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OfficeofLibraryDevelopment/Shared Documents/Cathy's Files 2022/1 AR in OneDrive/AR23/"/>
    </mc:Choice>
  </mc:AlternateContent>
  <xr:revisionPtr revIDLastSave="2167" documentId="8_{306C37E9-778E-48A0-99FD-118DBE85AB26}" xr6:coauthVersionLast="47" xr6:coauthVersionMax="47" xr10:uidLastSave="{7F590C4F-7AF3-4FAE-906F-1F6B2439738E}"/>
  <bookViews>
    <workbookView xWindow="-120" yWindow="-120" windowWidth="29040" windowHeight="15840" firstSheet="13" activeTab="11" xr2:uid="{E189813A-08A5-4433-99C4-0BED8D063AB2}"/>
  </bookViews>
  <sheets>
    <sheet name="General Information" sheetId="1" r:id="rId1"/>
    <sheet name="Visits and Reference" sheetId="2" r:id="rId2"/>
    <sheet name="Internet usage" sheetId="4" r:id="rId3"/>
    <sheet name="Programming I" sheetId="5" r:id="rId4"/>
    <sheet name="Programming II" sheetId="6" r:id="rId5"/>
    <sheet name="Programming III" sheetId="7" r:id="rId6"/>
    <sheet name="CirculationILL" sheetId="8" r:id="rId7"/>
    <sheet name="Collection I" sheetId="9" r:id="rId8"/>
    <sheet name="Collection II" sheetId="10" r:id="rId9"/>
    <sheet name="Staff" sheetId="11" r:id="rId10"/>
    <sheet name="Operating Revenue I" sheetId="12" r:id="rId11"/>
    <sheet name="Operating Revenue II" sheetId="13" r:id="rId12"/>
    <sheet name="Operating Expenditures I" sheetId="14" r:id="rId13"/>
    <sheet name="Operating Expenditures II" sheetId="15" r:id="rId14"/>
    <sheet name="Capital Revenue and Expenditure" sheetId="16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7" i="2" l="1"/>
  <c r="F127" i="2"/>
  <c r="K9" i="13"/>
  <c r="K7" i="13"/>
  <c r="K10" i="13"/>
  <c r="K11" i="13"/>
  <c r="K12" i="13"/>
  <c r="K17" i="13"/>
  <c r="K18" i="13"/>
  <c r="K20" i="13"/>
  <c r="B126" i="12"/>
  <c r="L127" i="8"/>
  <c r="K127" i="8"/>
  <c r="W126" i="6"/>
  <c r="V126" i="6"/>
  <c r="V126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5" i="14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5" i="9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20" i="4"/>
  <c r="E121" i="4"/>
  <c r="E122" i="4"/>
  <c r="E123" i="4"/>
  <c r="E124" i="4"/>
  <c r="D127" i="13"/>
  <c r="B127" i="14"/>
  <c r="C127" i="14"/>
  <c r="M6" i="9"/>
  <c r="N6" i="9" s="1"/>
  <c r="M7" i="9"/>
  <c r="N7" i="9" s="1"/>
  <c r="M8" i="9"/>
  <c r="N8" i="9" s="1"/>
  <c r="M9" i="9"/>
  <c r="N9" i="9" s="1"/>
  <c r="M10" i="9"/>
  <c r="N10" i="9" s="1"/>
  <c r="M11" i="9"/>
  <c r="N11" i="9" s="1"/>
  <c r="M12" i="9"/>
  <c r="N12" i="9" s="1"/>
  <c r="M13" i="9"/>
  <c r="N13" i="9" s="1"/>
  <c r="M14" i="9"/>
  <c r="N14" i="9" s="1"/>
  <c r="M15" i="9"/>
  <c r="N15" i="9" s="1"/>
  <c r="M16" i="9"/>
  <c r="N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M28" i="9"/>
  <c r="N28" i="9" s="1"/>
  <c r="M29" i="9"/>
  <c r="N29" i="9" s="1"/>
  <c r="M30" i="9"/>
  <c r="N30" i="9" s="1"/>
  <c r="M31" i="9"/>
  <c r="N31" i="9" s="1"/>
  <c r="M32" i="9"/>
  <c r="N32" i="9" s="1"/>
  <c r="M33" i="9"/>
  <c r="N33" i="9" s="1"/>
  <c r="M34" i="9"/>
  <c r="N34" i="9" s="1"/>
  <c r="M35" i="9"/>
  <c r="N35" i="9" s="1"/>
  <c r="M36" i="9"/>
  <c r="N36" i="9" s="1"/>
  <c r="M37" i="9"/>
  <c r="N37" i="9" s="1"/>
  <c r="M38" i="9"/>
  <c r="N38" i="9" s="1"/>
  <c r="M39" i="9"/>
  <c r="N39" i="9" s="1"/>
  <c r="M40" i="9"/>
  <c r="N40" i="9" s="1"/>
  <c r="M41" i="9"/>
  <c r="N41" i="9" s="1"/>
  <c r="M42" i="9"/>
  <c r="N42" i="9" s="1"/>
  <c r="M43" i="9"/>
  <c r="N43" i="9" s="1"/>
  <c r="M44" i="9"/>
  <c r="N44" i="9" s="1"/>
  <c r="M45" i="9"/>
  <c r="N45" i="9" s="1"/>
  <c r="M46" i="9"/>
  <c r="N46" i="9" s="1"/>
  <c r="M47" i="9"/>
  <c r="N47" i="9" s="1"/>
  <c r="M48" i="9"/>
  <c r="N48" i="9" s="1"/>
  <c r="M49" i="9"/>
  <c r="N49" i="9" s="1"/>
  <c r="M50" i="9"/>
  <c r="N50" i="9" s="1"/>
  <c r="M51" i="9"/>
  <c r="N51" i="9" s="1"/>
  <c r="M52" i="9"/>
  <c r="N52" i="9" s="1"/>
  <c r="M53" i="9"/>
  <c r="N53" i="9" s="1"/>
  <c r="M54" i="9"/>
  <c r="N54" i="9" s="1"/>
  <c r="M55" i="9"/>
  <c r="N55" i="9" s="1"/>
  <c r="M56" i="9"/>
  <c r="N56" i="9" s="1"/>
  <c r="M57" i="9"/>
  <c r="N57" i="9" s="1"/>
  <c r="M58" i="9"/>
  <c r="N58" i="9" s="1"/>
  <c r="M59" i="9"/>
  <c r="N59" i="9" s="1"/>
  <c r="M60" i="9"/>
  <c r="N60" i="9" s="1"/>
  <c r="M61" i="9"/>
  <c r="N61" i="9" s="1"/>
  <c r="M62" i="9"/>
  <c r="N62" i="9" s="1"/>
  <c r="M63" i="9"/>
  <c r="N63" i="9" s="1"/>
  <c r="M64" i="9"/>
  <c r="N64" i="9" s="1"/>
  <c r="M65" i="9"/>
  <c r="N65" i="9" s="1"/>
  <c r="M66" i="9"/>
  <c r="N66" i="9" s="1"/>
  <c r="M67" i="9"/>
  <c r="N67" i="9" s="1"/>
  <c r="M68" i="9"/>
  <c r="N68" i="9" s="1"/>
  <c r="M69" i="9"/>
  <c r="N69" i="9" s="1"/>
  <c r="M70" i="9"/>
  <c r="N70" i="9" s="1"/>
  <c r="M71" i="9"/>
  <c r="N71" i="9" s="1"/>
  <c r="M72" i="9"/>
  <c r="N72" i="9" s="1"/>
  <c r="M73" i="9"/>
  <c r="N73" i="9" s="1"/>
  <c r="M74" i="9"/>
  <c r="N74" i="9" s="1"/>
  <c r="M75" i="9"/>
  <c r="N75" i="9" s="1"/>
  <c r="M76" i="9"/>
  <c r="N76" i="9" s="1"/>
  <c r="M77" i="9"/>
  <c r="N77" i="9" s="1"/>
  <c r="M78" i="9"/>
  <c r="N78" i="9" s="1"/>
  <c r="M79" i="9"/>
  <c r="N79" i="9" s="1"/>
  <c r="M80" i="9"/>
  <c r="N80" i="9" s="1"/>
  <c r="M81" i="9"/>
  <c r="N81" i="9" s="1"/>
  <c r="M82" i="9"/>
  <c r="N82" i="9" s="1"/>
  <c r="M83" i="9"/>
  <c r="N83" i="9" s="1"/>
  <c r="M84" i="9"/>
  <c r="N84" i="9" s="1"/>
  <c r="M85" i="9"/>
  <c r="N85" i="9" s="1"/>
  <c r="M86" i="9"/>
  <c r="N86" i="9" s="1"/>
  <c r="M87" i="9"/>
  <c r="N87" i="9" s="1"/>
  <c r="M88" i="9"/>
  <c r="N88" i="9" s="1"/>
  <c r="M89" i="9"/>
  <c r="N89" i="9" s="1"/>
  <c r="M90" i="9"/>
  <c r="N90" i="9" s="1"/>
  <c r="M91" i="9"/>
  <c r="N91" i="9" s="1"/>
  <c r="M92" i="9"/>
  <c r="N92" i="9" s="1"/>
  <c r="M93" i="9"/>
  <c r="N93" i="9" s="1"/>
  <c r="M94" i="9"/>
  <c r="N94" i="9" s="1"/>
  <c r="M95" i="9"/>
  <c r="N95" i="9" s="1"/>
  <c r="M96" i="9"/>
  <c r="N96" i="9" s="1"/>
  <c r="M97" i="9"/>
  <c r="N97" i="9" s="1"/>
  <c r="M98" i="9"/>
  <c r="N98" i="9" s="1"/>
  <c r="M99" i="9"/>
  <c r="N99" i="9" s="1"/>
  <c r="M100" i="9"/>
  <c r="N100" i="9" s="1"/>
  <c r="M101" i="9"/>
  <c r="N101" i="9" s="1"/>
  <c r="M102" i="9"/>
  <c r="N102" i="9" s="1"/>
  <c r="M103" i="9"/>
  <c r="N103" i="9" s="1"/>
  <c r="M104" i="9"/>
  <c r="N104" i="9" s="1"/>
  <c r="M105" i="9"/>
  <c r="N105" i="9" s="1"/>
  <c r="M106" i="9"/>
  <c r="N106" i="9" s="1"/>
  <c r="M107" i="9"/>
  <c r="N107" i="9" s="1"/>
  <c r="M108" i="9"/>
  <c r="N108" i="9" s="1"/>
  <c r="M109" i="9"/>
  <c r="N109" i="9" s="1"/>
  <c r="M110" i="9"/>
  <c r="N110" i="9" s="1"/>
  <c r="M111" i="9"/>
  <c r="N111" i="9" s="1"/>
  <c r="M112" i="9"/>
  <c r="N112" i="9" s="1"/>
  <c r="M113" i="9"/>
  <c r="N113" i="9" s="1"/>
  <c r="M114" i="9"/>
  <c r="N114" i="9" s="1"/>
  <c r="M115" i="9"/>
  <c r="N115" i="9" s="1"/>
  <c r="M116" i="9"/>
  <c r="N116" i="9" s="1"/>
  <c r="M117" i="9"/>
  <c r="N117" i="9" s="1"/>
  <c r="M118" i="9"/>
  <c r="N118" i="9" s="1"/>
  <c r="M119" i="9"/>
  <c r="N119" i="9" s="1"/>
  <c r="M120" i="9"/>
  <c r="N120" i="9" s="1"/>
  <c r="M121" i="9"/>
  <c r="N121" i="9" s="1"/>
  <c r="M122" i="9"/>
  <c r="N122" i="9" s="1"/>
  <c r="M123" i="9"/>
  <c r="N123" i="9" s="1"/>
  <c r="M124" i="9"/>
  <c r="N124" i="9" s="1"/>
  <c r="M125" i="9"/>
  <c r="N125" i="9" s="1"/>
  <c r="M5" i="9"/>
  <c r="N5" i="9" s="1"/>
  <c r="F127" i="9"/>
  <c r="E127" i="9"/>
  <c r="D127" i="9"/>
  <c r="C127" i="9"/>
  <c r="H127" i="9" s="1"/>
  <c r="B127" i="9"/>
  <c r="L127" i="4"/>
  <c r="K127" i="4"/>
  <c r="H127" i="4"/>
  <c r="F127" i="4"/>
  <c r="D127" i="4"/>
  <c r="C127" i="4"/>
  <c r="E127" i="4" s="1"/>
  <c r="B127" i="2"/>
  <c r="G126" i="1"/>
  <c r="H127" i="8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5" i="16"/>
  <c r="E127" i="2"/>
  <c r="C127" i="2"/>
  <c r="I126" i="1"/>
  <c r="J126" i="1" s="1"/>
  <c r="F126" i="1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5" i="15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5" i="13"/>
  <c r="K6" i="13"/>
  <c r="K8" i="13"/>
  <c r="K13" i="13"/>
  <c r="K14" i="13"/>
  <c r="K15" i="13"/>
  <c r="K16" i="13"/>
  <c r="K19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5" i="13"/>
  <c r="G6" i="13"/>
  <c r="M6" i="13" s="1"/>
  <c r="G7" i="13"/>
  <c r="M7" i="13" s="1"/>
  <c r="G8" i="13"/>
  <c r="M8" i="13" s="1"/>
  <c r="G9" i="13"/>
  <c r="M9" i="13" s="1"/>
  <c r="G10" i="13"/>
  <c r="M10" i="13" s="1"/>
  <c r="G11" i="13"/>
  <c r="M11" i="13" s="1"/>
  <c r="G12" i="13"/>
  <c r="M12" i="13" s="1"/>
  <c r="G13" i="13"/>
  <c r="M13" i="13" s="1"/>
  <c r="G14" i="13"/>
  <c r="M14" i="13" s="1"/>
  <c r="G15" i="13"/>
  <c r="M15" i="13" s="1"/>
  <c r="G16" i="13"/>
  <c r="M16" i="13" s="1"/>
  <c r="G17" i="13"/>
  <c r="M17" i="13" s="1"/>
  <c r="G18" i="13"/>
  <c r="M18" i="13" s="1"/>
  <c r="G19" i="13"/>
  <c r="M19" i="13" s="1"/>
  <c r="G20" i="13"/>
  <c r="M20" i="13" s="1"/>
  <c r="G21" i="13"/>
  <c r="M21" i="13" s="1"/>
  <c r="G22" i="13"/>
  <c r="M22" i="13" s="1"/>
  <c r="G23" i="13"/>
  <c r="M23" i="13" s="1"/>
  <c r="G24" i="13"/>
  <c r="M24" i="13" s="1"/>
  <c r="G25" i="13"/>
  <c r="M25" i="13" s="1"/>
  <c r="G26" i="13"/>
  <c r="M26" i="13" s="1"/>
  <c r="G27" i="13"/>
  <c r="M27" i="13" s="1"/>
  <c r="G28" i="13"/>
  <c r="M28" i="13" s="1"/>
  <c r="G29" i="13"/>
  <c r="M29" i="13" s="1"/>
  <c r="G30" i="13"/>
  <c r="M30" i="13" s="1"/>
  <c r="G31" i="13"/>
  <c r="M31" i="13" s="1"/>
  <c r="G32" i="13"/>
  <c r="M32" i="13" s="1"/>
  <c r="G33" i="13"/>
  <c r="M33" i="13" s="1"/>
  <c r="G34" i="13"/>
  <c r="M34" i="13" s="1"/>
  <c r="G35" i="13"/>
  <c r="M35" i="13" s="1"/>
  <c r="G36" i="13"/>
  <c r="M36" i="13" s="1"/>
  <c r="G37" i="13"/>
  <c r="M37" i="13" s="1"/>
  <c r="G38" i="13"/>
  <c r="M38" i="13" s="1"/>
  <c r="G39" i="13"/>
  <c r="M39" i="13" s="1"/>
  <c r="G40" i="13"/>
  <c r="M40" i="13" s="1"/>
  <c r="G41" i="13"/>
  <c r="M41" i="13" s="1"/>
  <c r="G42" i="13"/>
  <c r="M42" i="13" s="1"/>
  <c r="G43" i="13"/>
  <c r="M43" i="13" s="1"/>
  <c r="G44" i="13"/>
  <c r="M44" i="13" s="1"/>
  <c r="G45" i="13"/>
  <c r="M45" i="13" s="1"/>
  <c r="G46" i="13"/>
  <c r="M46" i="13" s="1"/>
  <c r="G47" i="13"/>
  <c r="M47" i="13" s="1"/>
  <c r="G48" i="13"/>
  <c r="M48" i="13" s="1"/>
  <c r="G49" i="13"/>
  <c r="M49" i="13" s="1"/>
  <c r="G50" i="13"/>
  <c r="M50" i="13" s="1"/>
  <c r="G51" i="13"/>
  <c r="M51" i="13" s="1"/>
  <c r="G52" i="13"/>
  <c r="M52" i="13" s="1"/>
  <c r="G53" i="13"/>
  <c r="M53" i="13" s="1"/>
  <c r="G54" i="13"/>
  <c r="M54" i="13" s="1"/>
  <c r="G55" i="13"/>
  <c r="M55" i="13" s="1"/>
  <c r="G56" i="13"/>
  <c r="M56" i="13" s="1"/>
  <c r="G57" i="13"/>
  <c r="M57" i="13" s="1"/>
  <c r="G58" i="13"/>
  <c r="M58" i="13" s="1"/>
  <c r="G59" i="13"/>
  <c r="M59" i="13" s="1"/>
  <c r="G60" i="13"/>
  <c r="M60" i="13" s="1"/>
  <c r="G61" i="13"/>
  <c r="M61" i="13" s="1"/>
  <c r="G62" i="13"/>
  <c r="M62" i="13" s="1"/>
  <c r="G63" i="13"/>
  <c r="M63" i="13" s="1"/>
  <c r="G64" i="13"/>
  <c r="M64" i="13" s="1"/>
  <c r="G65" i="13"/>
  <c r="M65" i="13" s="1"/>
  <c r="G66" i="13"/>
  <c r="M66" i="13" s="1"/>
  <c r="G67" i="13"/>
  <c r="M67" i="13" s="1"/>
  <c r="G68" i="13"/>
  <c r="M68" i="13" s="1"/>
  <c r="G69" i="13"/>
  <c r="M69" i="13" s="1"/>
  <c r="G70" i="13"/>
  <c r="M70" i="13" s="1"/>
  <c r="G71" i="13"/>
  <c r="M71" i="13" s="1"/>
  <c r="G72" i="13"/>
  <c r="M72" i="13" s="1"/>
  <c r="G73" i="13"/>
  <c r="M73" i="13" s="1"/>
  <c r="G74" i="13"/>
  <c r="M74" i="13" s="1"/>
  <c r="G75" i="13"/>
  <c r="M75" i="13" s="1"/>
  <c r="G76" i="13"/>
  <c r="M76" i="13" s="1"/>
  <c r="G77" i="13"/>
  <c r="M77" i="13" s="1"/>
  <c r="G78" i="13"/>
  <c r="M78" i="13" s="1"/>
  <c r="G79" i="13"/>
  <c r="M79" i="13" s="1"/>
  <c r="G80" i="13"/>
  <c r="M80" i="13" s="1"/>
  <c r="G81" i="13"/>
  <c r="M81" i="13" s="1"/>
  <c r="G82" i="13"/>
  <c r="M82" i="13" s="1"/>
  <c r="G83" i="13"/>
  <c r="M83" i="13" s="1"/>
  <c r="G84" i="13"/>
  <c r="M84" i="13" s="1"/>
  <c r="G85" i="13"/>
  <c r="M85" i="13" s="1"/>
  <c r="G86" i="13"/>
  <c r="M86" i="13" s="1"/>
  <c r="G87" i="13"/>
  <c r="M87" i="13" s="1"/>
  <c r="G88" i="13"/>
  <c r="M88" i="13" s="1"/>
  <c r="G89" i="13"/>
  <c r="M89" i="13" s="1"/>
  <c r="G90" i="13"/>
  <c r="M90" i="13" s="1"/>
  <c r="G91" i="13"/>
  <c r="M91" i="13" s="1"/>
  <c r="G92" i="13"/>
  <c r="M92" i="13" s="1"/>
  <c r="G93" i="13"/>
  <c r="M93" i="13" s="1"/>
  <c r="G94" i="13"/>
  <c r="M94" i="13" s="1"/>
  <c r="G95" i="13"/>
  <c r="M95" i="13" s="1"/>
  <c r="G96" i="13"/>
  <c r="M96" i="13" s="1"/>
  <c r="G97" i="13"/>
  <c r="M97" i="13" s="1"/>
  <c r="G98" i="13"/>
  <c r="M98" i="13" s="1"/>
  <c r="G99" i="13"/>
  <c r="M99" i="13" s="1"/>
  <c r="G100" i="13"/>
  <c r="M100" i="13" s="1"/>
  <c r="G101" i="13"/>
  <c r="M101" i="13" s="1"/>
  <c r="G102" i="13"/>
  <c r="M102" i="13" s="1"/>
  <c r="G103" i="13"/>
  <c r="M103" i="13" s="1"/>
  <c r="G104" i="13"/>
  <c r="M104" i="13" s="1"/>
  <c r="G105" i="13"/>
  <c r="M105" i="13" s="1"/>
  <c r="G106" i="13"/>
  <c r="M106" i="13" s="1"/>
  <c r="G107" i="13"/>
  <c r="M107" i="13" s="1"/>
  <c r="G108" i="13"/>
  <c r="M108" i="13" s="1"/>
  <c r="G109" i="13"/>
  <c r="M109" i="13" s="1"/>
  <c r="G110" i="13"/>
  <c r="M110" i="13" s="1"/>
  <c r="G111" i="13"/>
  <c r="M111" i="13" s="1"/>
  <c r="G112" i="13"/>
  <c r="M112" i="13" s="1"/>
  <c r="G113" i="13"/>
  <c r="M113" i="13" s="1"/>
  <c r="G114" i="13"/>
  <c r="M114" i="13" s="1"/>
  <c r="G115" i="13"/>
  <c r="M115" i="13" s="1"/>
  <c r="G116" i="13"/>
  <c r="M116" i="13" s="1"/>
  <c r="G117" i="13"/>
  <c r="M117" i="13" s="1"/>
  <c r="G118" i="13"/>
  <c r="M118" i="13" s="1"/>
  <c r="G119" i="13"/>
  <c r="M119" i="13" s="1"/>
  <c r="G120" i="13"/>
  <c r="M120" i="13" s="1"/>
  <c r="G121" i="13"/>
  <c r="M121" i="13" s="1"/>
  <c r="G122" i="13"/>
  <c r="M122" i="13" s="1"/>
  <c r="G123" i="13"/>
  <c r="M123" i="13" s="1"/>
  <c r="G124" i="13"/>
  <c r="M124" i="13" s="1"/>
  <c r="G125" i="13"/>
  <c r="M125" i="13" s="1"/>
  <c r="G5" i="13"/>
  <c r="M5" i="13" s="1"/>
  <c r="E5" i="12"/>
  <c r="H6" i="13" s="1"/>
  <c r="I6" i="13" s="1"/>
  <c r="N6" i="13" s="1"/>
  <c r="E6" i="12"/>
  <c r="H7" i="13" s="1"/>
  <c r="I7" i="13" s="1"/>
  <c r="N7" i="13" s="1"/>
  <c r="E7" i="12"/>
  <c r="H8" i="13" s="1"/>
  <c r="I8" i="13" s="1"/>
  <c r="N8" i="13" s="1"/>
  <c r="E8" i="12"/>
  <c r="H9" i="13" s="1"/>
  <c r="I9" i="13" s="1"/>
  <c r="N9" i="13" s="1"/>
  <c r="E9" i="12"/>
  <c r="H10" i="13" s="1"/>
  <c r="I10" i="13" s="1"/>
  <c r="N10" i="13" s="1"/>
  <c r="E10" i="12"/>
  <c r="H11" i="13" s="1"/>
  <c r="I11" i="13" s="1"/>
  <c r="N11" i="13" s="1"/>
  <c r="E11" i="12"/>
  <c r="H12" i="13" s="1"/>
  <c r="I12" i="13" s="1"/>
  <c r="N12" i="13" s="1"/>
  <c r="E12" i="12"/>
  <c r="H13" i="13" s="1"/>
  <c r="I13" i="13" s="1"/>
  <c r="N13" i="13" s="1"/>
  <c r="E13" i="12"/>
  <c r="H14" i="13" s="1"/>
  <c r="I14" i="13" s="1"/>
  <c r="N14" i="13" s="1"/>
  <c r="E14" i="12"/>
  <c r="H15" i="13" s="1"/>
  <c r="I15" i="13" s="1"/>
  <c r="N15" i="13" s="1"/>
  <c r="E15" i="12"/>
  <c r="H16" i="13" s="1"/>
  <c r="I16" i="13" s="1"/>
  <c r="N16" i="13" s="1"/>
  <c r="E16" i="12"/>
  <c r="H17" i="13" s="1"/>
  <c r="I17" i="13" s="1"/>
  <c r="N17" i="13" s="1"/>
  <c r="E17" i="12"/>
  <c r="H18" i="13" s="1"/>
  <c r="I18" i="13" s="1"/>
  <c r="N18" i="13" s="1"/>
  <c r="E18" i="12"/>
  <c r="H19" i="13" s="1"/>
  <c r="I19" i="13" s="1"/>
  <c r="N19" i="13" s="1"/>
  <c r="E19" i="12"/>
  <c r="H20" i="13" s="1"/>
  <c r="I20" i="13" s="1"/>
  <c r="N20" i="13" s="1"/>
  <c r="E20" i="12"/>
  <c r="H21" i="13" s="1"/>
  <c r="I21" i="13" s="1"/>
  <c r="N21" i="13" s="1"/>
  <c r="E21" i="12"/>
  <c r="H22" i="13" s="1"/>
  <c r="I22" i="13" s="1"/>
  <c r="N22" i="13" s="1"/>
  <c r="E22" i="12"/>
  <c r="H23" i="13" s="1"/>
  <c r="I23" i="13" s="1"/>
  <c r="N23" i="13" s="1"/>
  <c r="E23" i="12"/>
  <c r="H24" i="13" s="1"/>
  <c r="I24" i="13" s="1"/>
  <c r="N24" i="13" s="1"/>
  <c r="E24" i="12"/>
  <c r="H25" i="13" s="1"/>
  <c r="I25" i="13" s="1"/>
  <c r="N25" i="13" s="1"/>
  <c r="E25" i="12"/>
  <c r="H26" i="13" s="1"/>
  <c r="I26" i="13" s="1"/>
  <c r="N26" i="13" s="1"/>
  <c r="E26" i="12"/>
  <c r="H27" i="13" s="1"/>
  <c r="I27" i="13" s="1"/>
  <c r="N27" i="13" s="1"/>
  <c r="E27" i="12"/>
  <c r="H28" i="13" s="1"/>
  <c r="I28" i="13" s="1"/>
  <c r="N28" i="13" s="1"/>
  <c r="E28" i="12"/>
  <c r="H29" i="13" s="1"/>
  <c r="I29" i="13" s="1"/>
  <c r="N29" i="13" s="1"/>
  <c r="E29" i="12"/>
  <c r="H30" i="13" s="1"/>
  <c r="I30" i="13" s="1"/>
  <c r="N30" i="13" s="1"/>
  <c r="E30" i="12"/>
  <c r="H31" i="13" s="1"/>
  <c r="I31" i="13" s="1"/>
  <c r="N31" i="13" s="1"/>
  <c r="E31" i="12"/>
  <c r="H32" i="13" s="1"/>
  <c r="I32" i="13" s="1"/>
  <c r="N32" i="13" s="1"/>
  <c r="E32" i="12"/>
  <c r="H33" i="13" s="1"/>
  <c r="I33" i="13" s="1"/>
  <c r="N33" i="13" s="1"/>
  <c r="E33" i="12"/>
  <c r="H34" i="13" s="1"/>
  <c r="I34" i="13" s="1"/>
  <c r="N34" i="13" s="1"/>
  <c r="E34" i="12"/>
  <c r="H35" i="13" s="1"/>
  <c r="I35" i="13" s="1"/>
  <c r="N35" i="13" s="1"/>
  <c r="E35" i="12"/>
  <c r="H36" i="13" s="1"/>
  <c r="I36" i="13" s="1"/>
  <c r="N36" i="13" s="1"/>
  <c r="E36" i="12"/>
  <c r="H37" i="13" s="1"/>
  <c r="I37" i="13" s="1"/>
  <c r="N37" i="13" s="1"/>
  <c r="E37" i="12"/>
  <c r="H38" i="13" s="1"/>
  <c r="I38" i="13" s="1"/>
  <c r="N38" i="13" s="1"/>
  <c r="E38" i="12"/>
  <c r="H39" i="13" s="1"/>
  <c r="I39" i="13" s="1"/>
  <c r="N39" i="13" s="1"/>
  <c r="E39" i="12"/>
  <c r="H40" i="13" s="1"/>
  <c r="I40" i="13" s="1"/>
  <c r="N40" i="13" s="1"/>
  <c r="E40" i="12"/>
  <c r="H41" i="13" s="1"/>
  <c r="I41" i="13" s="1"/>
  <c r="N41" i="13" s="1"/>
  <c r="E41" i="12"/>
  <c r="H42" i="13" s="1"/>
  <c r="I42" i="13" s="1"/>
  <c r="N42" i="13" s="1"/>
  <c r="E42" i="12"/>
  <c r="H43" i="13" s="1"/>
  <c r="I43" i="13" s="1"/>
  <c r="N43" i="13" s="1"/>
  <c r="E43" i="12"/>
  <c r="H44" i="13" s="1"/>
  <c r="I44" i="13" s="1"/>
  <c r="N44" i="13" s="1"/>
  <c r="E44" i="12"/>
  <c r="H45" i="13" s="1"/>
  <c r="I45" i="13" s="1"/>
  <c r="N45" i="13" s="1"/>
  <c r="E45" i="12"/>
  <c r="H46" i="13" s="1"/>
  <c r="I46" i="13" s="1"/>
  <c r="N46" i="13" s="1"/>
  <c r="E46" i="12"/>
  <c r="H47" i="13" s="1"/>
  <c r="I47" i="13" s="1"/>
  <c r="N47" i="13" s="1"/>
  <c r="E47" i="12"/>
  <c r="H48" i="13" s="1"/>
  <c r="I48" i="13" s="1"/>
  <c r="N48" i="13" s="1"/>
  <c r="E48" i="12"/>
  <c r="H49" i="13" s="1"/>
  <c r="I49" i="13" s="1"/>
  <c r="N49" i="13" s="1"/>
  <c r="E49" i="12"/>
  <c r="H50" i="13" s="1"/>
  <c r="I50" i="13" s="1"/>
  <c r="N50" i="13" s="1"/>
  <c r="E50" i="12"/>
  <c r="H51" i="13" s="1"/>
  <c r="I51" i="13" s="1"/>
  <c r="N51" i="13" s="1"/>
  <c r="E51" i="12"/>
  <c r="H52" i="13" s="1"/>
  <c r="I52" i="13" s="1"/>
  <c r="N52" i="13" s="1"/>
  <c r="E52" i="12"/>
  <c r="H53" i="13" s="1"/>
  <c r="I53" i="13" s="1"/>
  <c r="N53" i="13" s="1"/>
  <c r="E53" i="12"/>
  <c r="H54" i="13" s="1"/>
  <c r="I54" i="13" s="1"/>
  <c r="N54" i="13" s="1"/>
  <c r="E54" i="12"/>
  <c r="H55" i="13" s="1"/>
  <c r="I55" i="13" s="1"/>
  <c r="N55" i="13" s="1"/>
  <c r="E55" i="12"/>
  <c r="H56" i="13" s="1"/>
  <c r="I56" i="13" s="1"/>
  <c r="N56" i="13" s="1"/>
  <c r="E56" i="12"/>
  <c r="H57" i="13" s="1"/>
  <c r="I57" i="13" s="1"/>
  <c r="N57" i="13" s="1"/>
  <c r="E57" i="12"/>
  <c r="H58" i="13" s="1"/>
  <c r="I58" i="13" s="1"/>
  <c r="N58" i="13" s="1"/>
  <c r="E58" i="12"/>
  <c r="H59" i="13" s="1"/>
  <c r="I59" i="13" s="1"/>
  <c r="N59" i="13" s="1"/>
  <c r="E59" i="12"/>
  <c r="H60" i="13" s="1"/>
  <c r="I60" i="13" s="1"/>
  <c r="N60" i="13" s="1"/>
  <c r="E60" i="12"/>
  <c r="H61" i="13" s="1"/>
  <c r="I61" i="13" s="1"/>
  <c r="N61" i="13" s="1"/>
  <c r="E61" i="12"/>
  <c r="H62" i="13" s="1"/>
  <c r="I62" i="13" s="1"/>
  <c r="N62" i="13" s="1"/>
  <c r="E62" i="12"/>
  <c r="H63" i="13" s="1"/>
  <c r="I63" i="13" s="1"/>
  <c r="N63" i="13" s="1"/>
  <c r="E63" i="12"/>
  <c r="H64" i="13" s="1"/>
  <c r="I64" i="13" s="1"/>
  <c r="N64" i="13" s="1"/>
  <c r="E64" i="12"/>
  <c r="H65" i="13" s="1"/>
  <c r="I65" i="13" s="1"/>
  <c r="N65" i="13" s="1"/>
  <c r="E65" i="12"/>
  <c r="H66" i="13" s="1"/>
  <c r="I66" i="13" s="1"/>
  <c r="N66" i="13" s="1"/>
  <c r="E66" i="12"/>
  <c r="H67" i="13" s="1"/>
  <c r="I67" i="13" s="1"/>
  <c r="N67" i="13" s="1"/>
  <c r="E67" i="12"/>
  <c r="H68" i="13" s="1"/>
  <c r="I68" i="13" s="1"/>
  <c r="N68" i="13" s="1"/>
  <c r="E68" i="12"/>
  <c r="H69" i="13" s="1"/>
  <c r="I69" i="13" s="1"/>
  <c r="N69" i="13" s="1"/>
  <c r="E69" i="12"/>
  <c r="H70" i="13" s="1"/>
  <c r="I70" i="13" s="1"/>
  <c r="N70" i="13" s="1"/>
  <c r="E70" i="12"/>
  <c r="H71" i="13" s="1"/>
  <c r="I71" i="13" s="1"/>
  <c r="N71" i="13" s="1"/>
  <c r="E71" i="12"/>
  <c r="H72" i="13" s="1"/>
  <c r="I72" i="13" s="1"/>
  <c r="N72" i="13" s="1"/>
  <c r="E72" i="12"/>
  <c r="H73" i="13" s="1"/>
  <c r="I73" i="13" s="1"/>
  <c r="N73" i="13" s="1"/>
  <c r="E73" i="12"/>
  <c r="H74" i="13" s="1"/>
  <c r="I74" i="13" s="1"/>
  <c r="N74" i="13" s="1"/>
  <c r="E74" i="12"/>
  <c r="H75" i="13" s="1"/>
  <c r="I75" i="13" s="1"/>
  <c r="N75" i="13" s="1"/>
  <c r="E75" i="12"/>
  <c r="H76" i="13" s="1"/>
  <c r="I76" i="13" s="1"/>
  <c r="N76" i="13" s="1"/>
  <c r="E76" i="12"/>
  <c r="H77" i="13" s="1"/>
  <c r="I77" i="13" s="1"/>
  <c r="N77" i="13" s="1"/>
  <c r="E77" i="12"/>
  <c r="H78" i="13" s="1"/>
  <c r="I78" i="13" s="1"/>
  <c r="N78" i="13" s="1"/>
  <c r="E78" i="12"/>
  <c r="H79" i="13" s="1"/>
  <c r="I79" i="13" s="1"/>
  <c r="N79" i="13" s="1"/>
  <c r="E79" i="12"/>
  <c r="H80" i="13" s="1"/>
  <c r="I80" i="13" s="1"/>
  <c r="N80" i="13" s="1"/>
  <c r="E80" i="12"/>
  <c r="H81" i="13" s="1"/>
  <c r="I81" i="13" s="1"/>
  <c r="N81" i="13" s="1"/>
  <c r="E81" i="12"/>
  <c r="H82" i="13" s="1"/>
  <c r="I82" i="13" s="1"/>
  <c r="N82" i="13" s="1"/>
  <c r="E82" i="12"/>
  <c r="H83" i="13" s="1"/>
  <c r="I83" i="13" s="1"/>
  <c r="N83" i="13" s="1"/>
  <c r="E83" i="12"/>
  <c r="H84" i="13" s="1"/>
  <c r="I84" i="13" s="1"/>
  <c r="N84" i="13" s="1"/>
  <c r="E84" i="12"/>
  <c r="H85" i="13" s="1"/>
  <c r="I85" i="13" s="1"/>
  <c r="N85" i="13" s="1"/>
  <c r="E85" i="12"/>
  <c r="H86" i="13" s="1"/>
  <c r="I86" i="13" s="1"/>
  <c r="N86" i="13" s="1"/>
  <c r="E86" i="12"/>
  <c r="H87" i="13" s="1"/>
  <c r="I87" i="13" s="1"/>
  <c r="N87" i="13" s="1"/>
  <c r="E87" i="12"/>
  <c r="H88" i="13" s="1"/>
  <c r="I88" i="13" s="1"/>
  <c r="N88" i="13" s="1"/>
  <c r="E88" i="12"/>
  <c r="H89" i="13" s="1"/>
  <c r="I89" i="13" s="1"/>
  <c r="N89" i="13" s="1"/>
  <c r="E89" i="12"/>
  <c r="H90" i="13" s="1"/>
  <c r="I90" i="13" s="1"/>
  <c r="N90" i="13" s="1"/>
  <c r="E90" i="12"/>
  <c r="H91" i="13" s="1"/>
  <c r="I91" i="13" s="1"/>
  <c r="N91" i="13" s="1"/>
  <c r="E91" i="12"/>
  <c r="H92" i="13" s="1"/>
  <c r="I92" i="13" s="1"/>
  <c r="N92" i="13" s="1"/>
  <c r="E92" i="12"/>
  <c r="H93" i="13" s="1"/>
  <c r="I93" i="13" s="1"/>
  <c r="N93" i="13" s="1"/>
  <c r="E93" i="12"/>
  <c r="H94" i="13" s="1"/>
  <c r="I94" i="13" s="1"/>
  <c r="N94" i="13" s="1"/>
  <c r="E94" i="12"/>
  <c r="H95" i="13" s="1"/>
  <c r="I95" i="13" s="1"/>
  <c r="N95" i="13" s="1"/>
  <c r="E95" i="12"/>
  <c r="H96" i="13" s="1"/>
  <c r="I96" i="13" s="1"/>
  <c r="N96" i="13" s="1"/>
  <c r="E96" i="12"/>
  <c r="H97" i="13" s="1"/>
  <c r="I97" i="13" s="1"/>
  <c r="N97" i="13" s="1"/>
  <c r="E97" i="12"/>
  <c r="H98" i="13" s="1"/>
  <c r="I98" i="13" s="1"/>
  <c r="N98" i="13" s="1"/>
  <c r="E98" i="12"/>
  <c r="H99" i="13" s="1"/>
  <c r="I99" i="13" s="1"/>
  <c r="N99" i="13" s="1"/>
  <c r="E99" i="12"/>
  <c r="H100" i="13" s="1"/>
  <c r="I100" i="13" s="1"/>
  <c r="N100" i="13" s="1"/>
  <c r="E100" i="12"/>
  <c r="H101" i="13" s="1"/>
  <c r="I101" i="13" s="1"/>
  <c r="N101" i="13" s="1"/>
  <c r="E101" i="12"/>
  <c r="H102" i="13" s="1"/>
  <c r="I102" i="13" s="1"/>
  <c r="N102" i="13" s="1"/>
  <c r="E102" i="12"/>
  <c r="H103" i="13" s="1"/>
  <c r="I103" i="13" s="1"/>
  <c r="N103" i="13" s="1"/>
  <c r="E103" i="12"/>
  <c r="H104" i="13" s="1"/>
  <c r="I104" i="13" s="1"/>
  <c r="N104" i="13" s="1"/>
  <c r="E104" i="12"/>
  <c r="H105" i="13" s="1"/>
  <c r="I105" i="13" s="1"/>
  <c r="N105" i="13" s="1"/>
  <c r="E105" i="12"/>
  <c r="H106" i="13" s="1"/>
  <c r="I106" i="13" s="1"/>
  <c r="N106" i="13" s="1"/>
  <c r="E106" i="12"/>
  <c r="H107" i="13" s="1"/>
  <c r="I107" i="13" s="1"/>
  <c r="N107" i="13" s="1"/>
  <c r="E107" i="12"/>
  <c r="H108" i="13" s="1"/>
  <c r="I108" i="13" s="1"/>
  <c r="N108" i="13" s="1"/>
  <c r="E108" i="12"/>
  <c r="H109" i="13" s="1"/>
  <c r="I109" i="13" s="1"/>
  <c r="N109" i="13" s="1"/>
  <c r="E109" i="12"/>
  <c r="H110" i="13" s="1"/>
  <c r="I110" i="13" s="1"/>
  <c r="N110" i="13" s="1"/>
  <c r="E110" i="12"/>
  <c r="H111" i="13" s="1"/>
  <c r="I111" i="13" s="1"/>
  <c r="N111" i="13" s="1"/>
  <c r="E111" i="12"/>
  <c r="H112" i="13" s="1"/>
  <c r="I112" i="13" s="1"/>
  <c r="N112" i="13" s="1"/>
  <c r="E112" i="12"/>
  <c r="H113" i="13" s="1"/>
  <c r="I113" i="13" s="1"/>
  <c r="N113" i="13" s="1"/>
  <c r="E113" i="12"/>
  <c r="H114" i="13" s="1"/>
  <c r="I114" i="13" s="1"/>
  <c r="N114" i="13" s="1"/>
  <c r="E114" i="12"/>
  <c r="H115" i="13" s="1"/>
  <c r="I115" i="13" s="1"/>
  <c r="N115" i="13" s="1"/>
  <c r="E115" i="12"/>
  <c r="H116" i="13" s="1"/>
  <c r="I116" i="13" s="1"/>
  <c r="N116" i="13" s="1"/>
  <c r="E116" i="12"/>
  <c r="H117" i="13" s="1"/>
  <c r="I117" i="13" s="1"/>
  <c r="N117" i="13" s="1"/>
  <c r="E117" i="12"/>
  <c r="H118" i="13" s="1"/>
  <c r="I118" i="13" s="1"/>
  <c r="N118" i="13" s="1"/>
  <c r="E118" i="12"/>
  <c r="H119" i="13" s="1"/>
  <c r="I119" i="13" s="1"/>
  <c r="N119" i="13" s="1"/>
  <c r="E119" i="12"/>
  <c r="H120" i="13" s="1"/>
  <c r="I120" i="13" s="1"/>
  <c r="N120" i="13" s="1"/>
  <c r="E120" i="12"/>
  <c r="H121" i="13" s="1"/>
  <c r="I121" i="13" s="1"/>
  <c r="N121" i="13" s="1"/>
  <c r="E121" i="12"/>
  <c r="H122" i="13" s="1"/>
  <c r="I122" i="13" s="1"/>
  <c r="N122" i="13" s="1"/>
  <c r="E122" i="12"/>
  <c r="H123" i="13" s="1"/>
  <c r="I123" i="13" s="1"/>
  <c r="N123" i="13" s="1"/>
  <c r="E123" i="12"/>
  <c r="H124" i="13" s="1"/>
  <c r="I124" i="13" s="1"/>
  <c r="N124" i="13" s="1"/>
  <c r="E124" i="12"/>
  <c r="H125" i="13" s="1"/>
  <c r="I125" i="13" s="1"/>
  <c r="N125" i="13" s="1"/>
  <c r="E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2" i="12"/>
  <c r="D113" i="12"/>
  <c r="D114" i="12"/>
  <c r="D115" i="12"/>
  <c r="D116" i="12"/>
  <c r="D117" i="12"/>
  <c r="D118" i="12"/>
  <c r="D120" i="12"/>
  <c r="D121" i="12"/>
  <c r="D122" i="12"/>
  <c r="D123" i="12"/>
  <c r="D124" i="12"/>
  <c r="D4" i="12"/>
  <c r="F5" i="11"/>
  <c r="F7" i="11"/>
  <c r="F11" i="11"/>
  <c r="F13" i="11"/>
  <c r="F17" i="11"/>
  <c r="F21" i="11"/>
  <c r="F25" i="11"/>
  <c r="F27" i="11"/>
  <c r="F29" i="11"/>
  <c r="F35" i="11"/>
  <c r="F36" i="11"/>
  <c r="F37" i="11"/>
  <c r="F39" i="11"/>
  <c r="F40" i="11"/>
  <c r="F46" i="11"/>
  <c r="F47" i="11"/>
  <c r="F63" i="11"/>
  <c r="F73" i="11"/>
  <c r="F74" i="11"/>
  <c r="F81" i="11"/>
  <c r="F88" i="11"/>
  <c r="F90" i="11"/>
  <c r="F91" i="11"/>
  <c r="F93" i="11"/>
  <c r="F97" i="11"/>
  <c r="F99" i="11"/>
  <c r="F101" i="11"/>
  <c r="F102" i="11"/>
  <c r="F103" i="11"/>
  <c r="F104" i="11"/>
  <c r="F111" i="11"/>
  <c r="F112" i="11"/>
  <c r="F119" i="11"/>
  <c r="F12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1" i="11"/>
  <c r="J122" i="11"/>
  <c r="J123" i="11"/>
  <c r="J124" i="11"/>
  <c r="J125" i="11"/>
  <c r="J5" i="11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20" i="10"/>
  <c r="F121" i="10"/>
  <c r="F122" i="10"/>
  <c r="F123" i="10"/>
  <c r="F124" i="10"/>
  <c r="F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20" i="10"/>
  <c r="E121" i="10"/>
  <c r="E122" i="10"/>
  <c r="E123" i="10"/>
  <c r="E124" i="10"/>
  <c r="E4" i="10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F6" i="8"/>
  <c r="F7" i="8"/>
  <c r="F8" i="8"/>
  <c r="F9" i="8"/>
  <c r="F10" i="8"/>
  <c r="F11" i="8"/>
  <c r="F12" i="8"/>
  <c r="F13" i="8"/>
  <c r="G13" i="8" s="1"/>
  <c r="F14" i="8"/>
  <c r="F15" i="8"/>
  <c r="F16" i="8"/>
  <c r="F17" i="8"/>
  <c r="F18" i="8"/>
  <c r="F19" i="8"/>
  <c r="F20" i="8"/>
  <c r="F21" i="8"/>
  <c r="G21" i="8" s="1"/>
  <c r="F22" i="8"/>
  <c r="F23" i="8"/>
  <c r="F24" i="8"/>
  <c r="F25" i="8"/>
  <c r="F26" i="8"/>
  <c r="F27" i="8"/>
  <c r="F28" i="8"/>
  <c r="F29" i="8"/>
  <c r="G29" i="8" s="1"/>
  <c r="F30" i="8"/>
  <c r="F31" i="8"/>
  <c r="F32" i="8"/>
  <c r="F33" i="8"/>
  <c r="F34" i="8"/>
  <c r="F35" i="8"/>
  <c r="F36" i="8"/>
  <c r="F37" i="8"/>
  <c r="G37" i="8" s="1"/>
  <c r="F38" i="8"/>
  <c r="F39" i="8"/>
  <c r="F40" i="8"/>
  <c r="F41" i="8"/>
  <c r="F42" i="8"/>
  <c r="F43" i="8"/>
  <c r="F44" i="8"/>
  <c r="F45" i="8"/>
  <c r="G45" i="8" s="1"/>
  <c r="F46" i="8"/>
  <c r="F47" i="8"/>
  <c r="F48" i="8"/>
  <c r="F49" i="8"/>
  <c r="F50" i="8"/>
  <c r="F51" i="8"/>
  <c r="F52" i="8"/>
  <c r="F53" i="8"/>
  <c r="G53" i="8" s="1"/>
  <c r="F54" i="8"/>
  <c r="F55" i="8"/>
  <c r="F56" i="8"/>
  <c r="F57" i="8"/>
  <c r="F58" i="8"/>
  <c r="F59" i="8"/>
  <c r="F60" i="8"/>
  <c r="F61" i="8"/>
  <c r="G61" i="8" s="1"/>
  <c r="F62" i="8"/>
  <c r="F63" i="8"/>
  <c r="F64" i="8"/>
  <c r="F65" i="8"/>
  <c r="F66" i="8"/>
  <c r="F67" i="8"/>
  <c r="F68" i="8"/>
  <c r="F69" i="8"/>
  <c r="G69" i="8" s="1"/>
  <c r="F70" i="8"/>
  <c r="F71" i="8"/>
  <c r="F72" i="8"/>
  <c r="F73" i="8"/>
  <c r="F74" i="8"/>
  <c r="F75" i="8"/>
  <c r="F76" i="8"/>
  <c r="F77" i="8"/>
  <c r="G77" i="8" s="1"/>
  <c r="F78" i="8"/>
  <c r="F79" i="8"/>
  <c r="F80" i="8"/>
  <c r="F81" i="8"/>
  <c r="F82" i="8"/>
  <c r="F83" i="8"/>
  <c r="F84" i="8"/>
  <c r="F85" i="8"/>
  <c r="G85" i="8" s="1"/>
  <c r="F86" i="8"/>
  <c r="F87" i="8"/>
  <c r="F88" i="8"/>
  <c r="F89" i="8"/>
  <c r="F90" i="8"/>
  <c r="F91" i="8"/>
  <c r="F92" i="8"/>
  <c r="F93" i="8"/>
  <c r="G93" i="8" s="1"/>
  <c r="F94" i="8"/>
  <c r="F95" i="8"/>
  <c r="F96" i="8"/>
  <c r="F97" i="8"/>
  <c r="F98" i="8"/>
  <c r="F99" i="8"/>
  <c r="F100" i="8"/>
  <c r="F101" i="8"/>
  <c r="G101" i="8" s="1"/>
  <c r="F102" i="8"/>
  <c r="F103" i="8"/>
  <c r="F104" i="8"/>
  <c r="F105" i="8"/>
  <c r="F106" i="8"/>
  <c r="F107" i="8"/>
  <c r="F108" i="8"/>
  <c r="F109" i="8"/>
  <c r="G109" i="8" s="1"/>
  <c r="F110" i="8"/>
  <c r="F111" i="8"/>
  <c r="F112" i="8"/>
  <c r="I112" i="8" s="1"/>
  <c r="J112" i="8" s="1"/>
  <c r="F113" i="8"/>
  <c r="F114" i="8"/>
  <c r="F115" i="8"/>
  <c r="F116" i="8"/>
  <c r="F117" i="8"/>
  <c r="G117" i="8" s="1"/>
  <c r="F118" i="8"/>
  <c r="F119" i="8"/>
  <c r="F120" i="8"/>
  <c r="F121" i="8"/>
  <c r="F122" i="8"/>
  <c r="F123" i="8"/>
  <c r="F124" i="8"/>
  <c r="F125" i="8"/>
  <c r="G125" i="8" s="1"/>
  <c r="F5" i="8"/>
  <c r="R6" i="6"/>
  <c r="V6" i="6" s="1"/>
  <c r="R7" i="6"/>
  <c r="V7" i="6" s="1"/>
  <c r="R8" i="6"/>
  <c r="V8" i="6" s="1"/>
  <c r="R9" i="6"/>
  <c r="V9" i="6" s="1"/>
  <c r="R10" i="6"/>
  <c r="V10" i="6" s="1"/>
  <c r="R11" i="6"/>
  <c r="V11" i="6" s="1"/>
  <c r="R12" i="6"/>
  <c r="V12" i="6" s="1"/>
  <c r="R13" i="6"/>
  <c r="V13" i="6" s="1"/>
  <c r="R14" i="6"/>
  <c r="V14" i="6" s="1"/>
  <c r="R15" i="6"/>
  <c r="V15" i="6" s="1"/>
  <c r="R16" i="6"/>
  <c r="V16" i="6" s="1"/>
  <c r="R17" i="6"/>
  <c r="V17" i="6" s="1"/>
  <c r="R18" i="6"/>
  <c r="V18" i="6" s="1"/>
  <c r="R19" i="6"/>
  <c r="V19" i="6" s="1"/>
  <c r="R20" i="6"/>
  <c r="V20" i="6" s="1"/>
  <c r="R21" i="6"/>
  <c r="V21" i="6" s="1"/>
  <c r="R22" i="6"/>
  <c r="V22" i="6" s="1"/>
  <c r="R23" i="6"/>
  <c r="V23" i="6" s="1"/>
  <c r="R24" i="6"/>
  <c r="V24" i="6" s="1"/>
  <c r="R25" i="6"/>
  <c r="V25" i="6" s="1"/>
  <c r="R26" i="6"/>
  <c r="V26" i="6" s="1"/>
  <c r="R27" i="6"/>
  <c r="V27" i="6" s="1"/>
  <c r="R28" i="6"/>
  <c r="V28" i="6" s="1"/>
  <c r="R29" i="6"/>
  <c r="V29" i="6" s="1"/>
  <c r="R30" i="6"/>
  <c r="V30" i="6" s="1"/>
  <c r="R31" i="6"/>
  <c r="V31" i="6" s="1"/>
  <c r="R32" i="6"/>
  <c r="V32" i="6" s="1"/>
  <c r="R33" i="6"/>
  <c r="V33" i="6" s="1"/>
  <c r="R34" i="6"/>
  <c r="V34" i="6" s="1"/>
  <c r="R35" i="6"/>
  <c r="V35" i="6" s="1"/>
  <c r="R36" i="6"/>
  <c r="V36" i="6" s="1"/>
  <c r="R37" i="6"/>
  <c r="V37" i="6" s="1"/>
  <c r="R38" i="6"/>
  <c r="V38" i="6" s="1"/>
  <c r="R39" i="6"/>
  <c r="V39" i="6" s="1"/>
  <c r="R40" i="6"/>
  <c r="V40" i="6" s="1"/>
  <c r="R41" i="6"/>
  <c r="V41" i="6" s="1"/>
  <c r="R42" i="6"/>
  <c r="V42" i="6" s="1"/>
  <c r="R43" i="6"/>
  <c r="V43" i="6" s="1"/>
  <c r="R44" i="6"/>
  <c r="V44" i="6" s="1"/>
  <c r="R45" i="6"/>
  <c r="V45" i="6" s="1"/>
  <c r="R46" i="6"/>
  <c r="V46" i="6" s="1"/>
  <c r="R47" i="6"/>
  <c r="V47" i="6" s="1"/>
  <c r="R48" i="6"/>
  <c r="V48" i="6" s="1"/>
  <c r="R49" i="6"/>
  <c r="V49" i="6" s="1"/>
  <c r="R50" i="6"/>
  <c r="V50" i="6" s="1"/>
  <c r="R51" i="6"/>
  <c r="V51" i="6" s="1"/>
  <c r="R52" i="6"/>
  <c r="V52" i="6" s="1"/>
  <c r="R53" i="6"/>
  <c r="V53" i="6" s="1"/>
  <c r="R54" i="6"/>
  <c r="V54" i="6" s="1"/>
  <c r="R55" i="6"/>
  <c r="V55" i="6" s="1"/>
  <c r="R56" i="6"/>
  <c r="V56" i="6" s="1"/>
  <c r="R57" i="6"/>
  <c r="V57" i="6" s="1"/>
  <c r="R58" i="6"/>
  <c r="V58" i="6" s="1"/>
  <c r="R59" i="6"/>
  <c r="V59" i="6" s="1"/>
  <c r="R60" i="6"/>
  <c r="V60" i="6" s="1"/>
  <c r="R61" i="6"/>
  <c r="V61" i="6" s="1"/>
  <c r="R62" i="6"/>
  <c r="V62" i="6" s="1"/>
  <c r="R63" i="6"/>
  <c r="V63" i="6" s="1"/>
  <c r="R64" i="6"/>
  <c r="V64" i="6" s="1"/>
  <c r="R65" i="6"/>
  <c r="V65" i="6" s="1"/>
  <c r="R66" i="6"/>
  <c r="V66" i="6" s="1"/>
  <c r="R67" i="6"/>
  <c r="V67" i="6" s="1"/>
  <c r="R68" i="6"/>
  <c r="V68" i="6" s="1"/>
  <c r="R69" i="6"/>
  <c r="V69" i="6" s="1"/>
  <c r="R70" i="6"/>
  <c r="V70" i="6" s="1"/>
  <c r="R71" i="6"/>
  <c r="V71" i="6" s="1"/>
  <c r="R72" i="6"/>
  <c r="V72" i="6" s="1"/>
  <c r="R73" i="6"/>
  <c r="V73" i="6" s="1"/>
  <c r="R74" i="6"/>
  <c r="V74" i="6" s="1"/>
  <c r="R75" i="6"/>
  <c r="V75" i="6" s="1"/>
  <c r="R76" i="6"/>
  <c r="V76" i="6" s="1"/>
  <c r="R77" i="6"/>
  <c r="V77" i="6" s="1"/>
  <c r="R78" i="6"/>
  <c r="V78" i="6" s="1"/>
  <c r="R79" i="6"/>
  <c r="V79" i="6" s="1"/>
  <c r="R80" i="6"/>
  <c r="V80" i="6" s="1"/>
  <c r="R81" i="6"/>
  <c r="V81" i="6" s="1"/>
  <c r="R82" i="6"/>
  <c r="V82" i="6" s="1"/>
  <c r="R83" i="6"/>
  <c r="V83" i="6" s="1"/>
  <c r="R84" i="6"/>
  <c r="V84" i="6" s="1"/>
  <c r="R85" i="6"/>
  <c r="V85" i="6" s="1"/>
  <c r="R86" i="6"/>
  <c r="V86" i="6" s="1"/>
  <c r="R87" i="6"/>
  <c r="V87" i="6" s="1"/>
  <c r="R88" i="6"/>
  <c r="V88" i="6" s="1"/>
  <c r="R89" i="6"/>
  <c r="V89" i="6" s="1"/>
  <c r="R90" i="6"/>
  <c r="V90" i="6" s="1"/>
  <c r="R91" i="6"/>
  <c r="V91" i="6" s="1"/>
  <c r="R92" i="6"/>
  <c r="V92" i="6" s="1"/>
  <c r="R93" i="6"/>
  <c r="V93" i="6" s="1"/>
  <c r="R94" i="6"/>
  <c r="V94" i="6" s="1"/>
  <c r="R95" i="6"/>
  <c r="V95" i="6" s="1"/>
  <c r="R96" i="6"/>
  <c r="V96" i="6" s="1"/>
  <c r="R97" i="6"/>
  <c r="V97" i="6" s="1"/>
  <c r="R98" i="6"/>
  <c r="V98" i="6" s="1"/>
  <c r="R99" i="6"/>
  <c r="V99" i="6" s="1"/>
  <c r="R100" i="6"/>
  <c r="V100" i="6" s="1"/>
  <c r="R101" i="6"/>
  <c r="V101" i="6" s="1"/>
  <c r="R102" i="6"/>
  <c r="V102" i="6" s="1"/>
  <c r="R103" i="6"/>
  <c r="V103" i="6" s="1"/>
  <c r="R104" i="6"/>
  <c r="V104" i="6" s="1"/>
  <c r="R105" i="6"/>
  <c r="V105" i="6" s="1"/>
  <c r="R106" i="6"/>
  <c r="V106" i="6" s="1"/>
  <c r="R107" i="6"/>
  <c r="V107" i="6" s="1"/>
  <c r="R108" i="6"/>
  <c r="V108" i="6" s="1"/>
  <c r="R109" i="6"/>
  <c r="V109" i="6" s="1"/>
  <c r="R110" i="6"/>
  <c r="V110" i="6" s="1"/>
  <c r="R111" i="6"/>
  <c r="V111" i="6" s="1"/>
  <c r="R112" i="6"/>
  <c r="V112" i="6" s="1"/>
  <c r="R113" i="6"/>
  <c r="V113" i="6" s="1"/>
  <c r="R114" i="6"/>
  <c r="V114" i="6" s="1"/>
  <c r="R115" i="6"/>
  <c r="V115" i="6" s="1"/>
  <c r="R116" i="6"/>
  <c r="V116" i="6" s="1"/>
  <c r="R117" i="6"/>
  <c r="V117" i="6" s="1"/>
  <c r="R118" i="6"/>
  <c r="V118" i="6" s="1"/>
  <c r="R119" i="6"/>
  <c r="V119" i="6" s="1"/>
  <c r="R120" i="6"/>
  <c r="V120" i="6" s="1"/>
  <c r="R121" i="6"/>
  <c r="V121" i="6" s="1"/>
  <c r="R122" i="6"/>
  <c r="V122" i="6" s="1"/>
  <c r="R123" i="6"/>
  <c r="V123" i="6" s="1"/>
  <c r="R124" i="6"/>
  <c r="V124" i="6" s="1"/>
  <c r="R125" i="6"/>
  <c r="V125" i="6" s="1"/>
  <c r="R5" i="6"/>
  <c r="V5" i="6" s="1"/>
  <c r="K6" i="6"/>
  <c r="O6" i="6" s="1"/>
  <c r="K7" i="6"/>
  <c r="O7" i="6" s="1"/>
  <c r="K8" i="6"/>
  <c r="O8" i="6" s="1"/>
  <c r="K9" i="6"/>
  <c r="O9" i="6" s="1"/>
  <c r="K10" i="6"/>
  <c r="O10" i="6" s="1"/>
  <c r="K11" i="6"/>
  <c r="O11" i="6" s="1"/>
  <c r="K12" i="6"/>
  <c r="O12" i="6" s="1"/>
  <c r="K13" i="6"/>
  <c r="O13" i="6" s="1"/>
  <c r="K14" i="6"/>
  <c r="O14" i="6" s="1"/>
  <c r="K15" i="6"/>
  <c r="O15" i="6" s="1"/>
  <c r="K16" i="6"/>
  <c r="O16" i="6" s="1"/>
  <c r="K17" i="6"/>
  <c r="O17" i="6" s="1"/>
  <c r="K18" i="6"/>
  <c r="O18" i="6" s="1"/>
  <c r="K19" i="6"/>
  <c r="O19" i="6" s="1"/>
  <c r="K20" i="6"/>
  <c r="O20" i="6" s="1"/>
  <c r="K21" i="6"/>
  <c r="O21" i="6" s="1"/>
  <c r="K22" i="6"/>
  <c r="O22" i="6" s="1"/>
  <c r="K23" i="6"/>
  <c r="O23" i="6" s="1"/>
  <c r="K24" i="6"/>
  <c r="O24" i="6" s="1"/>
  <c r="K25" i="6"/>
  <c r="O25" i="6" s="1"/>
  <c r="K26" i="6"/>
  <c r="O26" i="6" s="1"/>
  <c r="K27" i="6"/>
  <c r="O27" i="6" s="1"/>
  <c r="K28" i="6"/>
  <c r="O28" i="6" s="1"/>
  <c r="K29" i="6"/>
  <c r="O29" i="6" s="1"/>
  <c r="K30" i="6"/>
  <c r="O30" i="6" s="1"/>
  <c r="K31" i="6"/>
  <c r="O31" i="6" s="1"/>
  <c r="K32" i="6"/>
  <c r="O32" i="6" s="1"/>
  <c r="K33" i="6"/>
  <c r="O33" i="6" s="1"/>
  <c r="K34" i="6"/>
  <c r="O34" i="6" s="1"/>
  <c r="K35" i="6"/>
  <c r="O35" i="6" s="1"/>
  <c r="K36" i="6"/>
  <c r="O36" i="6" s="1"/>
  <c r="K37" i="6"/>
  <c r="O37" i="6" s="1"/>
  <c r="K38" i="6"/>
  <c r="O38" i="6" s="1"/>
  <c r="K39" i="6"/>
  <c r="O39" i="6" s="1"/>
  <c r="K40" i="6"/>
  <c r="O40" i="6" s="1"/>
  <c r="K41" i="6"/>
  <c r="O41" i="6" s="1"/>
  <c r="K42" i="6"/>
  <c r="O42" i="6" s="1"/>
  <c r="K43" i="6"/>
  <c r="O43" i="6" s="1"/>
  <c r="K44" i="6"/>
  <c r="O44" i="6" s="1"/>
  <c r="K45" i="6"/>
  <c r="O45" i="6" s="1"/>
  <c r="K46" i="6"/>
  <c r="O46" i="6" s="1"/>
  <c r="K47" i="6"/>
  <c r="O47" i="6" s="1"/>
  <c r="K48" i="6"/>
  <c r="O48" i="6" s="1"/>
  <c r="K49" i="6"/>
  <c r="O49" i="6" s="1"/>
  <c r="K50" i="6"/>
  <c r="O50" i="6" s="1"/>
  <c r="K51" i="6"/>
  <c r="O51" i="6" s="1"/>
  <c r="K52" i="6"/>
  <c r="O52" i="6" s="1"/>
  <c r="K53" i="6"/>
  <c r="O53" i="6" s="1"/>
  <c r="K54" i="6"/>
  <c r="O54" i="6" s="1"/>
  <c r="K55" i="6"/>
  <c r="O55" i="6" s="1"/>
  <c r="K56" i="6"/>
  <c r="O56" i="6" s="1"/>
  <c r="K57" i="6"/>
  <c r="O57" i="6" s="1"/>
  <c r="K58" i="6"/>
  <c r="O58" i="6" s="1"/>
  <c r="K59" i="6"/>
  <c r="O59" i="6" s="1"/>
  <c r="K60" i="6"/>
  <c r="O60" i="6" s="1"/>
  <c r="K61" i="6"/>
  <c r="O61" i="6" s="1"/>
  <c r="K62" i="6"/>
  <c r="O62" i="6" s="1"/>
  <c r="K63" i="6"/>
  <c r="O63" i="6" s="1"/>
  <c r="K64" i="6"/>
  <c r="O64" i="6" s="1"/>
  <c r="K65" i="6"/>
  <c r="O65" i="6" s="1"/>
  <c r="K66" i="6"/>
  <c r="O66" i="6" s="1"/>
  <c r="K67" i="6"/>
  <c r="O67" i="6" s="1"/>
  <c r="K68" i="6"/>
  <c r="O68" i="6" s="1"/>
  <c r="K69" i="6"/>
  <c r="O69" i="6" s="1"/>
  <c r="K70" i="6"/>
  <c r="O70" i="6" s="1"/>
  <c r="K71" i="6"/>
  <c r="O71" i="6" s="1"/>
  <c r="K72" i="6"/>
  <c r="O72" i="6" s="1"/>
  <c r="K73" i="6"/>
  <c r="O73" i="6" s="1"/>
  <c r="K74" i="6"/>
  <c r="O74" i="6" s="1"/>
  <c r="K75" i="6"/>
  <c r="O75" i="6" s="1"/>
  <c r="K76" i="6"/>
  <c r="O76" i="6" s="1"/>
  <c r="K77" i="6"/>
  <c r="O77" i="6" s="1"/>
  <c r="K78" i="6"/>
  <c r="O78" i="6" s="1"/>
  <c r="K79" i="6"/>
  <c r="O79" i="6" s="1"/>
  <c r="K80" i="6"/>
  <c r="O80" i="6" s="1"/>
  <c r="K81" i="6"/>
  <c r="O81" i="6" s="1"/>
  <c r="K82" i="6"/>
  <c r="O82" i="6" s="1"/>
  <c r="K83" i="6"/>
  <c r="O83" i="6" s="1"/>
  <c r="K84" i="6"/>
  <c r="O84" i="6" s="1"/>
  <c r="K85" i="6"/>
  <c r="O85" i="6" s="1"/>
  <c r="K86" i="6"/>
  <c r="O86" i="6" s="1"/>
  <c r="K87" i="6"/>
  <c r="O87" i="6" s="1"/>
  <c r="K88" i="6"/>
  <c r="O88" i="6" s="1"/>
  <c r="K89" i="6"/>
  <c r="O89" i="6" s="1"/>
  <c r="K90" i="6"/>
  <c r="O90" i="6" s="1"/>
  <c r="K91" i="6"/>
  <c r="O91" i="6" s="1"/>
  <c r="K92" i="6"/>
  <c r="O92" i="6" s="1"/>
  <c r="K93" i="6"/>
  <c r="O93" i="6" s="1"/>
  <c r="K94" i="6"/>
  <c r="O94" i="6" s="1"/>
  <c r="K95" i="6"/>
  <c r="O95" i="6" s="1"/>
  <c r="K96" i="6"/>
  <c r="O96" i="6" s="1"/>
  <c r="K97" i="6"/>
  <c r="O97" i="6" s="1"/>
  <c r="K98" i="6"/>
  <c r="O98" i="6" s="1"/>
  <c r="K99" i="6"/>
  <c r="O99" i="6" s="1"/>
  <c r="K100" i="6"/>
  <c r="O100" i="6" s="1"/>
  <c r="K101" i="6"/>
  <c r="O101" i="6" s="1"/>
  <c r="K102" i="6"/>
  <c r="O102" i="6" s="1"/>
  <c r="K103" i="6"/>
  <c r="O103" i="6" s="1"/>
  <c r="K104" i="6"/>
  <c r="O104" i="6" s="1"/>
  <c r="K105" i="6"/>
  <c r="O105" i="6" s="1"/>
  <c r="K106" i="6"/>
  <c r="O106" i="6" s="1"/>
  <c r="K107" i="6"/>
  <c r="O107" i="6" s="1"/>
  <c r="K108" i="6"/>
  <c r="O108" i="6" s="1"/>
  <c r="K109" i="6"/>
  <c r="O109" i="6" s="1"/>
  <c r="K110" i="6"/>
  <c r="O110" i="6" s="1"/>
  <c r="K111" i="6"/>
  <c r="O111" i="6" s="1"/>
  <c r="K112" i="6"/>
  <c r="O112" i="6" s="1"/>
  <c r="K113" i="6"/>
  <c r="O113" i="6" s="1"/>
  <c r="K114" i="6"/>
  <c r="O114" i="6" s="1"/>
  <c r="K115" i="6"/>
  <c r="O115" i="6" s="1"/>
  <c r="K116" i="6"/>
  <c r="O116" i="6" s="1"/>
  <c r="K117" i="6"/>
  <c r="O117" i="6" s="1"/>
  <c r="K118" i="6"/>
  <c r="O118" i="6" s="1"/>
  <c r="K119" i="6"/>
  <c r="O119" i="6" s="1"/>
  <c r="K120" i="6"/>
  <c r="O120" i="6" s="1"/>
  <c r="K121" i="6"/>
  <c r="O121" i="6" s="1"/>
  <c r="K122" i="6"/>
  <c r="O122" i="6" s="1"/>
  <c r="K123" i="6"/>
  <c r="O123" i="6" s="1"/>
  <c r="K124" i="6"/>
  <c r="O124" i="6" s="1"/>
  <c r="K125" i="6"/>
  <c r="O125" i="6" s="1"/>
  <c r="K5" i="6"/>
  <c r="O5" i="6" s="1"/>
  <c r="O126" i="6" s="1"/>
  <c r="D6" i="6"/>
  <c r="H6" i="6" s="1"/>
  <c r="W6" i="6" s="1"/>
  <c r="D7" i="6"/>
  <c r="H7" i="6" s="1"/>
  <c r="W7" i="6" s="1"/>
  <c r="D8" i="6"/>
  <c r="H8" i="6" s="1"/>
  <c r="W8" i="6" s="1"/>
  <c r="D9" i="6"/>
  <c r="H9" i="6" s="1"/>
  <c r="W9" i="6" s="1"/>
  <c r="D10" i="6"/>
  <c r="H10" i="6" s="1"/>
  <c r="W10" i="6" s="1"/>
  <c r="D11" i="6"/>
  <c r="H11" i="6" s="1"/>
  <c r="W11" i="6" s="1"/>
  <c r="D12" i="6"/>
  <c r="H12" i="6" s="1"/>
  <c r="W12" i="6" s="1"/>
  <c r="D13" i="6"/>
  <c r="H13" i="6" s="1"/>
  <c r="W13" i="6" s="1"/>
  <c r="D14" i="6"/>
  <c r="H14" i="6" s="1"/>
  <c r="W14" i="6" s="1"/>
  <c r="D15" i="6"/>
  <c r="H15" i="6" s="1"/>
  <c r="W15" i="6" s="1"/>
  <c r="D16" i="6"/>
  <c r="H16" i="6" s="1"/>
  <c r="W16" i="6" s="1"/>
  <c r="D17" i="6"/>
  <c r="H17" i="6" s="1"/>
  <c r="W17" i="6" s="1"/>
  <c r="D18" i="6"/>
  <c r="H18" i="6" s="1"/>
  <c r="W18" i="6" s="1"/>
  <c r="D19" i="6"/>
  <c r="H19" i="6" s="1"/>
  <c r="W19" i="6" s="1"/>
  <c r="D20" i="6"/>
  <c r="H20" i="6" s="1"/>
  <c r="W20" i="6" s="1"/>
  <c r="D21" i="6"/>
  <c r="H21" i="6" s="1"/>
  <c r="W21" i="6" s="1"/>
  <c r="D22" i="6"/>
  <c r="H22" i="6" s="1"/>
  <c r="W22" i="6" s="1"/>
  <c r="D23" i="6"/>
  <c r="H23" i="6" s="1"/>
  <c r="W23" i="6" s="1"/>
  <c r="D24" i="6"/>
  <c r="H24" i="6" s="1"/>
  <c r="W24" i="6" s="1"/>
  <c r="D25" i="6"/>
  <c r="H25" i="6" s="1"/>
  <c r="W25" i="6" s="1"/>
  <c r="D26" i="6"/>
  <c r="H26" i="6" s="1"/>
  <c r="W26" i="6" s="1"/>
  <c r="D27" i="6"/>
  <c r="H27" i="6" s="1"/>
  <c r="W27" i="6" s="1"/>
  <c r="D28" i="6"/>
  <c r="H28" i="6" s="1"/>
  <c r="W28" i="6" s="1"/>
  <c r="D29" i="6"/>
  <c r="H29" i="6" s="1"/>
  <c r="W29" i="6" s="1"/>
  <c r="D30" i="6"/>
  <c r="H30" i="6" s="1"/>
  <c r="W30" i="6" s="1"/>
  <c r="D31" i="6"/>
  <c r="H31" i="6" s="1"/>
  <c r="W31" i="6" s="1"/>
  <c r="D32" i="6"/>
  <c r="H32" i="6" s="1"/>
  <c r="W32" i="6" s="1"/>
  <c r="D33" i="6"/>
  <c r="H33" i="6" s="1"/>
  <c r="W33" i="6" s="1"/>
  <c r="D34" i="6"/>
  <c r="H34" i="6" s="1"/>
  <c r="W34" i="6" s="1"/>
  <c r="D35" i="6"/>
  <c r="H35" i="6" s="1"/>
  <c r="W35" i="6" s="1"/>
  <c r="D36" i="6"/>
  <c r="H36" i="6" s="1"/>
  <c r="W36" i="6" s="1"/>
  <c r="D37" i="6"/>
  <c r="H37" i="6" s="1"/>
  <c r="W37" i="6" s="1"/>
  <c r="D38" i="6"/>
  <c r="H38" i="6" s="1"/>
  <c r="W38" i="6" s="1"/>
  <c r="D39" i="6"/>
  <c r="H39" i="6" s="1"/>
  <c r="W39" i="6" s="1"/>
  <c r="D40" i="6"/>
  <c r="H40" i="6" s="1"/>
  <c r="W40" i="6" s="1"/>
  <c r="D41" i="6"/>
  <c r="H41" i="6" s="1"/>
  <c r="W41" i="6" s="1"/>
  <c r="D42" i="6"/>
  <c r="H42" i="6" s="1"/>
  <c r="W42" i="6" s="1"/>
  <c r="D43" i="6"/>
  <c r="H43" i="6" s="1"/>
  <c r="W43" i="6" s="1"/>
  <c r="D44" i="6"/>
  <c r="H44" i="6" s="1"/>
  <c r="W44" i="6" s="1"/>
  <c r="D45" i="6"/>
  <c r="H45" i="6" s="1"/>
  <c r="W45" i="6" s="1"/>
  <c r="D46" i="6"/>
  <c r="H46" i="6" s="1"/>
  <c r="W46" i="6" s="1"/>
  <c r="D47" i="6"/>
  <c r="H47" i="6" s="1"/>
  <c r="W47" i="6" s="1"/>
  <c r="D48" i="6"/>
  <c r="H48" i="6" s="1"/>
  <c r="W48" i="6" s="1"/>
  <c r="D49" i="6"/>
  <c r="H49" i="6" s="1"/>
  <c r="W49" i="6" s="1"/>
  <c r="D50" i="6"/>
  <c r="H50" i="6" s="1"/>
  <c r="W50" i="6" s="1"/>
  <c r="D51" i="6"/>
  <c r="H51" i="6" s="1"/>
  <c r="W51" i="6" s="1"/>
  <c r="D52" i="6"/>
  <c r="H52" i="6" s="1"/>
  <c r="W52" i="6" s="1"/>
  <c r="D53" i="6"/>
  <c r="H53" i="6" s="1"/>
  <c r="W53" i="6" s="1"/>
  <c r="D54" i="6"/>
  <c r="H54" i="6" s="1"/>
  <c r="W54" i="6" s="1"/>
  <c r="D55" i="6"/>
  <c r="H55" i="6" s="1"/>
  <c r="W55" i="6" s="1"/>
  <c r="D56" i="6"/>
  <c r="H56" i="6" s="1"/>
  <c r="W56" i="6" s="1"/>
  <c r="D57" i="6"/>
  <c r="H57" i="6" s="1"/>
  <c r="W57" i="6" s="1"/>
  <c r="D58" i="6"/>
  <c r="H58" i="6" s="1"/>
  <c r="W58" i="6" s="1"/>
  <c r="D59" i="6"/>
  <c r="H59" i="6" s="1"/>
  <c r="W59" i="6" s="1"/>
  <c r="D60" i="6"/>
  <c r="H60" i="6" s="1"/>
  <c r="W60" i="6" s="1"/>
  <c r="D61" i="6"/>
  <c r="H61" i="6" s="1"/>
  <c r="W61" i="6" s="1"/>
  <c r="D62" i="6"/>
  <c r="H62" i="6" s="1"/>
  <c r="W62" i="6" s="1"/>
  <c r="D63" i="6"/>
  <c r="H63" i="6" s="1"/>
  <c r="W63" i="6" s="1"/>
  <c r="D64" i="6"/>
  <c r="H64" i="6" s="1"/>
  <c r="W64" i="6" s="1"/>
  <c r="D65" i="6"/>
  <c r="H65" i="6" s="1"/>
  <c r="W65" i="6" s="1"/>
  <c r="D66" i="6"/>
  <c r="H66" i="6" s="1"/>
  <c r="W66" i="6" s="1"/>
  <c r="D67" i="6"/>
  <c r="H67" i="6" s="1"/>
  <c r="W67" i="6" s="1"/>
  <c r="D68" i="6"/>
  <c r="H68" i="6" s="1"/>
  <c r="W68" i="6" s="1"/>
  <c r="D69" i="6"/>
  <c r="H69" i="6" s="1"/>
  <c r="W69" i="6" s="1"/>
  <c r="D70" i="6"/>
  <c r="H70" i="6" s="1"/>
  <c r="W70" i="6" s="1"/>
  <c r="D71" i="6"/>
  <c r="H71" i="6" s="1"/>
  <c r="W71" i="6" s="1"/>
  <c r="D72" i="6"/>
  <c r="H72" i="6" s="1"/>
  <c r="W72" i="6" s="1"/>
  <c r="D73" i="6"/>
  <c r="H73" i="6" s="1"/>
  <c r="W73" i="6" s="1"/>
  <c r="D74" i="6"/>
  <c r="H74" i="6" s="1"/>
  <c r="W74" i="6" s="1"/>
  <c r="D75" i="6"/>
  <c r="H75" i="6" s="1"/>
  <c r="W75" i="6" s="1"/>
  <c r="D76" i="6"/>
  <c r="H76" i="6" s="1"/>
  <c r="W76" i="6" s="1"/>
  <c r="D77" i="6"/>
  <c r="H77" i="6" s="1"/>
  <c r="W77" i="6" s="1"/>
  <c r="D78" i="6"/>
  <c r="H78" i="6" s="1"/>
  <c r="W78" i="6" s="1"/>
  <c r="D79" i="6"/>
  <c r="H79" i="6" s="1"/>
  <c r="W79" i="6" s="1"/>
  <c r="D80" i="6"/>
  <c r="H80" i="6" s="1"/>
  <c r="W80" i="6" s="1"/>
  <c r="D81" i="6"/>
  <c r="H81" i="6" s="1"/>
  <c r="W81" i="6" s="1"/>
  <c r="D82" i="6"/>
  <c r="H82" i="6" s="1"/>
  <c r="W82" i="6" s="1"/>
  <c r="D83" i="6"/>
  <c r="H83" i="6" s="1"/>
  <c r="W83" i="6" s="1"/>
  <c r="D84" i="6"/>
  <c r="H84" i="6" s="1"/>
  <c r="W84" i="6" s="1"/>
  <c r="D85" i="6"/>
  <c r="H85" i="6" s="1"/>
  <c r="W85" i="6" s="1"/>
  <c r="D86" i="6"/>
  <c r="H86" i="6" s="1"/>
  <c r="W86" i="6" s="1"/>
  <c r="D87" i="6"/>
  <c r="H87" i="6" s="1"/>
  <c r="W87" i="6" s="1"/>
  <c r="D88" i="6"/>
  <c r="H88" i="6" s="1"/>
  <c r="W88" i="6" s="1"/>
  <c r="D89" i="6"/>
  <c r="H89" i="6" s="1"/>
  <c r="W89" i="6" s="1"/>
  <c r="D90" i="6"/>
  <c r="H90" i="6" s="1"/>
  <c r="W90" i="6" s="1"/>
  <c r="D91" i="6"/>
  <c r="H91" i="6" s="1"/>
  <c r="W91" i="6" s="1"/>
  <c r="D92" i="6"/>
  <c r="H92" i="6" s="1"/>
  <c r="W92" i="6" s="1"/>
  <c r="D93" i="6"/>
  <c r="H93" i="6" s="1"/>
  <c r="W93" i="6" s="1"/>
  <c r="D94" i="6"/>
  <c r="H94" i="6" s="1"/>
  <c r="W94" i="6" s="1"/>
  <c r="D95" i="6"/>
  <c r="H95" i="6" s="1"/>
  <c r="W95" i="6" s="1"/>
  <c r="D96" i="6"/>
  <c r="H96" i="6" s="1"/>
  <c r="W96" i="6" s="1"/>
  <c r="D97" i="6"/>
  <c r="H97" i="6" s="1"/>
  <c r="W97" i="6" s="1"/>
  <c r="D98" i="6"/>
  <c r="H98" i="6" s="1"/>
  <c r="W98" i="6" s="1"/>
  <c r="D99" i="6"/>
  <c r="H99" i="6" s="1"/>
  <c r="W99" i="6" s="1"/>
  <c r="D100" i="6"/>
  <c r="H100" i="6" s="1"/>
  <c r="W100" i="6" s="1"/>
  <c r="D101" i="6"/>
  <c r="H101" i="6" s="1"/>
  <c r="W101" i="6" s="1"/>
  <c r="D102" i="6"/>
  <c r="H102" i="6" s="1"/>
  <c r="W102" i="6" s="1"/>
  <c r="D103" i="6"/>
  <c r="H103" i="6" s="1"/>
  <c r="W103" i="6" s="1"/>
  <c r="D104" i="6"/>
  <c r="H104" i="6" s="1"/>
  <c r="W104" i="6" s="1"/>
  <c r="D105" i="6"/>
  <c r="H105" i="6" s="1"/>
  <c r="W105" i="6" s="1"/>
  <c r="D106" i="6"/>
  <c r="H106" i="6" s="1"/>
  <c r="W106" i="6" s="1"/>
  <c r="D107" i="6"/>
  <c r="H107" i="6" s="1"/>
  <c r="W107" i="6" s="1"/>
  <c r="D108" i="6"/>
  <c r="H108" i="6" s="1"/>
  <c r="W108" i="6" s="1"/>
  <c r="D109" i="6"/>
  <c r="H109" i="6" s="1"/>
  <c r="W109" i="6" s="1"/>
  <c r="D110" i="6"/>
  <c r="H110" i="6" s="1"/>
  <c r="W110" i="6" s="1"/>
  <c r="D111" i="6"/>
  <c r="H111" i="6" s="1"/>
  <c r="W111" i="6" s="1"/>
  <c r="D112" i="6"/>
  <c r="H112" i="6" s="1"/>
  <c r="W112" i="6" s="1"/>
  <c r="D113" i="6"/>
  <c r="H113" i="6" s="1"/>
  <c r="W113" i="6" s="1"/>
  <c r="D114" i="6"/>
  <c r="H114" i="6" s="1"/>
  <c r="W114" i="6" s="1"/>
  <c r="D115" i="6"/>
  <c r="H115" i="6" s="1"/>
  <c r="W115" i="6" s="1"/>
  <c r="D116" i="6"/>
  <c r="H116" i="6" s="1"/>
  <c r="W116" i="6" s="1"/>
  <c r="D117" i="6"/>
  <c r="H117" i="6" s="1"/>
  <c r="W117" i="6" s="1"/>
  <c r="D118" i="6"/>
  <c r="H118" i="6" s="1"/>
  <c r="W118" i="6" s="1"/>
  <c r="D119" i="6"/>
  <c r="H119" i="6" s="1"/>
  <c r="W119" i="6" s="1"/>
  <c r="D120" i="6"/>
  <c r="H120" i="6" s="1"/>
  <c r="W120" i="6" s="1"/>
  <c r="D121" i="6"/>
  <c r="H121" i="6" s="1"/>
  <c r="W121" i="6" s="1"/>
  <c r="D122" i="6"/>
  <c r="H122" i="6" s="1"/>
  <c r="W122" i="6" s="1"/>
  <c r="D123" i="6"/>
  <c r="H123" i="6" s="1"/>
  <c r="W123" i="6" s="1"/>
  <c r="D124" i="6"/>
  <c r="H124" i="6" s="1"/>
  <c r="W124" i="6" s="1"/>
  <c r="D125" i="6"/>
  <c r="H125" i="6" s="1"/>
  <c r="W125" i="6" s="1"/>
  <c r="D5" i="6"/>
  <c r="H5" i="6" s="1"/>
  <c r="R6" i="5"/>
  <c r="V6" i="5" s="1"/>
  <c r="R7" i="5"/>
  <c r="V7" i="5" s="1"/>
  <c r="R8" i="5"/>
  <c r="V8" i="5" s="1"/>
  <c r="R9" i="5"/>
  <c r="V9" i="5" s="1"/>
  <c r="R10" i="5"/>
  <c r="V10" i="5" s="1"/>
  <c r="R11" i="5"/>
  <c r="V11" i="5" s="1"/>
  <c r="R12" i="5"/>
  <c r="V12" i="5" s="1"/>
  <c r="R13" i="5"/>
  <c r="V13" i="5" s="1"/>
  <c r="R14" i="5"/>
  <c r="V14" i="5" s="1"/>
  <c r="R15" i="5"/>
  <c r="V15" i="5" s="1"/>
  <c r="R16" i="5"/>
  <c r="V16" i="5" s="1"/>
  <c r="R17" i="5"/>
  <c r="V17" i="5" s="1"/>
  <c r="R18" i="5"/>
  <c r="V18" i="5" s="1"/>
  <c r="R19" i="5"/>
  <c r="V19" i="5" s="1"/>
  <c r="R20" i="5"/>
  <c r="V20" i="5" s="1"/>
  <c r="R21" i="5"/>
  <c r="V21" i="5" s="1"/>
  <c r="R22" i="5"/>
  <c r="V22" i="5" s="1"/>
  <c r="R23" i="5"/>
  <c r="V23" i="5" s="1"/>
  <c r="R24" i="5"/>
  <c r="V24" i="5" s="1"/>
  <c r="R25" i="5"/>
  <c r="V25" i="5" s="1"/>
  <c r="R26" i="5"/>
  <c r="V26" i="5" s="1"/>
  <c r="R27" i="5"/>
  <c r="V27" i="5" s="1"/>
  <c r="R28" i="5"/>
  <c r="V28" i="5" s="1"/>
  <c r="R29" i="5"/>
  <c r="V29" i="5" s="1"/>
  <c r="R30" i="5"/>
  <c r="V30" i="5" s="1"/>
  <c r="R31" i="5"/>
  <c r="V31" i="5" s="1"/>
  <c r="R32" i="5"/>
  <c r="V32" i="5" s="1"/>
  <c r="R33" i="5"/>
  <c r="V33" i="5" s="1"/>
  <c r="R34" i="5"/>
  <c r="V34" i="5" s="1"/>
  <c r="R35" i="5"/>
  <c r="V35" i="5" s="1"/>
  <c r="R36" i="5"/>
  <c r="V36" i="5" s="1"/>
  <c r="R37" i="5"/>
  <c r="V37" i="5" s="1"/>
  <c r="R38" i="5"/>
  <c r="V38" i="5" s="1"/>
  <c r="R39" i="5"/>
  <c r="V39" i="5" s="1"/>
  <c r="R40" i="5"/>
  <c r="V40" i="5" s="1"/>
  <c r="R41" i="5"/>
  <c r="V41" i="5" s="1"/>
  <c r="R42" i="5"/>
  <c r="V42" i="5" s="1"/>
  <c r="R43" i="5"/>
  <c r="V43" i="5" s="1"/>
  <c r="R44" i="5"/>
  <c r="V44" i="5" s="1"/>
  <c r="R45" i="5"/>
  <c r="V45" i="5" s="1"/>
  <c r="R46" i="5"/>
  <c r="V46" i="5" s="1"/>
  <c r="R47" i="5"/>
  <c r="V47" i="5" s="1"/>
  <c r="R48" i="5"/>
  <c r="V48" i="5" s="1"/>
  <c r="R49" i="5"/>
  <c r="V49" i="5" s="1"/>
  <c r="R50" i="5"/>
  <c r="V50" i="5" s="1"/>
  <c r="R51" i="5"/>
  <c r="V51" i="5" s="1"/>
  <c r="R52" i="5"/>
  <c r="V52" i="5" s="1"/>
  <c r="R53" i="5"/>
  <c r="V53" i="5" s="1"/>
  <c r="R54" i="5"/>
  <c r="V54" i="5" s="1"/>
  <c r="R55" i="5"/>
  <c r="V55" i="5" s="1"/>
  <c r="R56" i="5"/>
  <c r="V56" i="5" s="1"/>
  <c r="R57" i="5"/>
  <c r="V57" i="5" s="1"/>
  <c r="R58" i="5"/>
  <c r="V58" i="5" s="1"/>
  <c r="R59" i="5"/>
  <c r="V59" i="5" s="1"/>
  <c r="R60" i="5"/>
  <c r="V60" i="5" s="1"/>
  <c r="R61" i="5"/>
  <c r="V61" i="5" s="1"/>
  <c r="R62" i="5"/>
  <c r="V62" i="5" s="1"/>
  <c r="R63" i="5"/>
  <c r="V63" i="5" s="1"/>
  <c r="R64" i="5"/>
  <c r="V64" i="5" s="1"/>
  <c r="R65" i="5"/>
  <c r="V65" i="5" s="1"/>
  <c r="R66" i="5"/>
  <c r="V66" i="5" s="1"/>
  <c r="R67" i="5"/>
  <c r="V67" i="5" s="1"/>
  <c r="R68" i="5"/>
  <c r="V68" i="5" s="1"/>
  <c r="R69" i="5"/>
  <c r="V69" i="5" s="1"/>
  <c r="R70" i="5"/>
  <c r="V70" i="5" s="1"/>
  <c r="R71" i="5"/>
  <c r="V71" i="5" s="1"/>
  <c r="R72" i="5"/>
  <c r="V72" i="5" s="1"/>
  <c r="R73" i="5"/>
  <c r="V73" i="5" s="1"/>
  <c r="R74" i="5"/>
  <c r="V74" i="5" s="1"/>
  <c r="R75" i="5"/>
  <c r="V75" i="5" s="1"/>
  <c r="R76" i="5"/>
  <c r="V76" i="5" s="1"/>
  <c r="R77" i="5"/>
  <c r="V77" i="5" s="1"/>
  <c r="R78" i="5"/>
  <c r="V78" i="5" s="1"/>
  <c r="R79" i="5"/>
  <c r="V79" i="5" s="1"/>
  <c r="R80" i="5"/>
  <c r="V80" i="5" s="1"/>
  <c r="R81" i="5"/>
  <c r="V81" i="5" s="1"/>
  <c r="R82" i="5"/>
  <c r="V82" i="5" s="1"/>
  <c r="R83" i="5"/>
  <c r="V83" i="5" s="1"/>
  <c r="R84" i="5"/>
  <c r="V84" i="5" s="1"/>
  <c r="R85" i="5"/>
  <c r="V85" i="5" s="1"/>
  <c r="R86" i="5"/>
  <c r="V86" i="5" s="1"/>
  <c r="R87" i="5"/>
  <c r="V87" i="5" s="1"/>
  <c r="R88" i="5"/>
  <c r="V88" i="5" s="1"/>
  <c r="R89" i="5"/>
  <c r="V89" i="5" s="1"/>
  <c r="R90" i="5"/>
  <c r="V90" i="5" s="1"/>
  <c r="R91" i="5"/>
  <c r="V91" i="5" s="1"/>
  <c r="R92" i="5"/>
  <c r="V92" i="5" s="1"/>
  <c r="R93" i="5"/>
  <c r="V93" i="5" s="1"/>
  <c r="R94" i="5"/>
  <c r="V94" i="5" s="1"/>
  <c r="R95" i="5"/>
  <c r="V95" i="5" s="1"/>
  <c r="R96" i="5"/>
  <c r="V96" i="5" s="1"/>
  <c r="R97" i="5"/>
  <c r="V97" i="5" s="1"/>
  <c r="R98" i="5"/>
  <c r="V98" i="5" s="1"/>
  <c r="R99" i="5"/>
  <c r="V99" i="5" s="1"/>
  <c r="R100" i="5"/>
  <c r="V100" i="5" s="1"/>
  <c r="R101" i="5"/>
  <c r="V101" i="5" s="1"/>
  <c r="R102" i="5"/>
  <c r="V102" i="5" s="1"/>
  <c r="R103" i="5"/>
  <c r="V103" i="5" s="1"/>
  <c r="R104" i="5"/>
  <c r="V104" i="5" s="1"/>
  <c r="R105" i="5"/>
  <c r="V105" i="5" s="1"/>
  <c r="R106" i="5"/>
  <c r="V106" i="5" s="1"/>
  <c r="R107" i="5"/>
  <c r="V107" i="5" s="1"/>
  <c r="R108" i="5"/>
  <c r="V108" i="5" s="1"/>
  <c r="R109" i="5"/>
  <c r="V109" i="5" s="1"/>
  <c r="R110" i="5"/>
  <c r="V110" i="5" s="1"/>
  <c r="R111" i="5"/>
  <c r="V111" i="5" s="1"/>
  <c r="R112" i="5"/>
  <c r="V112" i="5" s="1"/>
  <c r="R113" i="5"/>
  <c r="V113" i="5" s="1"/>
  <c r="R114" i="5"/>
  <c r="V114" i="5" s="1"/>
  <c r="R115" i="5"/>
  <c r="V115" i="5" s="1"/>
  <c r="R116" i="5"/>
  <c r="V116" i="5" s="1"/>
  <c r="R117" i="5"/>
  <c r="V117" i="5" s="1"/>
  <c r="R118" i="5"/>
  <c r="V118" i="5" s="1"/>
  <c r="R119" i="5"/>
  <c r="V119" i="5" s="1"/>
  <c r="R120" i="5"/>
  <c r="V120" i="5" s="1"/>
  <c r="R121" i="5"/>
  <c r="V121" i="5" s="1"/>
  <c r="R122" i="5"/>
  <c r="V122" i="5" s="1"/>
  <c r="R123" i="5"/>
  <c r="V123" i="5" s="1"/>
  <c r="R124" i="5"/>
  <c r="V124" i="5" s="1"/>
  <c r="R125" i="5"/>
  <c r="V125" i="5" s="1"/>
  <c r="R5" i="5"/>
  <c r="V5" i="5" s="1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5" i="5"/>
  <c r="H126" i="5" s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6" i="4"/>
  <c r="G97" i="4"/>
  <c r="G98" i="4"/>
  <c r="G99" i="4"/>
  <c r="G100" i="4"/>
  <c r="G101" i="4"/>
  <c r="G102" i="4"/>
  <c r="G103" i="4"/>
  <c r="G104" i="4"/>
  <c r="G105" i="4"/>
  <c r="G106" i="4"/>
  <c r="G108" i="4"/>
  <c r="G109" i="4"/>
  <c r="G110" i="4"/>
  <c r="G111" i="4"/>
  <c r="G112" i="4"/>
  <c r="G113" i="4"/>
  <c r="G114" i="4"/>
  <c r="G115" i="4"/>
  <c r="G116" i="4"/>
  <c r="G117" i="4"/>
  <c r="G118" i="4"/>
  <c r="G120" i="4"/>
  <c r="G121" i="4"/>
  <c r="G122" i="4"/>
  <c r="G123" i="4"/>
  <c r="G124" i="4"/>
  <c r="G4" i="4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5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4" i="1"/>
  <c r="D127" i="14" l="1"/>
  <c r="O126" i="5"/>
  <c r="F5" i="15"/>
  <c r="E5" i="15"/>
  <c r="F125" i="15"/>
  <c r="E125" i="15"/>
  <c r="F124" i="15"/>
  <c r="E124" i="15"/>
  <c r="F123" i="15"/>
  <c r="E123" i="15"/>
  <c r="F122" i="15"/>
  <c r="E122" i="15"/>
  <c r="F121" i="15"/>
  <c r="E121" i="15"/>
  <c r="F120" i="15"/>
  <c r="F119" i="15"/>
  <c r="E119" i="15"/>
  <c r="F118" i="15"/>
  <c r="E118" i="15"/>
  <c r="F117" i="15"/>
  <c r="E117" i="15"/>
  <c r="F116" i="15"/>
  <c r="E116" i="15"/>
  <c r="F115" i="15"/>
  <c r="E115" i="15"/>
  <c r="F114" i="15"/>
  <c r="E114" i="15"/>
  <c r="F113" i="15"/>
  <c r="E113" i="15"/>
  <c r="F112" i="15"/>
  <c r="E112" i="15"/>
  <c r="F111" i="15"/>
  <c r="E111" i="15"/>
  <c r="F110" i="15"/>
  <c r="E110" i="15"/>
  <c r="F109" i="15"/>
  <c r="E109" i="15"/>
  <c r="F108" i="15"/>
  <c r="E108" i="15"/>
  <c r="F107" i="15"/>
  <c r="E107" i="15"/>
  <c r="F106" i="15"/>
  <c r="E106" i="15"/>
  <c r="F105" i="15"/>
  <c r="E105" i="15"/>
  <c r="F104" i="15"/>
  <c r="E104" i="15"/>
  <c r="F103" i="15"/>
  <c r="E103" i="15"/>
  <c r="F102" i="15"/>
  <c r="E102" i="15"/>
  <c r="F101" i="15"/>
  <c r="E101" i="15"/>
  <c r="F100" i="15"/>
  <c r="E100" i="15"/>
  <c r="F99" i="15"/>
  <c r="E99" i="15"/>
  <c r="F98" i="15"/>
  <c r="E98" i="15"/>
  <c r="F97" i="15"/>
  <c r="E97" i="15"/>
  <c r="F96" i="15"/>
  <c r="F95" i="15"/>
  <c r="E95" i="15"/>
  <c r="F94" i="15"/>
  <c r="E94" i="15"/>
  <c r="F93" i="15"/>
  <c r="E93" i="15"/>
  <c r="F92" i="15"/>
  <c r="E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F78" i="15"/>
  <c r="E78" i="15"/>
  <c r="F77" i="15"/>
  <c r="E77" i="15"/>
  <c r="F76" i="15"/>
  <c r="E76" i="15"/>
  <c r="F75" i="15"/>
  <c r="E75" i="15"/>
  <c r="F74" i="15"/>
  <c r="E74" i="15"/>
  <c r="F73" i="15"/>
  <c r="E73" i="15"/>
  <c r="F72" i="15"/>
  <c r="E72" i="15"/>
  <c r="F71" i="15"/>
  <c r="E71" i="15"/>
  <c r="F70" i="15"/>
  <c r="E70" i="15"/>
  <c r="F69" i="15"/>
  <c r="E69" i="15"/>
  <c r="F68" i="15"/>
  <c r="E68" i="15"/>
  <c r="F67" i="15"/>
  <c r="E67" i="15"/>
  <c r="F66" i="15"/>
  <c r="E66" i="15"/>
  <c r="F65" i="15"/>
  <c r="E65" i="15"/>
  <c r="F64" i="15"/>
  <c r="E64" i="15"/>
  <c r="F63" i="15"/>
  <c r="E63" i="15"/>
  <c r="F62" i="15"/>
  <c r="E62" i="15"/>
  <c r="F61" i="15"/>
  <c r="E61" i="15"/>
  <c r="F60" i="15"/>
  <c r="E60" i="15"/>
  <c r="F59" i="15"/>
  <c r="E59" i="15"/>
  <c r="F58" i="15"/>
  <c r="E58" i="15"/>
  <c r="F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F50" i="15"/>
  <c r="E50" i="15"/>
  <c r="F49" i="15"/>
  <c r="E49" i="15"/>
  <c r="F48" i="15"/>
  <c r="E48" i="15"/>
  <c r="F47" i="15"/>
  <c r="E47" i="15"/>
  <c r="F46" i="15"/>
  <c r="E46" i="15"/>
  <c r="F45" i="15"/>
  <c r="E45" i="15"/>
  <c r="F44" i="15"/>
  <c r="E44" i="15"/>
  <c r="F43" i="15"/>
  <c r="E43" i="15"/>
  <c r="F42" i="15"/>
  <c r="E42" i="15"/>
  <c r="F41" i="15"/>
  <c r="E41" i="15"/>
  <c r="F40" i="15"/>
  <c r="E40" i="15"/>
  <c r="F39" i="15"/>
  <c r="E39" i="15"/>
  <c r="F38" i="15"/>
  <c r="E38" i="15"/>
  <c r="F37" i="15"/>
  <c r="E37" i="15"/>
  <c r="F36" i="15"/>
  <c r="E36" i="15"/>
  <c r="F35" i="15"/>
  <c r="E35" i="15"/>
  <c r="F34" i="15"/>
  <c r="E34" i="15"/>
  <c r="F33" i="15"/>
  <c r="E33" i="15"/>
  <c r="F32" i="15"/>
  <c r="E32" i="15"/>
  <c r="F31" i="15"/>
  <c r="E31" i="15"/>
  <c r="F30" i="15"/>
  <c r="E30" i="15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E15" i="15"/>
  <c r="F14" i="15"/>
  <c r="E14" i="15"/>
  <c r="F13" i="15"/>
  <c r="E13" i="15"/>
  <c r="F12" i="15"/>
  <c r="E12" i="15"/>
  <c r="F11" i="15"/>
  <c r="E11" i="15"/>
  <c r="F10" i="15"/>
  <c r="E10" i="15"/>
  <c r="F9" i="15"/>
  <c r="E9" i="15"/>
  <c r="F8" i="15"/>
  <c r="E8" i="15"/>
  <c r="F7" i="15"/>
  <c r="E7" i="15"/>
  <c r="F6" i="15"/>
  <c r="E6" i="15"/>
  <c r="L5" i="14"/>
  <c r="K5" i="14"/>
  <c r="K125" i="14"/>
  <c r="L125" i="14"/>
  <c r="L124" i="14"/>
  <c r="K124" i="14"/>
  <c r="L123" i="14"/>
  <c r="K123" i="14"/>
  <c r="L122" i="14"/>
  <c r="K122" i="14"/>
  <c r="L121" i="14"/>
  <c r="K121" i="14"/>
  <c r="L120" i="14"/>
  <c r="L119" i="14"/>
  <c r="K119" i="14"/>
  <c r="L118" i="14"/>
  <c r="K118" i="14"/>
  <c r="L117" i="14"/>
  <c r="K117" i="14"/>
  <c r="L116" i="14"/>
  <c r="K116" i="14"/>
  <c r="L115" i="14"/>
  <c r="K115" i="14"/>
  <c r="L114" i="14"/>
  <c r="K114" i="14"/>
  <c r="L113" i="14"/>
  <c r="K113" i="14"/>
  <c r="L112" i="14"/>
  <c r="K112" i="14"/>
  <c r="L111" i="14"/>
  <c r="K111" i="14"/>
  <c r="L110" i="14"/>
  <c r="K110" i="14"/>
  <c r="L109" i="14"/>
  <c r="K109" i="14"/>
  <c r="L108" i="14"/>
  <c r="K108" i="14"/>
  <c r="L107" i="14"/>
  <c r="K107" i="14"/>
  <c r="L106" i="14"/>
  <c r="K106" i="14"/>
  <c r="L105" i="14"/>
  <c r="K105" i="14"/>
  <c r="L104" i="14"/>
  <c r="K104" i="14"/>
  <c r="L103" i="14"/>
  <c r="K103" i="14"/>
  <c r="L102" i="14"/>
  <c r="K102" i="14"/>
  <c r="L101" i="14"/>
  <c r="K101" i="14"/>
  <c r="L100" i="14"/>
  <c r="K100" i="14"/>
  <c r="L99" i="14"/>
  <c r="K99" i="14"/>
  <c r="L98" i="14"/>
  <c r="K98" i="14"/>
  <c r="L97" i="14"/>
  <c r="K97" i="14"/>
  <c r="L96" i="14"/>
  <c r="L95" i="14"/>
  <c r="K95" i="14"/>
  <c r="L94" i="14"/>
  <c r="K94" i="14"/>
  <c r="L93" i="14"/>
  <c r="K93" i="14"/>
  <c r="L92" i="14"/>
  <c r="K92" i="14"/>
  <c r="L91" i="14"/>
  <c r="K91" i="14"/>
  <c r="L90" i="14"/>
  <c r="K90" i="14"/>
  <c r="L89" i="14"/>
  <c r="K89" i="14"/>
  <c r="L88" i="14"/>
  <c r="K88" i="14"/>
  <c r="L87" i="14"/>
  <c r="K87" i="14"/>
  <c r="L86" i="14"/>
  <c r="K86" i="14"/>
  <c r="L85" i="14"/>
  <c r="K85" i="14"/>
  <c r="L84" i="14"/>
  <c r="K84" i="14"/>
  <c r="L83" i="14"/>
  <c r="K83" i="14"/>
  <c r="L82" i="14"/>
  <c r="K82" i="14"/>
  <c r="L81" i="14"/>
  <c r="K81" i="14"/>
  <c r="L80" i="14"/>
  <c r="K80" i="14"/>
  <c r="L79" i="14"/>
  <c r="K79" i="14"/>
  <c r="L78" i="14"/>
  <c r="K78" i="14"/>
  <c r="L77" i="14"/>
  <c r="K77" i="14"/>
  <c r="L76" i="14"/>
  <c r="K76" i="14"/>
  <c r="L75" i="14"/>
  <c r="K75" i="14"/>
  <c r="L74" i="14"/>
  <c r="K74" i="14"/>
  <c r="L73" i="14"/>
  <c r="K73" i="14"/>
  <c r="L72" i="14"/>
  <c r="K72" i="14"/>
  <c r="L71" i="14"/>
  <c r="K71" i="14"/>
  <c r="L70" i="14"/>
  <c r="K70" i="14"/>
  <c r="L69" i="14"/>
  <c r="K69" i="14"/>
  <c r="L68" i="14"/>
  <c r="K68" i="14"/>
  <c r="L67" i="14"/>
  <c r="K67" i="14"/>
  <c r="L66" i="14"/>
  <c r="K66" i="14"/>
  <c r="L65" i="14"/>
  <c r="K65" i="14"/>
  <c r="L64" i="14"/>
  <c r="K64" i="14"/>
  <c r="L63" i="14"/>
  <c r="K63" i="14"/>
  <c r="L62" i="14"/>
  <c r="K62" i="14"/>
  <c r="L61" i="14"/>
  <c r="K61" i="14"/>
  <c r="L60" i="14"/>
  <c r="K60" i="14"/>
  <c r="L59" i="14"/>
  <c r="K59" i="14"/>
  <c r="L58" i="14"/>
  <c r="K58" i="14"/>
  <c r="L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H5" i="13"/>
  <c r="I5" i="13" s="1"/>
  <c r="W5" i="6"/>
  <c r="H126" i="6"/>
  <c r="I5" i="9"/>
  <c r="I127" i="9"/>
  <c r="F127" i="8"/>
  <c r="G127" i="8" s="1"/>
  <c r="G5" i="8"/>
  <c r="G124" i="8"/>
  <c r="I124" i="8" s="1"/>
  <c r="J124" i="8" s="1"/>
  <c r="G123" i="8"/>
  <c r="I123" i="8" s="1"/>
  <c r="J123" i="8" s="1"/>
  <c r="G122" i="8"/>
  <c r="I122" i="8"/>
  <c r="J122" i="8" s="1"/>
  <c r="G121" i="8"/>
  <c r="I121" i="8" s="1"/>
  <c r="J121" i="8" s="1"/>
  <c r="G120" i="8"/>
  <c r="I120" i="8" s="1"/>
  <c r="J120" i="8" s="1"/>
  <c r="G119" i="8"/>
  <c r="I119" i="8"/>
  <c r="J119" i="8" s="1"/>
  <c r="G118" i="8"/>
  <c r="I118" i="8" s="1"/>
  <c r="J118" i="8" s="1"/>
  <c r="G116" i="8"/>
  <c r="I116" i="8" s="1"/>
  <c r="J116" i="8" s="1"/>
  <c r="G115" i="8"/>
  <c r="I115" i="8" s="1"/>
  <c r="J115" i="8" s="1"/>
  <c r="G114" i="8"/>
  <c r="I114" i="8"/>
  <c r="J114" i="8" s="1"/>
  <c r="G113" i="8"/>
  <c r="I113" i="8" s="1"/>
  <c r="J113" i="8" s="1"/>
  <c r="G111" i="8"/>
  <c r="I111" i="8"/>
  <c r="J111" i="8" s="1"/>
  <c r="G110" i="8"/>
  <c r="I110" i="8" s="1"/>
  <c r="J110" i="8" s="1"/>
  <c r="G108" i="8"/>
  <c r="I108" i="8" s="1"/>
  <c r="J108" i="8" s="1"/>
  <c r="G107" i="8"/>
  <c r="I107" i="8" s="1"/>
  <c r="J107" i="8" s="1"/>
  <c r="G106" i="8"/>
  <c r="I106" i="8"/>
  <c r="J106" i="8" s="1"/>
  <c r="G105" i="8"/>
  <c r="I105" i="8" s="1"/>
  <c r="J105" i="8" s="1"/>
  <c r="G104" i="8"/>
  <c r="I104" i="8" s="1"/>
  <c r="J104" i="8" s="1"/>
  <c r="G103" i="8"/>
  <c r="I103" i="8"/>
  <c r="J103" i="8" s="1"/>
  <c r="G102" i="8"/>
  <c r="I102" i="8" s="1"/>
  <c r="J102" i="8" s="1"/>
  <c r="G100" i="8"/>
  <c r="I100" i="8" s="1"/>
  <c r="J100" i="8" s="1"/>
  <c r="G99" i="8"/>
  <c r="I99" i="8" s="1"/>
  <c r="J99" i="8" s="1"/>
  <c r="G98" i="8"/>
  <c r="I98" i="8"/>
  <c r="J98" i="8" s="1"/>
  <c r="G97" i="8"/>
  <c r="I97" i="8" s="1"/>
  <c r="J97" i="8" s="1"/>
  <c r="G96" i="8"/>
  <c r="I96" i="8" s="1"/>
  <c r="J96" i="8" s="1"/>
  <c r="G95" i="8"/>
  <c r="I95" i="8"/>
  <c r="J95" i="8" s="1"/>
  <c r="G94" i="8"/>
  <c r="I94" i="8" s="1"/>
  <c r="J94" i="8" s="1"/>
  <c r="G92" i="8"/>
  <c r="I92" i="8" s="1"/>
  <c r="J92" i="8" s="1"/>
  <c r="G91" i="8"/>
  <c r="I91" i="8" s="1"/>
  <c r="J91" i="8" s="1"/>
  <c r="G90" i="8"/>
  <c r="I90" i="8"/>
  <c r="J90" i="8" s="1"/>
  <c r="G89" i="8"/>
  <c r="I89" i="8" s="1"/>
  <c r="J89" i="8" s="1"/>
  <c r="G88" i="8"/>
  <c r="I88" i="8" s="1"/>
  <c r="J88" i="8" s="1"/>
  <c r="G87" i="8"/>
  <c r="I87" i="8"/>
  <c r="J87" i="8" s="1"/>
  <c r="G86" i="8"/>
  <c r="I86" i="8" s="1"/>
  <c r="J86" i="8" s="1"/>
  <c r="G84" i="8"/>
  <c r="I84" i="8" s="1"/>
  <c r="J84" i="8" s="1"/>
  <c r="G83" i="8"/>
  <c r="I83" i="8" s="1"/>
  <c r="J83" i="8" s="1"/>
  <c r="G82" i="8"/>
  <c r="I82" i="8"/>
  <c r="J82" i="8" s="1"/>
  <c r="G81" i="8"/>
  <c r="I81" i="8" s="1"/>
  <c r="J81" i="8" s="1"/>
  <c r="G80" i="8"/>
  <c r="I80" i="8" s="1"/>
  <c r="J80" i="8" s="1"/>
  <c r="G79" i="8"/>
  <c r="I79" i="8"/>
  <c r="J79" i="8" s="1"/>
  <c r="G78" i="8"/>
  <c r="I78" i="8" s="1"/>
  <c r="J78" i="8" s="1"/>
  <c r="G76" i="8"/>
  <c r="I76" i="8" s="1"/>
  <c r="J76" i="8" s="1"/>
  <c r="G75" i="8"/>
  <c r="I75" i="8" s="1"/>
  <c r="J75" i="8" s="1"/>
  <c r="G74" i="8"/>
  <c r="I74" i="8"/>
  <c r="J74" i="8" s="1"/>
  <c r="G73" i="8"/>
  <c r="I73" i="8" s="1"/>
  <c r="J73" i="8" s="1"/>
  <c r="G72" i="8"/>
  <c r="I72" i="8" s="1"/>
  <c r="J72" i="8" s="1"/>
  <c r="G71" i="8"/>
  <c r="I71" i="8"/>
  <c r="J71" i="8" s="1"/>
  <c r="G70" i="8"/>
  <c r="I70" i="8" s="1"/>
  <c r="J70" i="8" s="1"/>
  <c r="G68" i="8"/>
  <c r="I68" i="8" s="1"/>
  <c r="J68" i="8" s="1"/>
  <c r="G67" i="8"/>
  <c r="I67" i="8" s="1"/>
  <c r="J67" i="8" s="1"/>
  <c r="G66" i="8"/>
  <c r="I66" i="8"/>
  <c r="J66" i="8" s="1"/>
  <c r="G65" i="8"/>
  <c r="I65" i="8" s="1"/>
  <c r="J65" i="8" s="1"/>
  <c r="G64" i="8"/>
  <c r="I64" i="8" s="1"/>
  <c r="J64" i="8" s="1"/>
  <c r="G63" i="8"/>
  <c r="I63" i="8"/>
  <c r="J63" i="8" s="1"/>
  <c r="G62" i="8"/>
  <c r="I62" i="8" s="1"/>
  <c r="J62" i="8" s="1"/>
  <c r="G60" i="8"/>
  <c r="I60" i="8" s="1"/>
  <c r="J60" i="8" s="1"/>
  <c r="G59" i="8"/>
  <c r="I59" i="8" s="1"/>
  <c r="J59" i="8" s="1"/>
  <c r="G58" i="8"/>
  <c r="I58" i="8"/>
  <c r="J58" i="8" s="1"/>
  <c r="G57" i="8"/>
  <c r="I57" i="8" s="1"/>
  <c r="J57" i="8" s="1"/>
  <c r="G56" i="8"/>
  <c r="I56" i="8" s="1"/>
  <c r="J56" i="8" s="1"/>
  <c r="G55" i="8"/>
  <c r="I55" i="8"/>
  <c r="J55" i="8" s="1"/>
  <c r="G54" i="8"/>
  <c r="I54" i="8" s="1"/>
  <c r="J54" i="8" s="1"/>
  <c r="G52" i="8"/>
  <c r="I52" i="8" s="1"/>
  <c r="J52" i="8" s="1"/>
  <c r="G51" i="8"/>
  <c r="I51" i="8" s="1"/>
  <c r="J51" i="8" s="1"/>
  <c r="G50" i="8"/>
  <c r="I50" i="8"/>
  <c r="J50" i="8" s="1"/>
  <c r="G49" i="8"/>
  <c r="I49" i="8" s="1"/>
  <c r="J49" i="8" s="1"/>
  <c r="G48" i="8"/>
  <c r="I48" i="8" s="1"/>
  <c r="J48" i="8" s="1"/>
  <c r="G47" i="8"/>
  <c r="I47" i="8"/>
  <c r="J47" i="8" s="1"/>
  <c r="G46" i="8"/>
  <c r="I46" i="8" s="1"/>
  <c r="J46" i="8" s="1"/>
  <c r="G44" i="8"/>
  <c r="I44" i="8" s="1"/>
  <c r="J44" i="8" s="1"/>
  <c r="G43" i="8"/>
  <c r="I43" i="8" s="1"/>
  <c r="J43" i="8" s="1"/>
  <c r="G42" i="8"/>
  <c r="I42" i="8"/>
  <c r="J42" i="8" s="1"/>
  <c r="G41" i="8"/>
  <c r="I41" i="8" s="1"/>
  <c r="J41" i="8" s="1"/>
  <c r="G40" i="8"/>
  <c r="I40" i="8" s="1"/>
  <c r="J40" i="8" s="1"/>
  <c r="G39" i="8"/>
  <c r="I39" i="8"/>
  <c r="J39" i="8" s="1"/>
  <c r="G38" i="8"/>
  <c r="I38" i="8" s="1"/>
  <c r="J38" i="8" s="1"/>
  <c r="G36" i="8"/>
  <c r="I36" i="8" s="1"/>
  <c r="J36" i="8" s="1"/>
  <c r="G35" i="8"/>
  <c r="I35" i="8" s="1"/>
  <c r="J35" i="8" s="1"/>
  <c r="G34" i="8"/>
  <c r="I34" i="8"/>
  <c r="J34" i="8" s="1"/>
  <c r="G33" i="8"/>
  <c r="I33" i="8" s="1"/>
  <c r="J33" i="8" s="1"/>
  <c r="G32" i="8"/>
  <c r="I32" i="8" s="1"/>
  <c r="J32" i="8" s="1"/>
  <c r="G31" i="8"/>
  <c r="I31" i="8"/>
  <c r="J31" i="8" s="1"/>
  <c r="G30" i="8"/>
  <c r="I30" i="8" s="1"/>
  <c r="J30" i="8" s="1"/>
  <c r="G28" i="8"/>
  <c r="I28" i="8" s="1"/>
  <c r="J28" i="8" s="1"/>
  <c r="G27" i="8"/>
  <c r="I27" i="8" s="1"/>
  <c r="J27" i="8" s="1"/>
  <c r="G26" i="8"/>
  <c r="I26" i="8"/>
  <c r="J26" i="8" s="1"/>
  <c r="G25" i="8"/>
  <c r="I25" i="8" s="1"/>
  <c r="J25" i="8" s="1"/>
  <c r="G24" i="8"/>
  <c r="I24" i="8" s="1"/>
  <c r="J24" i="8" s="1"/>
  <c r="G23" i="8"/>
  <c r="I23" i="8"/>
  <c r="J23" i="8" s="1"/>
  <c r="G22" i="8"/>
  <c r="I22" i="8" s="1"/>
  <c r="J22" i="8" s="1"/>
  <c r="G20" i="8"/>
  <c r="I20" i="8" s="1"/>
  <c r="J20" i="8" s="1"/>
  <c r="G19" i="8"/>
  <c r="I19" i="8" s="1"/>
  <c r="J19" i="8" s="1"/>
  <c r="G18" i="8"/>
  <c r="I18" i="8"/>
  <c r="J18" i="8" s="1"/>
  <c r="G17" i="8"/>
  <c r="I17" i="8" s="1"/>
  <c r="J17" i="8" s="1"/>
  <c r="G16" i="8"/>
  <c r="I16" i="8" s="1"/>
  <c r="J16" i="8" s="1"/>
  <c r="G15" i="8"/>
  <c r="I15" i="8"/>
  <c r="J15" i="8" s="1"/>
  <c r="G14" i="8"/>
  <c r="I14" i="8" s="1"/>
  <c r="J14" i="8" s="1"/>
  <c r="G12" i="8"/>
  <c r="I12" i="8" s="1"/>
  <c r="J12" i="8" s="1"/>
  <c r="G11" i="8"/>
  <c r="I11" i="8" s="1"/>
  <c r="J11" i="8" s="1"/>
  <c r="G10" i="8"/>
  <c r="I10" i="8"/>
  <c r="J10" i="8" s="1"/>
  <c r="G9" i="8"/>
  <c r="I9" i="8" s="1"/>
  <c r="J9" i="8" s="1"/>
  <c r="G8" i="8"/>
  <c r="I8" i="8" s="1"/>
  <c r="J8" i="8" s="1"/>
  <c r="G7" i="8"/>
  <c r="I7" i="8"/>
  <c r="G6" i="8"/>
  <c r="I6" i="8" s="1"/>
  <c r="J6" i="8" s="1"/>
  <c r="G127" i="4"/>
  <c r="I125" i="8"/>
  <c r="J125" i="8" s="1"/>
  <c r="I117" i="8"/>
  <c r="J117" i="8" s="1"/>
  <c r="I109" i="8"/>
  <c r="J109" i="8" s="1"/>
  <c r="I101" i="8"/>
  <c r="J101" i="8" s="1"/>
  <c r="I93" i="8"/>
  <c r="J93" i="8" s="1"/>
  <c r="I85" i="8"/>
  <c r="J85" i="8" s="1"/>
  <c r="I77" i="8"/>
  <c r="J77" i="8" s="1"/>
  <c r="I69" i="8"/>
  <c r="J69" i="8" s="1"/>
  <c r="I61" i="8"/>
  <c r="J61" i="8" s="1"/>
  <c r="I53" i="8"/>
  <c r="J53" i="8" s="1"/>
  <c r="I45" i="8"/>
  <c r="J45" i="8" s="1"/>
  <c r="I37" i="8"/>
  <c r="J37" i="8" s="1"/>
  <c r="I29" i="8"/>
  <c r="J29" i="8" s="1"/>
  <c r="I21" i="8"/>
  <c r="J21" i="8" s="1"/>
  <c r="I13" i="8"/>
  <c r="J13" i="8" s="1"/>
  <c r="I5" i="8"/>
  <c r="J5" i="8" s="1"/>
  <c r="J7" i="8"/>
  <c r="I127" i="13" l="1"/>
  <c r="N127" i="13" s="1"/>
  <c r="N5" i="13"/>
  <c r="I127" i="8"/>
  <c r="J127" i="8" s="1"/>
</calcChain>
</file>

<file path=xl/sharedStrings.xml><?xml version="1.0" encoding="utf-8"?>
<sst xmlns="http://schemas.openxmlformats.org/spreadsheetml/2006/main" count="3249" uniqueCount="988">
  <si>
    <t>GENERAL INFORMATION</t>
  </si>
  <si>
    <t>Library</t>
  </si>
  <si>
    <t>Director</t>
  </si>
  <si>
    <t>Director Email</t>
  </si>
  <si>
    <t>Mayor/City Manager</t>
  </si>
  <si>
    <t>Mayor/City Manager Email</t>
  </si>
  <si>
    <t>Public Service Hours</t>
  </si>
  <si>
    <t>Total Buildings</t>
  </si>
  <si>
    <t>Bookmobiles</t>
  </si>
  <si>
    <t>Registered Borrowers</t>
  </si>
  <si>
    <t>As % of population</t>
  </si>
  <si>
    <t>Population</t>
  </si>
  <si>
    <t>ADA PUBLIC LIBRARY</t>
  </si>
  <si>
    <t>Jolene Poore</t>
  </si>
  <si>
    <t>jolene.poore@adaok.com</t>
  </si>
  <si>
    <t>Tracie Roles</t>
  </si>
  <si>
    <t>tracy.roles@adaok.com</t>
  </si>
  <si>
    <t/>
  </si>
  <si>
    <t>ALLEN PUBLIC LIBRARY</t>
  </si>
  <si>
    <t>Paula Nelson</t>
  </si>
  <si>
    <t>director@allen.lib.ok.us</t>
  </si>
  <si>
    <t>Dianna Brannan</t>
  </si>
  <si>
    <t>dlbrannan@sbcglobal.net</t>
  </si>
  <si>
    <t>ALVA PUBLIC LIBRARY</t>
  </si>
  <si>
    <t>Angela Courson</t>
  </si>
  <si>
    <t>angelac@alvaok.org</t>
  </si>
  <si>
    <t>Stephen Ford</t>
  </si>
  <si>
    <t>sford@alvaok.org</t>
  </si>
  <si>
    <t>ANADARKO COMMUNITY LIBRARY</t>
  </si>
  <si>
    <t>TeresaFerguson</t>
  </si>
  <si>
    <t>tferguson@cityofanadarko.org</t>
  </si>
  <si>
    <t>Janis Cain</t>
  </si>
  <si>
    <t>jcain@cityofanadarko.org</t>
  </si>
  <si>
    <t>ANTLERS PUBLIC LIBRARY</t>
  </si>
  <si>
    <t>Patti Lehman</t>
  </si>
  <si>
    <t>antlerslibrary@antlers.lib.ok.us</t>
  </si>
  <si>
    <t>Mike Taylor</t>
  </si>
  <si>
    <t>cityofantlers@hotmail.com</t>
  </si>
  <si>
    <t>APACHE PUBLIC LIBRARY</t>
  </si>
  <si>
    <t>Ida Fae Bointy</t>
  </si>
  <si>
    <t>apachelibrary390@gmail.com</t>
  </si>
  <si>
    <t>Gena Montgomery</t>
  </si>
  <si>
    <t>townofapachegena@gmail.com</t>
  </si>
  <si>
    <t>ARDMORE PUBLIC LIBRARY</t>
  </si>
  <si>
    <t>DANIEL GIBBS</t>
  </si>
  <si>
    <t>dgibbs@ardmorecity.org</t>
  </si>
  <si>
    <t>KEVIN BOATRIGHT</t>
  </si>
  <si>
    <t>kboatright@ardmorecity.org</t>
  </si>
  <si>
    <t>BARNSDALL - ETHEL BRIGGS MEMORIAL LIBRARY</t>
  </si>
  <si>
    <t>Cecilia HIbdon</t>
  </si>
  <si>
    <t>chibdonlibrary@yahoo.com</t>
  </si>
  <si>
    <t>Johnny Kelley</t>
  </si>
  <si>
    <t>barnsdall@valornet.com</t>
  </si>
  <si>
    <t>BARTLESVILLE PUBLIC LIBRARY</t>
  </si>
  <si>
    <t>Kiley Roberson</t>
  </si>
  <si>
    <t>knroberson@cityofbartlesville.org</t>
  </si>
  <si>
    <t>Mike Bailey (City Manager)</t>
  </si>
  <si>
    <t>mlbailey@cityofbartlesville.org</t>
  </si>
  <si>
    <t>BEAVER COUNTY PIONEER LIBRARY</t>
  </si>
  <si>
    <t>Denise Janko</t>
  </si>
  <si>
    <t>beavercountylibrary@gmail.com</t>
  </si>
  <si>
    <t>CJ Rose-Commissioner</t>
  </si>
  <si>
    <t>bvclerk@ptci.net</t>
  </si>
  <si>
    <t>BLACKWELL PUBLIC LIBRARY</t>
  </si>
  <si>
    <t>Tina Cavin</t>
  </si>
  <si>
    <t>librarydirector@blackwellok.org</t>
  </si>
  <si>
    <t>Jerry Weiland</t>
  </si>
  <si>
    <t>citymanager@blackwellok.org</t>
  </si>
  <si>
    <t>BOISE CITY - SOUTAR MEMORIAL LIBRARY</t>
  </si>
  <si>
    <t>Judy Broaddus</t>
  </si>
  <si>
    <t>soutar.library@gmail.com</t>
  </si>
  <si>
    <t>County Commissioner</t>
  </si>
  <si>
    <t>PO Box 145 Keyes, OK 73947</t>
  </si>
  <si>
    <t>BRISTOW - MONTFORT &amp; ALLIE JONES MEM LIBRARY</t>
  </si>
  <si>
    <t>Heather D Hutto</t>
  </si>
  <si>
    <t>librarydirectorbristow@gmail.com</t>
  </si>
  <si>
    <t>Kris Wyatt</t>
  </si>
  <si>
    <t>kwyatt@cityofbristowok.org</t>
  </si>
  <si>
    <t>BUFFALO PUBLIC LIBRARY</t>
  </si>
  <si>
    <t>Nichelle Inderlied</t>
  </si>
  <si>
    <t>bufpublibrary@buffalo.lib.ok.us</t>
  </si>
  <si>
    <t>Paul McLain</t>
  </si>
  <si>
    <t>callaway_man@hotmail.com</t>
  </si>
  <si>
    <t>CARMEN PUBLIC LIBRARY</t>
  </si>
  <si>
    <t>Yvonne Davis</t>
  </si>
  <si>
    <t>carmenlibrary73726@gmail.com</t>
  </si>
  <si>
    <t>Larry Schwahn</t>
  </si>
  <si>
    <t>town_of_carmen@yahoo.com</t>
  </si>
  <si>
    <t>CARNEGIE PUBLIC LIBRARY</t>
  </si>
  <si>
    <t>Robin Dietrich</t>
  </si>
  <si>
    <t>carnegielibrary22@gmail.com</t>
  </si>
  <si>
    <t>Carla Nesbitt</t>
  </si>
  <si>
    <t>cnesbitt@townofcarnegie.com</t>
  </si>
  <si>
    <t>CATOOSA PUBLIC LIBRARY</t>
  </si>
  <si>
    <t>Brandi Blankenship</t>
  </si>
  <si>
    <t>bblankenship@cityofcatoosa.com</t>
  </si>
  <si>
    <t>John Blish</t>
  </si>
  <si>
    <t>jblish@cityofcatoosa.org</t>
  </si>
  <si>
    <t>CHANDLER PUBLIC LIBRARY</t>
  </si>
  <si>
    <t>Carla Hale</t>
  </si>
  <si>
    <t>chale@chandlerok.com</t>
  </si>
  <si>
    <t>Jason Orr</t>
  </si>
  <si>
    <t>citymanager@chandlerok.com</t>
  </si>
  <si>
    <t>CHELSEA PUBLIC LIBRARY</t>
  </si>
  <si>
    <t>Carey J Pope</t>
  </si>
  <si>
    <t>chelseapubliclibrary@yahoo.com</t>
  </si>
  <si>
    <t>Kenny Weast</t>
  </si>
  <si>
    <t>kennyweast@sbcglobal.net</t>
  </si>
  <si>
    <t>CHEROKEE CITY- COUNTY LIBRARY</t>
  </si>
  <si>
    <t>Jenny Regier</t>
  </si>
  <si>
    <t>jenny.regier@cherokee-ok.us</t>
  </si>
  <si>
    <t>Chad Roach</t>
  </si>
  <si>
    <t>chad.roach@cherokee-ok.us</t>
  </si>
  <si>
    <t>CHICKASHA PUBLIC LIBRARY</t>
  </si>
  <si>
    <t>Lillie Huckaby</t>
  </si>
  <si>
    <t>Lillie.Huckaby@chickasha.org</t>
  </si>
  <si>
    <t>Keith Johnson - City Manager</t>
  </si>
  <si>
    <t>Keith.Johnson@chickasha.org</t>
  </si>
  <si>
    <t>CHOUTEAU PUBLIC LIBRARY</t>
  </si>
  <si>
    <t>Janet Coblentz</t>
  </si>
  <si>
    <t>librarystaff@chouteaulibrary.org</t>
  </si>
  <si>
    <t>Amber Rice</t>
  </si>
  <si>
    <t>townofchouteau10@gmail.com</t>
  </si>
  <si>
    <t>CLAREMORE - WILL ROGERS LIBRARY</t>
  </si>
  <si>
    <t>Sherry Beach</t>
  </si>
  <si>
    <t>sherry.beach@claremore.com</t>
  </si>
  <si>
    <t>John Feary</t>
  </si>
  <si>
    <t>john.feary@claremore.com</t>
  </si>
  <si>
    <t>CLEVELAND - JAY C BYERS MEMORIAL LIBRARY</t>
  </si>
  <si>
    <t>Michelle Miller</t>
  </si>
  <si>
    <t>mmiller@jcbyerslibrary.org</t>
  </si>
  <si>
    <t>Mike Vaughan</t>
  </si>
  <si>
    <t>mvaughan@cityofclevelandok.com</t>
  </si>
  <si>
    <t>COWETA PUBLIC LIBRARY</t>
  </si>
  <si>
    <t>Julia Stephens</t>
  </si>
  <si>
    <t>jstephens@cityofcoweta-ok.gov</t>
  </si>
  <si>
    <t>Julie Casteen</t>
  </si>
  <si>
    <t>jcasteen@cityofcoweta-ok.gov</t>
  </si>
  <si>
    <t>CRESCENT COMMUNITY LIBRARY</t>
  </si>
  <si>
    <t>Katelyn Montgomery</t>
  </si>
  <si>
    <t>kmontgomery@cityofcrescent.com</t>
  </si>
  <si>
    <t>Ryan Wallace</t>
  </si>
  <si>
    <t>rwallace@cityofcrescent.com</t>
  </si>
  <si>
    <t>CUSHING PUBLIC LIBRARY</t>
  </si>
  <si>
    <t>Michael Hanes</t>
  </si>
  <si>
    <t>librarydirector@cityofcushing.org</t>
  </si>
  <si>
    <t>Derek Griffith</t>
  </si>
  <si>
    <t>acm@cityofcushing.org</t>
  </si>
  <si>
    <t>DEWEY - TYLER MEMORIAL LIBRARY</t>
  </si>
  <si>
    <t>Jordan Mayer</t>
  </si>
  <si>
    <t>deweylibrary@cityofdewey.com</t>
  </si>
  <si>
    <t>Kevin Trease</t>
  </si>
  <si>
    <t>ktrease@cityofdewey.com</t>
  </si>
  <si>
    <t>DRUMRIGHT PUBLIC LIBRARY</t>
  </si>
  <si>
    <t>Brenda Grisham</t>
  </si>
  <si>
    <t>blgrisham@drumright.lib.ok.us</t>
  </si>
  <si>
    <t>Shawn Gibson, city manager</t>
  </si>
  <si>
    <t>citymanager@cityofdrumright.com</t>
  </si>
  <si>
    <t>DUNCAN PUBLIC LIBRARY</t>
  </si>
  <si>
    <t>Amy Ryker</t>
  </si>
  <si>
    <t>amy.ryker@duncanok.gov</t>
  </si>
  <si>
    <t>Chris Deal, City Manager</t>
  </si>
  <si>
    <t>cdeal@duncanok.gov</t>
  </si>
  <si>
    <t>DURANT-DONALD REYNOLDS COMMUNITY CT &amp; LIBRARY</t>
  </si>
  <si>
    <t>Robbee Tonubbee</t>
  </si>
  <si>
    <t>rtonubbee@durant.org</t>
  </si>
  <si>
    <t>Pam Polk</t>
  </si>
  <si>
    <t>ppolk@durant.org</t>
  </si>
  <si>
    <t>EASTERN OKLAHOMA LIBRARY SYSTEM</t>
  </si>
  <si>
    <t>Kathy Seibold</t>
  </si>
  <si>
    <t>kseibold@eols.org</t>
  </si>
  <si>
    <t>N/A</t>
  </si>
  <si>
    <t>EL RENO CARNEGIE LIBRARY</t>
  </si>
  <si>
    <t>Bridget Scheffler</t>
  </si>
  <si>
    <t>bscheffler@elrenook.gov</t>
  </si>
  <si>
    <t>Matt Sandidge, City Manager</t>
  </si>
  <si>
    <t>msandidge@elrenook.gov</t>
  </si>
  <si>
    <t>ELGIN COMMUNITY LIBRARY</t>
  </si>
  <si>
    <t>Leslie Durham</t>
  </si>
  <si>
    <t>elginoklibrary@gmail.com</t>
  </si>
  <si>
    <t>JJ Francais</t>
  </si>
  <si>
    <t>mayorfrancais@gmail.com</t>
  </si>
  <si>
    <t>ELK CITY CARNEGIE LIBRARY</t>
  </si>
  <si>
    <t>DeAun Ivester</t>
  </si>
  <si>
    <t>ivesterd@elkcity.com</t>
  </si>
  <si>
    <t>Tom Ivester</t>
  </si>
  <si>
    <t>ivestert@elkcity.com</t>
  </si>
  <si>
    <t>ENID-PUBLIC LIBRARY OF ENID AND GARFIELD CO</t>
  </si>
  <si>
    <t>Theri ray</t>
  </si>
  <si>
    <t>tray@enid.org</t>
  </si>
  <si>
    <t>Jerald Gilbert</t>
  </si>
  <si>
    <t>jgilbert@enid.org</t>
  </si>
  <si>
    <t>FAIRFAX PUBLIC LIBRARY</t>
  </si>
  <si>
    <t>Marcy Sterling</t>
  </si>
  <si>
    <t>director@fairfax.lib.ok.us</t>
  </si>
  <si>
    <t>Lonna Hutchison</t>
  </si>
  <si>
    <t>FAIRVIEW CITY LIBRARY</t>
  </si>
  <si>
    <t>Tamara Cornelsen</t>
  </si>
  <si>
    <t>tcornelsen@fairviewok.org</t>
  </si>
  <si>
    <t>Robert Laverty</t>
  </si>
  <si>
    <t>cmanager@fairviewok.org</t>
  </si>
  <si>
    <t>FREDERICK PUBLIC LIBRARY</t>
  </si>
  <si>
    <t>Robert Mark Hazel</t>
  </si>
  <si>
    <t>frederickokpubliclibrary@outlook.com</t>
  </si>
  <si>
    <t>Kyle Davis, city manager</t>
  </si>
  <si>
    <t>citymanager@frederickok.org</t>
  </si>
  <si>
    <t>GEARY PUBLIC LIBRARY</t>
  </si>
  <si>
    <t>Kimberly Hoyle</t>
  </si>
  <si>
    <t>library@cityofgeary.com</t>
  </si>
  <si>
    <t>Waylan Upchego</t>
  </si>
  <si>
    <t>mayor@cityofgeary.com</t>
  </si>
  <si>
    <t>GRANDFIELD PUBLIC LIBRARY</t>
  </si>
  <si>
    <t>Cathy Haney</t>
  </si>
  <si>
    <t>grandpl@hotmail.com</t>
  </si>
  <si>
    <t>Curtis Whittington</t>
  </si>
  <si>
    <t>grandman@pldi.net</t>
  </si>
  <si>
    <t>GUTHRIE PUBLIC LIBRARY</t>
  </si>
  <si>
    <t>Cameron Smith</t>
  </si>
  <si>
    <t>csmith@cityofguthrie.com</t>
  </si>
  <si>
    <t>Eddie Faulkner</t>
  </si>
  <si>
    <t>efaulkner@cityofguthrie.com</t>
  </si>
  <si>
    <t>GUYMON PUBLIC LIBRARY</t>
  </si>
  <si>
    <t>Blair Henson</t>
  </si>
  <si>
    <t>blair.henson@guymonok.org</t>
  </si>
  <si>
    <t>Micheal Shannon</t>
  </si>
  <si>
    <t>micheal.shannon@guymonok.org</t>
  </si>
  <si>
    <t>HENNESSEY PUBLIC LIBRARY</t>
  </si>
  <si>
    <t>Steven Mitchell</t>
  </si>
  <si>
    <t>info@hennessey.lib.ok.us</t>
  </si>
  <si>
    <t>Harold Shaw(Interim Mayor)</t>
  </si>
  <si>
    <t>copierhennesseycity1@gmail.com</t>
  </si>
  <si>
    <t>HENRYETTA PUBLIC LIBRARY</t>
  </si>
  <si>
    <t>Joann Hott</t>
  </si>
  <si>
    <t>hplib@henryettalibrary.org</t>
  </si>
  <si>
    <t>David Bullard, City Manager</t>
  </si>
  <si>
    <t>citymanager@cityofhenryetta.org</t>
  </si>
  <si>
    <t>HINTON - NORMAN SMITH MEMORIAL LIBRARY</t>
  </si>
  <si>
    <t>Michelle East</t>
  </si>
  <si>
    <t>library@hintonok.com</t>
  </si>
  <si>
    <t>Shanon Pack</t>
  </si>
  <si>
    <t>administrator@hintonok.com</t>
  </si>
  <si>
    <t>HOBART PUBLIC LIBRARY</t>
  </si>
  <si>
    <t>Brandy Tointigh</t>
  </si>
  <si>
    <t>hobartpl@hobart.lib.ok.us</t>
  </si>
  <si>
    <t>Ashley Slaughterback</t>
  </si>
  <si>
    <t>citymanager@hobartok.gov</t>
  </si>
  <si>
    <t>HOLDENVILLE - GRACE PICKENS PUBLIC LIBRARY</t>
  </si>
  <si>
    <t>Kimberly McNaughton</t>
  </si>
  <si>
    <t>kdmcnaughton866@gmail.com</t>
  </si>
  <si>
    <t>Interim City Manager: Larry Mitchell</t>
  </si>
  <si>
    <t>citymanager@holdenvillecityhall.com</t>
  </si>
  <si>
    <t>HOMINY PUBLIC LIBRARY</t>
  </si>
  <si>
    <t>Lindee DeRoin</t>
  </si>
  <si>
    <t>lindeederoin@cityofhominy.com</t>
  </si>
  <si>
    <t>Diana Garrett</t>
  </si>
  <si>
    <t>dgarrett@cityofhominy.com</t>
  </si>
  <si>
    <t>HOOKER - OLIVE WARNER MEMORIAL LIBRARY</t>
  </si>
  <si>
    <t>Carina Roybal</t>
  </si>
  <si>
    <t>library@hookeroklahoma.net</t>
  </si>
  <si>
    <t>Sara Ogden</t>
  </si>
  <si>
    <t>cityofhooker@hookeroklahoma.net</t>
  </si>
  <si>
    <t>HYDRO PUBLIC LIBRARY</t>
  </si>
  <si>
    <t>Jennifer Hall</t>
  </si>
  <si>
    <t>hydropubliclibrary@gmail.com</t>
  </si>
  <si>
    <t>Regina Link</t>
  </si>
  <si>
    <t>rlink@townofhydro.com</t>
  </si>
  <si>
    <t>INOLA PUBLIC LIBRARY</t>
  </si>
  <si>
    <t>Monica Clark</t>
  </si>
  <si>
    <t>ipldirector@yahoo.com</t>
  </si>
  <si>
    <t>Dan Corle</t>
  </si>
  <si>
    <t>Boardtrustee1@inolaok.com</t>
  </si>
  <si>
    <t>KAW CITY - J.A. WALKER MEMORIAL LIBRARY</t>
  </si>
  <si>
    <t>J.A.Walkerlibrary@kawcityok.net</t>
  </si>
  <si>
    <t>mayor@kawcityok.net</t>
  </si>
  <si>
    <t>KELLYVILLE PUBLIC LIBRARY</t>
  </si>
  <si>
    <t>Aimee Hargrove</t>
  </si>
  <si>
    <t>ahargrove.kv@gmail.com</t>
  </si>
  <si>
    <t>Shelly Garrett</t>
  </si>
  <si>
    <t>townofkellyville74039@gmail.com</t>
  </si>
  <si>
    <t>KINGFISHER MEMORIAL LIBRARY</t>
  </si>
  <si>
    <t>MICHAEL R TAUTKUS</t>
  </si>
  <si>
    <t>Librarian@Kingfisher.Org</t>
  </si>
  <si>
    <t>JIM THOMAS</t>
  </si>
  <si>
    <t>Jim@Kingfisher.Org</t>
  </si>
  <si>
    <t>KONAWA - KENNEDY LIBRARY OF KONAWA</t>
  </si>
  <si>
    <t>Stephanie Sawyer</t>
  </si>
  <si>
    <t>stephaniesawyer@konawa.k12.ok.us</t>
  </si>
  <si>
    <t>Daniel Bruton</t>
  </si>
  <si>
    <t>citymanager@konawaok.com</t>
  </si>
  <si>
    <t>LANGLEY PUBLIC LIBRARY</t>
  </si>
  <si>
    <t>Mary Crofford</t>
  </si>
  <si>
    <t>mcrofford@langleyok.gov</t>
  </si>
  <si>
    <t>Dee Anne Grapevine</t>
  </si>
  <si>
    <t>dgrapevine@langleyok.gov</t>
  </si>
  <si>
    <t>LAVERNE DELPHIAN MUNICIPAL LIBRARY</t>
  </si>
  <si>
    <t>Amy Shuman</t>
  </si>
  <si>
    <t>lavdplib@gmail.com</t>
  </si>
  <si>
    <t>Bruce Mullins</t>
  </si>
  <si>
    <t>townofmanager@gmail.com</t>
  </si>
  <si>
    <t>LAWTON PUBLIC LIBRARY</t>
  </si>
  <si>
    <t>Kristin Herr</t>
  </si>
  <si>
    <t>kristin.herr@lawtonok.gov</t>
  </si>
  <si>
    <t>John Ratliff, City Manager</t>
  </si>
  <si>
    <t>john.ratliff@lawtonok.gov</t>
  </si>
  <si>
    <t>LINDSAY COMMUNITY LIBRARY</t>
  </si>
  <si>
    <t>Brenda Norrell</t>
  </si>
  <si>
    <t>citylibrary@ci.lindsay.ok.us</t>
  </si>
  <si>
    <t>Sally Jantz</t>
  </si>
  <si>
    <t>sallyjantz@ci.lindsay.ok.us</t>
  </si>
  <si>
    <t>LOCUST GROVE PUBLIC LIBRARY</t>
  </si>
  <si>
    <t>Quin Mashewske</t>
  </si>
  <si>
    <t>locustgrovelibrary@gmail.com</t>
  </si>
  <si>
    <t>Tracy Moore</t>
  </si>
  <si>
    <t>tracym@sstelco.com</t>
  </si>
  <si>
    <t>MADILL CITY-COUNTY LIBRARY</t>
  </si>
  <si>
    <t>Shirley Harkins</t>
  </si>
  <si>
    <t>madlib@texomaonline.com</t>
  </si>
  <si>
    <t>James Fullingum</t>
  </si>
  <si>
    <t>james@cityofmadill.com</t>
  </si>
  <si>
    <t>MANGUM - MARGARET CARDER LIBRARY</t>
  </si>
  <si>
    <t>Joseph Marsh</t>
  </si>
  <si>
    <t>mangum.library@cityofmangum.net</t>
  </si>
  <si>
    <t>Erma Mora</t>
  </si>
  <si>
    <t>city.manager@cityofmangum.net</t>
  </si>
  <si>
    <t>MANNFORD PUBLIC LIBRARY</t>
  </si>
  <si>
    <t>Colleen Branson</t>
  </si>
  <si>
    <t>cbranson@mannford.lib.ok.us</t>
  </si>
  <si>
    <t>Gerald Haury</t>
  </si>
  <si>
    <t>ghaury@cityofmannford.net</t>
  </si>
  <si>
    <t>MARLOW - GARLAND SMITH PUBLIC LIBRARY</t>
  </si>
  <si>
    <t>Tina Bennett</t>
  </si>
  <si>
    <t>tinabennett@gs.lib.ok.us</t>
  </si>
  <si>
    <t>Jason McPherson</t>
  </si>
  <si>
    <t>jmcpherson@cityofmarlow.com</t>
  </si>
  <si>
    <t>MAYSVILLE PUBLIC LIBRARY</t>
  </si>
  <si>
    <t>Janet Dinwiddie</t>
  </si>
  <si>
    <t>maysvillepl@gmail.com</t>
  </si>
  <si>
    <t>Cindy White</t>
  </si>
  <si>
    <t>maytownhall@windstream.net</t>
  </si>
  <si>
    <t>MEDFORD PUBLIC LIBRARY</t>
  </si>
  <si>
    <t>Charlene Moss</t>
  </si>
  <si>
    <t>medfordpubliclibrary@gmail.com</t>
  </si>
  <si>
    <t>Dea Mandevill</t>
  </si>
  <si>
    <t>cityof medfordok@yahoo.com</t>
  </si>
  <si>
    <t>MEEKER PUBLIC LIBRARY</t>
  </si>
  <si>
    <t>Delanya Wolford</t>
  </si>
  <si>
    <t>library@meeker.lib.ok.us</t>
  </si>
  <si>
    <t>Jeff Wilbourn</t>
  </si>
  <si>
    <t>METROPOLITAN LIBRARY SYSTEM</t>
  </si>
  <si>
    <t>Susan Smith (Interim)</t>
  </si>
  <si>
    <t>susan.smith@metrolibrary.org</t>
  </si>
  <si>
    <t>David Holt, Mayor</t>
  </si>
  <si>
    <t>mayor@okc.gov</t>
  </si>
  <si>
    <t>MIAMI PUBLIC LIBRARY</t>
  </si>
  <si>
    <t>Callie Cortner</t>
  </si>
  <si>
    <t>ccortner@miamiokla.net</t>
  </si>
  <si>
    <t>Tyler Cline</t>
  </si>
  <si>
    <t>tcline@miamiokla.net</t>
  </si>
  <si>
    <t>MOORELAND - BEYOND THE PAGES</t>
  </si>
  <si>
    <t>Robyn Gillenwaters</t>
  </si>
  <si>
    <t>beyondthepages@pldi.net</t>
  </si>
  <si>
    <t>Bobby Kehn</t>
  </si>
  <si>
    <t>bkehn@pldi.net</t>
  </si>
  <si>
    <t>MOUNDS PUBLIC LIBRARY</t>
  </si>
  <si>
    <t>LaDonna Comchoc</t>
  </si>
  <si>
    <t>moundspubliclibrary@gmail.com</t>
  </si>
  <si>
    <t>Keith Long</t>
  </si>
  <si>
    <t>keithnjennylong@gmail.com</t>
  </si>
  <si>
    <t>MT VIEW - ADDIE DAVIS MEMORIAL LIBRARY</t>
  </si>
  <si>
    <t>Sandra Lightfoot</t>
  </si>
  <si>
    <t>mtnviewlibrary@live.com</t>
  </si>
  <si>
    <t>Jeremy Hooper</t>
  </si>
  <si>
    <t>jordanwhite@westok.net</t>
  </si>
  <si>
    <t>MUSTANG PUBLIC LIBRARY</t>
  </si>
  <si>
    <t>Julie Slupe</t>
  </si>
  <si>
    <t>jslupe@cityofmustang.org</t>
  </si>
  <si>
    <t>Tim Rooney</t>
  </si>
  <si>
    <t>trooney@cityofmustang.org</t>
  </si>
  <si>
    <t>NEWKIRK PUBLIC LIBRARY</t>
  </si>
  <si>
    <t>Marcina Overman</t>
  </si>
  <si>
    <t>newkirkpublib@gmail.com</t>
  </si>
  <si>
    <t>Ryan Smykil</t>
  </si>
  <si>
    <t>newkirkcitymanager@gmail.com</t>
  </si>
  <si>
    <t>NOWATA CITY-COUNTY LIBRARY</t>
  </si>
  <si>
    <t>Karma Campbell</t>
  </si>
  <si>
    <t>nccldirector@outlook.com</t>
  </si>
  <si>
    <t>Melanie Carrick</t>
  </si>
  <si>
    <t>melanie.carrick@NowataOK.gov</t>
  </si>
  <si>
    <t>OKEENE PUBLIC LIBRARY</t>
  </si>
  <si>
    <t>Henrietta Blehm</t>
  </si>
  <si>
    <t>library@okeene.us</t>
  </si>
  <si>
    <t>Richard Rapp</t>
  </si>
  <si>
    <t>citymanager@okeene.us</t>
  </si>
  <si>
    <t>OKEMAH PUBLIC LIBRARY</t>
  </si>
  <si>
    <t>Alice Moore</t>
  </si>
  <si>
    <t>mediacenter@okemahok.gov</t>
  </si>
  <si>
    <t>Kristy Lesley</t>
  </si>
  <si>
    <t>citymanager@okemahok.gov</t>
  </si>
  <si>
    <t>OKMULGEE PUBLIC LIBRARY</t>
  </si>
  <si>
    <t>Kristin Cunningham</t>
  </si>
  <si>
    <t>library@okmcity.net</t>
  </si>
  <si>
    <t>Rickey Pearson</t>
  </si>
  <si>
    <t>cmgr@okmcity.net</t>
  </si>
  <si>
    <t>PAULS VALLEY-NORA SPARKS WARREN MEM LIBRARY</t>
  </si>
  <si>
    <t>Amber Carter</t>
  </si>
  <si>
    <t>librarydirector@cityofpaulsvalley.com</t>
  </si>
  <si>
    <t>Jocelyn Rushing</t>
  </si>
  <si>
    <t>jrushing@cityofpaulsvalley.com</t>
  </si>
  <si>
    <t>PAWHUSKA PUBLIC LIBRARY</t>
  </si>
  <si>
    <t>Yvonne Rose</t>
  </si>
  <si>
    <t>yrose@pawhuska.lib.ok.us</t>
  </si>
  <si>
    <t>Jerry Eubanks, City Manager</t>
  </si>
  <si>
    <t>jeubanks@pawhuska.org</t>
  </si>
  <si>
    <t>PAWNEE PUBLIC LIBRARY</t>
  </si>
  <si>
    <t>Amy Brewer</t>
  </si>
  <si>
    <t>amy.brewer@cityofpawnee.org</t>
  </si>
  <si>
    <t>Alice Cottle</t>
  </si>
  <si>
    <t>mayor@cityofpawnee.org</t>
  </si>
  <si>
    <t>PERKINS - THOMAS-WILHITE MEMORIAL LIBRARY</t>
  </si>
  <si>
    <t>Jennifer Hudson</t>
  </si>
  <si>
    <t>Librarydirector@cityofperkins.net</t>
  </si>
  <si>
    <t>Bob Ernst</t>
  </si>
  <si>
    <t>citymanager@cityofperkins.net</t>
  </si>
  <si>
    <t>PERRY CARNEGIE LIBRARY</t>
  </si>
  <si>
    <t>Pamela Rigg</t>
  </si>
  <si>
    <t>director@perry.lib.ok.us</t>
  </si>
  <si>
    <t>Nate Read</t>
  </si>
  <si>
    <t>city.manager@cityofperryok.com</t>
  </si>
  <si>
    <t>PIEDMONT PUBLIC LIBRARY</t>
  </si>
  <si>
    <t>Olivia Blackketter</t>
  </si>
  <si>
    <t>info@piedmontlibrary.org</t>
  </si>
  <si>
    <t>Joshua A. Williams</t>
  </si>
  <si>
    <t>joshua.williams@piedmont-ok.gov</t>
  </si>
  <si>
    <t>PIONEER LIBRARY SYSTEM</t>
  </si>
  <si>
    <t>Lisa Wells</t>
  </si>
  <si>
    <t>lwells@pioneerlibrarysystem.org</t>
  </si>
  <si>
    <t>Larry Heikkila</t>
  </si>
  <si>
    <t>mayor@normanok.gov</t>
  </si>
  <si>
    <t>PONCA CITY LIBRARY</t>
  </si>
  <si>
    <t>Holly LaBossiere</t>
  </si>
  <si>
    <t>labosha@poncacityok.gov</t>
  </si>
  <si>
    <t>Craig Stephenson</t>
  </si>
  <si>
    <t>stephca@poncacityok.gov</t>
  </si>
  <si>
    <t>PRAGUE - HAYNIE PUBLIC LIBRARY</t>
  </si>
  <si>
    <t>Deborah Clonts</t>
  </si>
  <si>
    <t>debbie.clonts@haynielibrary.com</t>
  </si>
  <si>
    <t>Jim Greff</t>
  </si>
  <si>
    <t>jgreff@cityofpragueok.org</t>
  </si>
  <si>
    <t>PRYOR -  THOMAS J HARRISON PUBLIC LIBRARY</t>
  </si>
  <si>
    <t>Cari Rerat</t>
  </si>
  <si>
    <t>reratc@pryorlibrary.org</t>
  </si>
  <si>
    <t>Zac Doyle</t>
  </si>
  <si>
    <t>doylez@pryorcreek.org</t>
  </si>
  <si>
    <t>RINGLING - GLEASON MEMORIAL LIBRARY</t>
  </si>
  <si>
    <t>Renee Yocum</t>
  </si>
  <si>
    <t>gleasonmemorial@att.net</t>
  </si>
  <si>
    <t>Terrie Johnson Blackwell</t>
  </si>
  <si>
    <t>townofringling@yahoo.com</t>
  </si>
  <si>
    <t>RUSH SPRINGS-GLOVER SPENCER MEMORIAL LIBRARY</t>
  </si>
  <si>
    <t>Melody Horton</t>
  </si>
  <si>
    <t>director@glover.lib.ok.us</t>
  </si>
  <si>
    <t>Kathy Adamson</t>
  </si>
  <si>
    <t>kathy.adamson@townofrushsprings.org</t>
  </si>
  <si>
    <t>SALINA PUBLIC LIBRARY</t>
  </si>
  <si>
    <t>salinaok_publib@yahoo.com</t>
  </si>
  <si>
    <t>randall.plumlee@townofsalina.com</t>
  </si>
  <si>
    <t>SAPULPA - BARTLETT CARNEGIE PUBLIC LIBRARY</t>
  </si>
  <si>
    <t>Kristin Haddock</t>
  </si>
  <si>
    <t>khaddock@sapulpaok.gov</t>
  </si>
  <si>
    <t>Joan Riley</t>
  </si>
  <si>
    <t>jriley@sapulpaok.gov</t>
  </si>
  <si>
    <t>SAYRE PUBLIC LIBRARY</t>
  </si>
  <si>
    <t>Sue Warnke</t>
  </si>
  <si>
    <t>sayrepl1@sayre.lib.ok.us</t>
  </si>
  <si>
    <t>Guy Hylton</t>
  </si>
  <si>
    <t>citymanager@sayreok.net</t>
  </si>
  <si>
    <t>SEMINOLE PUBLIC LIBRARY</t>
  </si>
  <si>
    <t>Jeanette Kennedy</t>
  </si>
  <si>
    <t>jkennedy@seminole-oklahoma.net</t>
  </si>
  <si>
    <t>Steve Saxon</t>
  </si>
  <si>
    <t>stevesaxon03@gmail.com</t>
  </si>
  <si>
    <t>SHATTUCK PUBLIC LIBRARY</t>
  </si>
  <si>
    <t>Bryan J Dyer</t>
  </si>
  <si>
    <t>bdyer@shattuckok.org</t>
  </si>
  <si>
    <t>Sam Hamilton</t>
  </si>
  <si>
    <t>shattuckmanager@pldi.net</t>
  </si>
  <si>
    <t>SOUTHEAST OKLAHOMA LIBRARY SYSTEM</t>
  </si>
  <si>
    <t>Michael Hull</t>
  </si>
  <si>
    <t>michael.hull@seolibraries.com</t>
  </si>
  <si>
    <t>n/a</t>
  </si>
  <si>
    <t>SOUTHERN OKLAHOMA LIBRARY SYSTEM</t>
  </si>
  <si>
    <t>GAIL OEHLER</t>
  </si>
  <si>
    <t>goehler@southernoklibrarysystem.org</t>
  </si>
  <si>
    <t>KATIE SPARKS</t>
  </si>
  <si>
    <t>KATIEJSPARKS@GMAIL.COM</t>
  </si>
  <si>
    <t>SOUTHERN PRAIRIE LIBRARY SYSTEM</t>
  </si>
  <si>
    <t>Katherine E. Hale</t>
  </si>
  <si>
    <t>khale@spls.lib.ok.us</t>
  </si>
  <si>
    <t>NA</t>
  </si>
  <si>
    <t>STILLWATER PUBLIC LIBRARY</t>
  </si>
  <si>
    <t>Stacy DeLano</t>
  </si>
  <si>
    <t>stacy.delano@stillwaterok.gov</t>
  </si>
  <si>
    <t>Kimberly Meek</t>
  </si>
  <si>
    <t>kimberly.meek@stillwaterok.gov</t>
  </si>
  <si>
    <t>STRATFORD - CHANDLER-WATTS LIBRARY</t>
  </si>
  <si>
    <t>Teresia Jors</t>
  </si>
  <si>
    <t>tjors@stratford.k12.ok.us</t>
  </si>
  <si>
    <t>Tonia Jones</t>
  </si>
  <si>
    <t>townclerk@townofstratfordok.com</t>
  </si>
  <si>
    <t>STROUD PUBLIC LIBRARY</t>
  </si>
  <si>
    <t>Marsha Morgan</t>
  </si>
  <si>
    <t>mmorgan@cityofstroud.org</t>
  </si>
  <si>
    <t>Bob Pearman</t>
  </si>
  <si>
    <t>bpearman@cityofstroud.org</t>
  </si>
  <si>
    <t>TALALA PUBLIC LIBRARY</t>
  </si>
  <si>
    <t>Cheryl Wells</t>
  </si>
  <si>
    <t>library@talalaok.gov</t>
  </si>
  <si>
    <t>Kandy Damron</t>
  </si>
  <si>
    <t>Kkd.damron@gmail.com</t>
  </si>
  <si>
    <t>TEXHOMA PUBLIC LIBRARY</t>
  </si>
  <si>
    <t>Rhonda Walls</t>
  </si>
  <si>
    <t>texhoma.public.library@gmail.com</t>
  </si>
  <si>
    <t>Ralph Hyde</t>
  </si>
  <si>
    <t>ralph.hyde@yahoo.com</t>
  </si>
  <si>
    <t>TONKAWA PUBLIC LIBRARY</t>
  </si>
  <si>
    <t>Megan Hill</t>
  </si>
  <si>
    <t>library@tonkawaok.gov</t>
  </si>
  <si>
    <t>Nick Payne</t>
  </si>
  <si>
    <t>n.payne@tonkawaok.gov</t>
  </si>
  <si>
    <t>TRYON PUBLIC LIBRARY</t>
  </si>
  <si>
    <t>Janilee Marcus</t>
  </si>
  <si>
    <t>tryonlibrary@gmail.com</t>
  </si>
  <si>
    <t>Britney Poteet</t>
  </si>
  <si>
    <t>townoftryon74875@gmail.com</t>
  </si>
  <si>
    <t>TULSA CITY-COUNTY LIBRARY SYSTEM</t>
  </si>
  <si>
    <t>Kimberly Johnson</t>
  </si>
  <si>
    <t>kim.johnson@tulsalibrary.org</t>
  </si>
  <si>
    <t>G. T. Bynum</t>
  </si>
  <si>
    <t>gtbynum@cityoftulsa.org</t>
  </si>
  <si>
    <t>TUTTLE LIBRARY</t>
  </si>
  <si>
    <t>Vivian Sloan</t>
  </si>
  <si>
    <t>vsloan@tuttleok.gov</t>
  </si>
  <si>
    <t>Dana Schoening</t>
  </si>
  <si>
    <t>dschoening@tuttleok.gov</t>
  </si>
  <si>
    <t>VINITA PUBLIC LIBRARY</t>
  </si>
  <si>
    <t>Vanessa Hicks</t>
  </si>
  <si>
    <t>director@cityofvinita.com</t>
  </si>
  <si>
    <t>Josh Lee</t>
  </si>
  <si>
    <t>mayorjoshlee@gmail.com</t>
  </si>
  <si>
    <t>WAGONER CITY PUBLIC LIBRARY</t>
  </si>
  <si>
    <t>Janie Barnett</t>
  </si>
  <si>
    <t>librarydirector@wagonerok.org</t>
  </si>
  <si>
    <t>Dalton Self</t>
  </si>
  <si>
    <t>wpwadirector@wagonerok.org</t>
  </si>
  <si>
    <t>WALTERS PUBLIC LIBRARY</t>
  </si>
  <si>
    <t>Kailynn Marsh</t>
  </si>
  <si>
    <t>director@walterspubliclibrary.org</t>
  </si>
  <si>
    <t>Matt Lafee</t>
  </si>
  <si>
    <t>citymanager@waltersok.org</t>
  </si>
  <si>
    <t>WATONGA PUBLIC LIBRARY</t>
  </si>
  <si>
    <t>Jadon West</t>
  </si>
  <si>
    <t>jwest@watongaok.gov</t>
  </si>
  <si>
    <t>Karrie Beth Little</t>
  </si>
  <si>
    <t>klittle@watongaok.gov</t>
  </si>
  <si>
    <t>WAURIKA PUBLIC LIBRARY</t>
  </si>
  <si>
    <t>Darren Biby</t>
  </si>
  <si>
    <t>waurikapubliclibrary@gmail.com</t>
  </si>
  <si>
    <t>Kyote Dunn</t>
  </si>
  <si>
    <t>citymanager@waurika.gov</t>
  </si>
  <si>
    <t>WAYNOKA PUBLIC LIBRARY</t>
  </si>
  <si>
    <t>Kathleen Smith</t>
  </si>
  <si>
    <t>waynokalibrary@hotmail.com</t>
  </si>
  <si>
    <t>Susan Bradford</t>
  </si>
  <si>
    <t>waynokamayor@gmail.com</t>
  </si>
  <si>
    <t>WESTERN PLAINS LIBRARY SYSTEM</t>
  </si>
  <si>
    <t>Tim Miller</t>
  </si>
  <si>
    <t>tim.miller@wplibs.com</t>
  </si>
  <si>
    <t>Kristi Eyster</t>
  </si>
  <si>
    <t>keyster@thomas.k12.ok.us</t>
  </si>
  <si>
    <t>WETUMKA PUBLIC LIBRARY</t>
  </si>
  <si>
    <t>WEWOKA PUBLIC LIBRARY</t>
  </si>
  <si>
    <t>Peighton Allen</t>
  </si>
  <si>
    <t>librarian@cityofwewoka.com</t>
  </si>
  <si>
    <t>Mark Mosley</t>
  </si>
  <si>
    <t>citymanager@cityofwewoka.com</t>
  </si>
  <si>
    <t>WOODWARD PUBLIC LIBRARY</t>
  </si>
  <si>
    <t>CONNIE TERRY</t>
  </si>
  <si>
    <t>cterry@woodward.lib.ok.us</t>
  </si>
  <si>
    <t>SHAUN BARNETT</t>
  </si>
  <si>
    <t>sbarnett@cityfowoodward-ok.gov</t>
  </si>
  <si>
    <t>WYNNEWOOD PUBLIC LIBRARY</t>
  </si>
  <si>
    <t>Jamie Jennison</t>
  </si>
  <si>
    <t>jjennison@cityofwynnewoodok.org</t>
  </si>
  <si>
    <t>Keith Huitt</t>
  </si>
  <si>
    <t>khuitt@cityofwynnewoodok.org</t>
  </si>
  <si>
    <t>YALE PUBLIC LIBRARY</t>
  </si>
  <si>
    <t>Miranda Brown</t>
  </si>
  <si>
    <t>mbrown@yaleok.org</t>
  </si>
  <si>
    <t>Phillip Kelly</t>
  </si>
  <si>
    <t>800@yaleok.org</t>
  </si>
  <si>
    <t>YUKON - MABEL C. FRY PUBLIC LIBRARY</t>
  </si>
  <si>
    <t>Sara Schieman</t>
  </si>
  <si>
    <t>sschieman@yukonok.gov</t>
  </si>
  <si>
    <t>Mitchell Hort</t>
  </si>
  <si>
    <t>mhort@yukonok.gov</t>
  </si>
  <si>
    <t>State Total</t>
  </si>
  <si>
    <t>Total population Oklahoma</t>
  </si>
  <si>
    <t>VISITS/REFERENCE</t>
  </si>
  <si>
    <t>Patron Visits</t>
  </si>
  <si>
    <t>Reference</t>
  </si>
  <si>
    <t>Total Library Visits</t>
  </si>
  <si>
    <t>Library Visits per capita</t>
  </si>
  <si>
    <t>Reference per capita</t>
  </si>
  <si>
    <t>INTERNET</t>
  </si>
  <si>
    <t>County</t>
  </si>
  <si>
    <t>Public Computers</t>
  </si>
  <si>
    <t>Internet workstations per 3,000 Population</t>
  </si>
  <si>
    <t>Annual Internet use</t>
  </si>
  <si>
    <t>Internet use per capita</t>
  </si>
  <si>
    <t>Wi-fi usage</t>
  </si>
  <si>
    <t>Broadband Speeds</t>
  </si>
  <si>
    <t>Wifi Outside Building</t>
  </si>
  <si>
    <t>In-library Checkout Laptops</t>
  </si>
  <si>
    <t>Home Checkout Laptops</t>
  </si>
  <si>
    <t>PONTOTOC</t>
  </si>
  <si>
    <t>Yes</t>
  </si>
  <si>
    <t>80 MBPS</t>
  </si>
  <si>
    <t>WOODS</t>
  </si>
  <si>
    <t>250 Mbps</t>
  </si>
  <si>
    <t>CADDO</t>
  </si>
  <si>
    <t>200 mps</t>
  </si>
  <si>
    <t>PUSHMATAHA</t>
  </si>
  <si>
    <t>500 MBPS</t>
  </si>
  <si>
    <t>100mbps</t>
  </si>
  <si>
    <t>CARTER</t>
  </si>
  <si>
    <t>0</t>
  </si>
  <si>
    <t>OSAGE</t>
  </si>
  <si>
    <t>200</t>
  </si>
  <si>
    <t>WASHINGTON</t>
  </si>
  <si>
    <t>BEAVER</t>
  </si>
  <si>
    <t>KAY</t>
  </si>
  <si>
    <t>1000mb</t>
  </si>
  <si>
    <t>CIMARRON</t>
  </si>
  <si>
    <t>CREEK</t>
  </si>
  <si>
    <t>HARPER</t>
  </si>
  <si>
    <t>250Mbps</t>
  </si>
  <si>
    <t>No</t>
  </si>
  <si>
    <t>ALFALFA</t>
  </si>
  <si>
    <t>250MB</t>
  </si>
  <si>
    <t>ROGERS</t>
  </si>
  <si>
    <t>LINCOLN</t>
  </si>
  <si>
    <t>100X100</t>
  </si>
  <si>
    <t>100 MBPS</t>
  </si>
  <si>
    <t>100 MB</t>
  </si>
  <si>
    <t>GRADY</t>
  </si>
  <si>
    <t>100 Mbps</t>
  </si>
  <si>
    <t>Mayes</t>
  </si>
  <si>
    <t>155 MBPS</t>
  </si>
  <si>
    <t>PAWNEE</t>
  </si>
  <si>
    <t>250 mbps</t>
  </si>
  <si>
    <t>WAGONER</t>
  </si>
  <si>
    <t>100</t>
  </si>
  <si>
    <t>LOGAN</t>
  </si>
  <si>
    <t>PAYNE</t>
  </si>
  <si>
    <t>100mbs</t>
  </si>
  <si>
    <t>100Mbps</t>
  </si>
  <si>
    <t>150MB</t>
  </si>
  <si>
    <t>STEPHENS</t>
  </si>
  <si>
    <t>BRYAN</t>
  </si>
  <si>
    <t>200 mbps</t>
  </si>
  <si>
    <t>MUSKOGEE</t>
  </si>
  <si>
    <t>CANADIAN</t>
  </si>
  <si>
    <t>200mpbps</t>
  </si>
  <si>
    <t>COMANCHE</t>
  </si>
  <si>
    <t>BECKHAM</t>
  </si>
  <si>
    <t>230 MBPS</t>
  </si>
  <si>
    <t>GARFIELD</t>
  </si>
  <si>
    <t>500mb</t>
  </si>
  <si>
    <t>200 MB</t>
  </si>
  <si>
    <t>MAJOR</t>
  </si>
  <si>
    <t>100MbPS</t>
  </si>
  <si>
    <t>TILLMAN</t>
  </si>
  <si>
    <t>100 mpbs</t>
  </si>
  <si>
    <t>BLAINE</t>
  </si>
  <si>
    <t>100MPS</t>
  </si>
  <si>
    <t>TEXAS</t>
  </si>
  <si>
    <t>100 mbps</t>
  </si>
  <si>
    <t>KINGFISHER</t>
  </si>
  <si>
    <t>250</t>
  </si>
  <si>
    <t>OKMULGEE</t>
  </si>
  <si>
    <t>50MBPS</t>
  </si>
  <si>
    <t>1 Gbps</t>
  </si>
  <si>
    <t>KIOWA</t>
  </si>
  <si>
    <t>HUGHES</t>
  </si>
  <si>
    <t>200MPBS</t>
  </si>
  <si>
    <t>100M</t>
  </si>
  <si>
    <t>50 mbps</t>
  </si>
  <si>
    <t>500 GBPS</t>
  </si>
  <si>
    <t>SEMINOLE</t>
  </si>
  <si>
    <t>1000 mpbs</t>
  </si>
  <si>
    <t>MAYES</t>
  </si>
  <si>
    <t>1</t>
  </si>
  <si>
    <t>1 gbps</t>
  </si>
  <si>
    <t>GARVIN</t>
  </si>
  <si>
    <t>100MPBS</t>
  </si>
  <si>
    <t>100 mbs</t>
  </si>
  <si>
    <t>MARSHALL</t>
  </si>
  <si>
    <t>100 mpb</t>
  </si>
  <si>
    <t>GREER</t>
  </si>
  <si>
    <t>500 Mbps</t>
  </si>
  <si>
    <t>250mbps</t>
  </si>
  <si>
    <t>500mbps</t>
  </si>
  <si>
    <t>GRANT</t>
  </si>
  <si>
    <t>OKLAHOMA</t>
  </si>
  <si>
    <t>10 GBPS</t>
  </si>
  <si>
    <t>OTTAWA</t>
  </si>
  <si>
    <t>200Mb</t>
  </si>
  <si>
    <t>WOODWARD</t>
  </si>
  <si>
    <t>9.53 mbps download and 10.8 Mbps upload</t>
  </si>
  <si>
    <t>100mb</t>
  </si>
  <si>
    <t>750mb</t>
  </si>
  <si>
    <t>NOWATA</t>
  </si>
  <si>
    <t>150 mbs</t>
  </si>
  <si>
    <t>OKFUSKEE</t>
  </si>
  <si>
    <t>200 MBPS</t>
  </si>
  <si>
    <t>100 mps</t>
  </si>
  <si>
    <t>100MBPS</t>
  </si>
  <si>
    <t>NOBLE</t>
  </si>
  <si>
    <t>3.50mb</t>
  </si>
  <si>
    <t>100 MPS</t>
  </si>
  <si>
    <t>CLEVELAND</t>
  </si>
  <si>
    <t>13</t>
  </si>
  <si>
    <t>1gbps</t>
  </si>
  <si>
    <t>JEFFERSON</t>
  </si>
  <si>
    <t>46.5</t>
  </si>
  <si>
    <t>200Mbps</t>
  </si>
  <si>
    <t>100MGB</t>
  </si>
  <si>
    <t>1 Gb</t>
  </si>
  <si>
    <t>ELLIS</t>
  </si>
  <si>
    <t>PITTSBURG</t>
  </si>
  <si>
    <t>1 GBPS</t>
  </si>
  <si>
    <t>Jackson</t>
  </si>
  <si>
    <t>50mbps</t>
  </si>
  <si>
    <t>100MB</t>
  </si>
  <si>
    <t>60Ghz</t>
  </si>
  <si>
    <t>TULSA</t>
  </si>
  <si>
    <t>CRAIG</t>
  </si>
  <si>
    <t>1G</t>
  </si>
  <si>
    <t>50Mbps</t>
  </si>
  <si>
    <t>COTTON</t>
  </si>
  <si>
    <t>100 Mpbs</t>
  </si>
  <si>
    <t>1000 mbps</t>
  </si>
  <si>
    <t>CUSTER</t>
  </si>
  <si>
    <t>1GBPS</t>
  </si>
  <si>
    <t>50 mpb</t>
  </si>
  <si>
    <t>500MB</t>
  </si>
  <si>
    <t>State totals</t>
  </si>
  <si>
    <t>PROGRAMMING SYNCHRONOUS</t>
  </si>
  <si>
    <t>Number of synchronous progams</t>
  </si>
  <si>
    <t>On site programs</t>
  </si>
  <si>
    <t>Offsite programs</t>
  </si>
  <si>
    <t>Live Virtual</t>
  </si>
  <si>
    <t>Children 0-5</t>
  </si>
  <si>
    <t>Children 6-11</t>
  </si>
  <si>
    <t>Total Children</t>
  </si>
  <si>
    <t>Young Adult</t>
  </si>
  <si>
    <t>Adult</t>
  </si>
  <si>
    <t>General interest</t>
  </si>
  <si>
    <t>Total on site</t>
  </si>
  <si>
    <t>Children 0-5/2</t>
  </si>
  <si>
    <t>Children 6-11/2</t>
  </si>
  <si>
    <t>Total Children/2</t>
  </si>
  <si>
    <t>Young Adult/2</t>
  </si>
  <si>
    <t>Adult/2</t>
  </si>
  <si>
    <t>General interest/2</t>
  </si>
  <si>
    <t>Total off site</t>
  </si>
  <si>
    <t>Children 0-5/3</t>
  </si>
  <si>
    <t>Children 6-11/3</t>
  </si>
  <si>
    <t>Total Children/3</t>
  </si>
  <si>
    <t>Young Adult/3</t>
  </si>
  <si>
    <t>Adult/3</t>
  </si>
  <si>
    <t>General interest/3</t>
  </si>
  <si>
    <t>Total Virtual</t>
  </si>
  <si>
    <t>PROGRAMMING II</t>
  </si>
  <si>
    <t>Attendance at Syncronous Programs</t>
  </si>
  <si>
    <t>Onsite Program Attendance</t>
  </si>
  <si>
    <t>Offsite Program Attendance</t>
  </si>
  <si>
    <t>Live Virtual Attendance</t>
  </si>
  <si>
    <t>Total Attendance</t>
  </si>
  <si>
    <t>PROGRAMMING III</t>
  </si>
  <si>
    <t>Asychronous Programs</t>
  </si>
  <si>
    <t>Recorded Presentations</t>
  </si>
  <si>
    <t>Recorded Views</t>
  </si>
  <si>
    <t>CIRCULATION/ILL</t>
  </si>
  <si>
    <t>Physical Collection Circulation</t>
  </si>
  <si>
    <t>ILL</t>
  </si>
  <si>
    <t>Adult Materials</t>
  </si>
  <si>
    <t>Juvenile Materials</t>
  </si>
  <si>
    <t>Other materials</t>
  </si>
  <si>
    <t>Total Physical</t>
  </si>
  <si>
    <t>Total Physical per capita</t>
  </si>
  <si>
    <t>Total Electronic</t>
  </si>
  <si>
    <t>Total Collection Use</t>
  </si>
  <si>
    <t>Circlation per capita</t>
  </si>
  <si>
    <t>ILL Borrowed</t>
  </si>
  <si>
    <t>ILL Loaned</t>
  </si>
  <si>
    <t>COLLECTION I</t>
  </si>
  <si>
    <t>Physical Collection</t>
  </si>
  <si>
    <t>Electronic Collection</t>
  </si>
  <si>
    <t>Adult books</t>
  </si>
  <si>
    <t>Juvenile books</t>
  </si>
  <si>
    <t>Audio</t>
  </si>
  <si>
    <t>Video</t>
  </si>
  <si>
    <t>Other physical</t>
  </si>
  <si>
    <t>Total</t>
  </si>
  <si>
    <t>Per capita</t>
  </si>
  <si>
    <t>Ebook units</t>
  </si>
  <si>
    <t>Eaudio units</t>
  </si>
  <si>
    <t>Evid</t>
  </si>
  <si>
    <t>Total2</t>
  </si>
  <si>
    <t>Per Capita2</t>
  </si>
  <si>
    <t>COLLECTION II</t>
  </si>
  <si>
    <t>Total BookCollection</t>
  </si>
  <si>
    <t>Number of items added</t>
  </si>
  <si>
    <t>Number of items withdrawn</t>
  </si>
  <si>
    <t>% of new collection</t>
  </si>
  <si>
    <t>% of withdrawn</t>
  </si>
  <si>
    <t>STAFFING</t>
  </si>
  <si>
    <t>MLIS Staff</t>
  </si>
  <si>
    <t>Total Staff</t>
  </si>
  <si>
    <t>Year Hired</t>
  </si>
  <si>
    <t>Salary</t>
  </si>
  <si>
    <t>FTE MLIS</t>
  </si>
  <si>
    <t>Population per one FTE MLS</t>
  </si>
  <si>
    <t>Entry librarian salary</t>
  </si>
  <si>
    <t xml:space="preserve">Total Paid </t>
  </si>
  <si>
    <t>Total FTE</t>
  </si>
  <si>
    <t>Population per one FTE staff</t>
  </si>
  <si>
    <t>14-Aug</t>
  </si>
  <si>
    <t>1995-12-13</t>
  </si>
  <si>
    <t>May 27, 2024</t>
  </si>
  <si>
    <t>03/18/2024</t>
  </si>
  <si>
    <t>2004</t>
  </si>
  <si>
    <t>Sept 2023</t>
  </si>
  <si>
    <t>12/2004</t>
  </si>
  <si>
    <t>May 2012</t>
  </si>
  <si>
    <t>2024</t>
  </si>
  <si>
    <t>2005</t>
  </si>
  <si>
    <t>04/11/2022</t>
  </si>
  <si>
    <t>7-9-2019</t>
  </si>
  <si>
    <t>July 21, 2021</t>
  </si>
  <si>
    <t>02/14/2022</t>
  </si>
  <si>
    <t>06/15/2023</t>
  </si>
  <si>
    <t>22-June</t>
  </si>
  <si>
    <t>7/01/2019</t>
  </si>
  <si>
    <t>7/1/24</t>
  </si>
  <si>
    <t>December 2023</t>
  </si>
  <si>
    <t>2020</t>
  </si>
  <si>
    <t>August 2014</t>
  </si>
  <si>
    <t>2021</t>
  </si>
  <si>
    <t>2008</t>
  </si>
  <si>
    <t>6-2002</t>
  </si>
  <si>
    <t>2019</t>
  </si>
  <si>
    <t>5/2023</t>
  </si>
  <si>
    <t>July 2020</t>
  </si>
  <si>
    <t>4/1/2021</t>
  </si>
  <si>
    <t>2000</t>
  </si>
  <si>
    <t>April 2020</t>
  </si>
  <si>
    <t>Aug 2015</t>
  </si>
  <si>
    <t>April 2024</t>
  </si>
  <si>
    <t>01/11/2021</t>
  </si>
  <si>
    <t>2011</t>
  </si>
  <si>
    <t>2016</t>
  </si>
  <si>
    <t>Nov 2021</t>
  </si>
  <si>
    <t>Dec 2012</t>
  </si>
  <si>
    <t>March 2021</t>
  </si>
  <si>
    <t>10/26/2021</t>
  </si>
  <si>
    <t>2013</t>
  </si>
  <si>
    <t>February 2023</t>
  </si>
  <si>
    <t>June 21st 2022</t>
  </si>
  <si>
    <t>August 2023</t>
  </si>
  <si>
    <t>August 3, 2012</t>
  </si>
  <si>
    <t>July 2019</t>
  </si>
  <si>
    <t>7/12/2024</t>
  </si>
  <si>
    <t>June 2018</t>
  </si>
  <si>
    <t>3-5-2005</t>
  </si>
  <si>
    <t>July 1, 2018</t>
  </si>
  <si>
    <t>5/2022</t>
  </si>
  <si>
    <t>2022</t>
  </si>
  <si>
    <t>2012</t>
  </si>
  <si>
    <t>06/15/2019</t>
  </si>
  <si>
    <t>August 2, 2023</t>
  </si>
  <si>
    <t>2015</t>
  </si>
  <si>
    <t>01/2021</t>
  </si>
  <si>
    <t>2003</t>
  </si>
  <si>
    <t>July 2015</t>
  </si>
  <si>
    <t>03/2012</t>
  </si>
  <si>
    <t>May 2014</t>
  </si>
  <si>
    <t>05/29/2014</t>
  </si>
  <si>
    <t>12/11/2023</t>
  </si>
  <si>
    <t>06/13/2023</t>
  </si>
  <si>
    <t>02/2024</t>
  </si>
  <si>
    <t>03/20/2017</t>
  </si>
  <si>
    <t>10/15/2014</t>
  </si>
  <si>
    <t>07/01/2024</t>
  </si>
  <si>
    <t>Nov. 1, 2023</t>
  </si>
  <si>
    <t>01/08/2024</t>
  </si>
  <si>
    <t>2001</t>
  </si>
  <si>
    <t>January 2024</t>
  </si>
  <si>
    <t>September 1, 2015</t>
  </si>
  <si>
    <t>2022-04-21</t>
  </si>
  <si>
    <t>Oct 2013</t>
  </si>
  <si>
    <t>May 13th, 2024</t>
  </si>
  <si>
    <t>2017</t>
  </si>
  <si>
    <t>1992</t>
  </si>
  <si>
    <t>11/2019</t>
  </si>
  <si>
    <t>October 2023</t>
  </si>
  <si>
    <t>01/02/2022</t>
  </si>
  <si>
    <t>8/13/2015</t>
  </si>
  <si>
    <t>06/01/2015</t>
  </si>
  <si>
    <t>5/20/2024</t>
  </si>
  <si>
    <t>02/2019</t>
  </si>
  <si>
    <t>10/1979</t>
  </si>
  <si>
    <t>202</t>
  </si>
  <si>
    <t>3/1990</t>
  </si>
  <si>
    <t>May 2024</t>
  </si>
  <si>
    <t>July 2023</t>
  </si>
  <si>
    <t>May 7th 2024</t>
  </si>
  <si>
    <t>1/1/2017</t>
  </si>
  <si>
    <t>2018</t>
  </si>
  <si>
    <t>June 2020</t>
  </si>
  <si>
    <t>Aug 7, 2000</t>
  </si>
  <si>
    <t>08/01/2024</t>
  </si>
  <si>
    <t>10/02/2023</t>
  </si>
  <si>
    <t>01/01/2016</t>
  </si>
  <si>
    <t>03-01-2023</t>
  </si>
  <si>
    <t>7/19/2004</t>
  </si>
  <si>
    <t>04/17/2023</t>
  </si>
  <si>
    <t>November 2019</t>
  </si>
  <si>
    <t>9/2022</t>
  </si>
  <si>
    <t>2009</t>
  </si>
  <si>
    <t>OPERATING REVENUE I</t>
  </si>
  <si>
    <t>State Aid</t>
  </si>
  <si>
    <t>City/County Revenue</t>
  </si>
  <si>
    <t>Percentage State Aid</t>
  </si>
  <si>
    <t>Total City/County/State</t>
  </si>
  <si>
    <t>OPERATING REVENUE II</t>
  </si>
  <si>
    <t>Other Revenue</t>
  </si>
  <si>
    <t>Revenue Per Capita</t>
  </si>
  <si>
    <t>population</t>
  </si>
  <si>
    <t>State Grants</t>
  </si>
  <si>
    <t>LSTA</t>
  </si>
  <si>
    <t>Other City/County</t>
  </si>
  <si>
    <t>Other I</t>
  </si>
  <si>
    <t>Total Other</t>
  </si>
  <si>
    <t>Total State/City/County</t>
  </si>
  <si>
    <t>Total Operating Revenue</t>
  </si>
  <si>
    <t>Local Per Capita</t>
  </si>
  <si>
    <t>State per capita</t>
  </si>
  <si>
    <t>Federal per capita</t>
  </si>
  <si>
    <t>Other per capita</t>
  </si>
  <si>
    <t>Total per capita</t>
  </si>
  <si>
    <t>OPERATING EXPENDITURES</t>
  </si>
  <si>
    <t>Collection</t>
  </si>
  <si>
    <t>Total Expenses</t>
  </si>
  <si>
    <t>Total Books</t>
  </si>
  <si>
    <t>Total Serials</t>
  </si>
  <si>
    <t>Total AV</t>
  </si>
  <si>
    <t>Total Electronic materials</t>
  </si>
  <si>
    <t>Total Collection Expenditures</t>
  </si>
  <si>
    <t>% of total expenses</t>
  </si>
  <si>
    <t>Per capita2</t>
  </si>
  <si>
    <t>OPERATING EXPENDITURES II</t>
  </si>
  <si>
    <t>Staff</t>
  </si>
  <si>
    <t>Salaries</t>
  </si>
  <si>
    <t>Benefits</t>
  </si>
  <si>
    <t>as % of total expenditures</t>
  </si>
  <si>
    <t>Other Expenditures</t>
  </si>
  <si>
    <t>CAPITAL REVENUE AND EXPENDITURES</t>
  </si>
  <si>
    <t>Capital Revenue</t>
  </si>
  <si>
    <t>Capital Expenditures</t>
  </si>
  <si>
    <t>Bonds</t>
  </si>
  <si>
    <t xml:space="preserve">Federal </t>
  </si>
  <si>
    <t>State</t>
  </si>
  <si>
    <t>Other</t>
  </si>
  <si>
    <t>New Building</t>
  </si>
  <si>
    <t>Remodel</t>
  </si>
  <si>
    <t>Other2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</si>
</sst>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\$#,##0"/>
    <numFmt numFmtId="165" formatCode="&quot;$&quot;#,##0.00"/>
    <numFmt numFmtId="166" formatCode="&quot;$&quot;#,##0"/>
    <numFmt numFmtId="167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9" fillId="0" borderId="0" applyFont="0" applyFill="0" applyBorder="0" applyAlignment="0" applyProtection="0"/>
    <xf numFmtId="8" fontId="9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1" fillId="0" borderId="0" xfId="0" applyFont="1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0" fontId="1" fillId="0" borderId="0" xfId="0" applyNumberFormat="1" applyFont="1"/>
    <xf numFmtId="0" fontId="5" fillId="0" borderId="0" xfId="0" applyFont="1"/>
    <xf numFmtId="2" fontId="1" fillId="0" borderId="0" xfId="0" applyNumberFormat="1" applyFont="1"/>
    <xf numFmtId="0" fontId="4" fillId="4" borderId="0" xfId="3"/>
    <xf numFmtId="2" fontId="1" fillId="4" borderId="0" xfId="3" applyNumberFormat="1" applyFont="1"/>
    <xf numFmtId="2" fontId="1" fillId="5" borderId="0" xfId="4" applyNumberFormat="1" applyFont="1"/>
    <xf numFmtId="164" fontId="4" fillId="4" borderId="0" xfId="3" applyNumberFormat="1"/>
    <xf numFmtId="165" fontId="4" fillId="5" borderId="0" xfId="4" applyNumberFormat="1"/>
    <xf numFmtId="0" fontId="6" fillId="4" borderId="1" xfId="3" applyFont="1" applyBorder="1"/>
    <xf numFmtId="0" fontId="7" fillId="4" borderId="0" xfId="3" applyFont="1"/>
    <xf numFmtId="0" fontId="7" fillId="2" borderId="0" xfId="1" applyFont="1"/>
    <xf numFmtId="0" fontId="7" fillId="0" borderId="0" xfId="0" applyFont="1"/>
    <xf numFmtId="2" fontId="7" fillId="0" borderId="0" xfId="0" applyNumberFormat="1" applyFont="1"/>
    <xf numFmtId="2" fontId="7" fillId="4" borderId="0" xfId="3" applyNumberFormat="1" applyFont="1"/>
    <xf numFmtId="0" fontId="6" fillId="5" borderId="0" xfId="4" applyFont="1"/>
    <xf numFmtId="1" fontId="7" fillId="5" borderId="0" xfId="4" applyNumberFormat="1" applyFont="1"/>
    <xf numFmtId="10" fontId="7" fillId="0" borderId="0" xfId="0" applyNumberFormat="1" applyFont="1"/>
    <xf numFmtId="165" fontId="6" fillId="5" borderId="1" xfId="4" applyNumberFormat="1" applyFont="1" applyBorder="1"/>
    <xf numFmtId="165" fontId="7" fillId="5" borderId="0" xfId="4" applyNumberFormat="1" applyFont="1"/>
    <xf numFmtId="166" fontId="7" fillId="0" borderId="0" xfId="0" applyNumberFormat="1" applyFont="1"/>
    <xf numFmtId="10" fontId="6" fillId="4" borderId="1" xfId="3" applyNumberFormat="1" applyFont="1" applyBorder="1"/>
    <xf numFmtId="165" fontId="6" fillId="4" borderId="1" xfId="3" applyNumberFormat="1" applyFont="1" applyBorder="1"/>
    <xf numFmtId="0" fontId="6" fillId="4" borderId="0" xfId="3" applyFont="1" applyBorder="1"/>
    <xf numFmtId="165" fontId="2" fillId="0" borderId="0" xfId="0" applyNumberFormat="1" applyFont="1"/>
    <xf numFmtId="0" fontId="9" fillId="0" borderId="0" xfId="5"/>
    <xf numFmtId="167" fontId="9" fillId="0" borderId="0" xfId="5" applyNumberFormat="1"/>
    <xf numFmtId="167" fontId="0" fillId="0" borderId="0" xfId="0" applyNumberFormat="1"/>
    <xf numFmtId="8" fontId="9" fillId="0" borderId="0" xfId="6"/>
    <xf numFmtId="165" fontId="0" fillId="0" borderId="0" xfId="0" applyNumberFormat="1" applyFill="1"/>
    <xf numFmtId="165" fontId="9" fillId="0" borderId="0" xfId="6" applyNumberFormat="1"/>
    <xf numFmtId="167" fontId="1" fillId="0" borderId="0" xfId="0" applyNumberFormat="1" applyFont="1"/>
    <xf numFmtId="43" fontId="0" fillId="0" borderId="0" xfId="0" applyNumberFormat="1"/>
    <xf numFmtId="167" fontId="1" fillId="4" borderId="0" xfId="3" applyNumberFormat="1" applyFont="1"/>
    <xf numFmtId="167" fontId="1" fillId="5" borderId="0" xfId="4" applyNumberFormat="1" applyFont="1"/>
    <xf numFmtId="167" fontId="6" fillId="4" borderId="1" xfId="3" applyNumberFormat="1" applyFont="1" applyBorder="1"/>
    <xf numFmtId="167" fontId="3" fillId="0" borderId="0" xfId="0" applyNumberFormat="1" applyFont="1"/>
    <xf numFmtId="167" fontId="0" fillId="0" borderId="0" xfId="0" applyNumberFormat="1" applyFill="1"/>
    <xf numFmtId="167" fontId="7" fillId="4" borderId="0" xfId="3" applyNumberFormat="1" applyFont="1"/>
    <xf numFmtId="167" fontId="4" fillId="4" borderId="0" xfId="3" applyNumberFormat="1"/>
    <xf numFmtId="167" fontId="0" fillId="6" borderId="0" xfId="0" applyNumberFormat="1" applyFont="1" applyFill="1"/>
    <xf numFmtId="167" fontId="6" fillId="5" borderId="1" xfId="4" applyNumberFormat="1" applyFont="1" applyBorder="1"/>
    <xf numFmtId="167" fontId="7" fillId="5" borderId="0" xfId="4" applyNumberFormat="1" applyFont="1"/>
    <xf numFmtId="167" fontId="4" fillId="5" borderId="0" xfId="4" applyNumberFormat="1"/>
    <xf numFmtId="167" fontId="0" fillId="7" borderId="0" xfId="0" applyNumberFormat="1" applyFont="1" applyFill="1"/>
    <xf numFmtId="167" fontId="6" fillId="3" borderId="1" xfId="2" applyNumberFormat="1" applyFont="1" applyBorder="1"/>
    <xf numFmtId="167" fontId="2" fillId="0" borderId="0" xfId="0" applyNumberFormat="1" applyFont="1"/>
    <xf numFmtId="167" fontId="7" fillId="3" borderId="0" xfId="2" applyNumberFormat="1" applyFont="1"/>
    <xf numFmtId="167" fontId="4" fillId="3" borderId="0" xfId="2" applyNumberFormat="1"/>
    <xf numFmtId="167" fontId="0" fillId="8" borderId="0" xfId="0" applyNumberFormat="1" applyFont="1" applyFill="1"/>
    <xf numFmtId="167" fontId="7" fillId="4" borderId="1" xfId="3" applyNumberFormat="1" applyFont="1" applyBorder="1"/>
    <xf numFmtId="167" fontId="4" fillId="2" borderId="0" xfId="1" applyNumberFormat="1"/>
    <xf numFmtId="167" fontId="7" fillId="2" borderId="0" xfId="1" applyNumberFormat="1" applyFont="1"/>
    <xf numFmtId="167" fontId="0" fillId="9" borderId="0" xfId="0" applyNumberFormat="1" applyFont="1" applyFill="1"/>
    <xf numFmtId="43" fontId="7" fillId="0" borderId="0" xfId="0" applyNumberFormat="1" applyFont="1"/>
    <xf numFmtId="167" fontId="7" fillId="0" borderId="0" xfId="0" applyNumberFormat="1" applyFont="1"/>
    <xf numFmtId="43" fontId="0" fillId="0" borderId="0" xfId="0" applyNumberFormat="1" applyAlignment="1">
      <alignment horizontal="center"/>
    </xf>
    <xf numFmtId="167" fontId="0" fillId="0" borderId="0" xfId="0" applyNumberFormat="1" applyAlignment="1"/>
    <xf numFmtId="167" fontId="6" fillId="4" borderId="2" xfId="3" applyNumberFormat="1" applyFont="1" applyBorder="1"/>
    <xf numFmtId="167" fontId="6" fillId="4" borderId="0" xfId="3" applyNumberFormat="1" applyFont="1" applyBorder="1"/>
    <xf numFmtId="167" fontId="6" fillId="5" borderId="2" xfId="4" applyNumberFormat="1" applyFont="1" applyBorder="1"/>
    <xf numFmtId="167" fontId="6" fillId="5" borderId="0" xfId="4" applyNumberFormat="1" applyFont="1"/>
    <xf numFmtId="0" fontId="1" fillId="4" borderId="0" xfId="3" applyFont="1" applyAlignment="1">
      <alignment horizontal="center"/>
    </xf>
    <xf numFmtId="0" fontId="1" fillId="5" borderId="0" xfId="4" applyFont="1" applyAlignment="1">
      <alignment horizontal="center"/>
    </xf>
    <xf numFmtId="0" fontId="1" fillId="5" borderId="0" xfId="4" applyFont="1" applyAlignment="1">
      <alignment horizontal="center" vertical="top"/>
    </xf>
    <xf numFmtId="0" fontId="1" fillId="3" borderId="0" xfId="2" applyFont="1" applyAlignment="1">
      <alignment horizontal="center"/>
    </xf>
    <xf numFmtId="0" fontId="8" fillId="4" borderId="0" xfId="3" applyFont="1" applyAlignment="1">
      <alignment horizontal="center"/>
    </xf>
    <xf numFmtId="0" fontId="4" fillId="4" borderId="0" xfId="3" applyAlignment="1">
      <alignment horizontal="center"/>
    </xf>
    <xf numFmtId="0" fontId="1" fillId="2" borderId="0" xfId="1" applyFont="1" applyAlignment="1">
      <alignment horizontal="center"/>
    </xf>
  </cellXfs>
  <cellStyles count="7">
    <cellStyle name="20% - Accent2" xfId="1" builtinId="34"/>
    <cellStyle name="20% - Accent4" xfId="2" builtinId="42"/>
    <cellStyle name="20% - Accent5" xfId="3" builtinId="46"/>
    <cellStyle name="20% - Accent6" xfId="4" builtinId="50"/>
    <cellStyle name="Normal" xfId="0" builtinId="0"/>
    <cellStyle name="sCurrency" xfId="6" xr:uid="{F8BCA233-C2BB-4892-9F99-092B9479F784}"/>
    <cellStyle name="sNumber" xfId="5" xr:uid="{2FBB5F5D-FBF3-4994-A69A-BB4A33255F20}"/>
  </cellStyles>
  <dxfs count="2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numFmt numFmtId="165" formatCode="&quot;$&quot;#,##0.00"/>
    </dxf>
    <dxf>
      <numFmt numFmtId="14" formatCode="0.00%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numFmt numFmtId="165" formatCode="&quot;$&quot;#,##0.00"/>
    </dxf>
    <dxf>
      <numFmt numFmtId="14" formatCode="0.00%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  <numFmt numFmtId="165" formatCode="&quot;$&quot;#,##0.00"/>
    </dxf>
    <dxf>
      <numFmt numFmtId="164" formatCode="\$#,##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\$#,##0.00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35" formatCode="_(* #,##0.00_);_(* \(#,##0.00\);_(* &quot;-&quot;??_);_(@_)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* #,##0_);_(* \(#,##0\);_(* &quot;-&quot;??_);_(@_)"/>
      <fill>
        <patternFill patternType="solid">
          <fgColor indexed="64"/>
          <bgColor theme="5" tint="0.79998168889431442"/>
        </patternFill>
      </fill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* #,##0_);_(* \(#,##0\);_(* &quot;-&quot;??_);_(@_)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* #,##0_);_(* \(#,##0\);_(* &quot;-&quot;??_);_(@_)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* #,##0_);_(* \(#,##0\);_(* &quot;-&quot;??_);_(@_)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* #,##0_);_(* \(#,##0\);_(* &quot;-&quot;??_);_(@_)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* #,##0_);_(* \(#,##0\);_(* &quot;-&quot;??_);_(@_)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* #,##0_);_(* \(#,##0\);_(* &quot;-&quot;??_);_(@_)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_(* #,##0_);_(* \(#,##0\);_(* &quot;-&quot;??_);_(@_)"/>
    </dxf>
    <dxf>
      <numFmt numFmtId="14" formatCode="0.00%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140A36-A203-487C-92A6-3C51C4F06ED6}" name="Table1" displayName="Table1" ref="A3:K128" totalsRowShown="0" headerRowDxfId="214">
  <autoFilter ref="A3:K128" xr:uid="{1F140A36-A203-487C-92A6-3C51C4F06ED6}"/>
  <tableColumns count="11">
    <tableColumn id="1" xr3:uid="{3D2688B1-A6DC-4F95-AC3B-A98FB61488D2}" name="Library"/>
    <tableColumn id="2" xr3:uid="{5765EAB8-5068-4BB1-9F1B-B86716E15B70}" name="Director"/>
    <tableColumn id="3" xr3:uid="{97C3C003-8B06-4C2B-89CC-52079D52D38A}" name="Director Email"/>
    <tableColumn id="4" xr3:uid="{F3DB15B8-57C9-443E-961B-77AECB15C2E6}" name="Mayor/City Manager"/>
    <tableColumn id="5" xr3:uid="{E3ABC837-BFD3-4C8E-9F4D-357C7A493255}" name="Mayor/City Manager Email"/>
    <tableColumn id="6" xr3:uid="{BEC1B5F6-1849-4DAE-85FC-609F7F39D6A4}" name="Public Service Hours" dataDxfId="213"/>
    <tableColumn id="7" xr3:uid="{22DE26B8-DA11-4387-BB89-2EB416E22BFE}" name="Total Buildings"/>
    <tableColumn id="8" xr3:uid="{43A7E8B0-3BD3-4E30-A291-F4105660B6C1}" name="Bookmobiles"/>
    <tableColumn id="9" xr3:uid="{27E965DB-9F33-434A-9971-995E8FCA5DDE}" name="Registered Borrowers" dataDxfId="212"/>
    <tableColumn id="10" xr3:uid="{0F714E88-108E-45CA-96D8-6A231681978D}" name="As % of population" dataDxfId="211"/>
    <tableColumn id="11" xr3:uid="{539C83B5-1C91-4B5E-AEB5-1132127B89EF}" name="Population" dataDxfId="210"/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1E70961-6017-47E4-9316-F3347BFCD024}" name="Table11" displayName="Table11" ref="A4:J125" totalsRowShown="0" headerRowDxfId="63" dataDxfId="62" headerRowCellStyle="20% - Accent2">
  <autoFilter ref="A4:J125" xr:uid="{11E70961-6017-47E4-9316-F3347BFCD0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C727056-7CE3-4E9A-828B-B87BE7FC68E5}" name="Library" dataDxfId="61"/>
    <tableColumn id="2" xr3:uid="{01DC4E9A-7992-4914-BD57-42CA812D142F}" name="Population" dataDxfId="60" dataCellStyle="sNumber"/>
    <tableColumn id="3" xr3:uid="{F1FC8D0B-A432-4695-B4C2-2F54E1B31F10}" name="Year Hired" dataDxfId="59"/>
    <tableColumn id="4" xr3:uid="{4341C515-6096-4DED-B5F4-E7AC05613ABA}" name="Salary" dataDxfId="58" dataCellStyle="sCurrency"/>
    <tableColumn id="5" xr3:uid="{FF88CC10-5521-40D2-AEFE-216249EF0357}" name="FTE MLIS" dataDxfId="57" dataCellStyle="sNumber"/>
    <tableColumn id="6" xr3:uid="{5715CE8B-7037-4C3C-8EC2-418D57648BEE}" name="Population per one FTE MLS" dataDxfId="56"/>
    <tableColumn id="7" xr3:uid="{86B6434D-5202-43E6-B570-FCD4CDD07B16}" name="Entry librarian salary" dataDxfId="55" dataCellStyle="sCurrency"/>
    <tableColumn id="8" xr3:uid="{A6290335-DF47-4507-8171-E7369EBA298D}" name="Total Paid " dataDxfId="54" dataCellStyle="sNumber"/>
    <tableColumn id="9" xr3:uid="{E582986B-06EB-4CDD-AF36-7307FD377E5C}" name="Total FTE" dataDxfId="53" dataCellStyle="sNumber"/>
    <tableColumn id="10" xr3:uid="{08275AFA-C133-42CC-8034-99088D534171}" name="Population per one FTE staff" dataDxfId="52">
      <calculatedColumnFormula>B5/I5</calculatedColumnFormula>
    </tableColumn>
  </tableColumns>
  <tableStyleInfo name="TableStyleMedium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97652D1-D33F-43BF-AF09-AA8EBB3E3E9F}" name="Table12" displayName="Table12" ref="A3:E126" totalsRowShown="0" headerRowDxfId="51">
  <autoFilter ref="A3:E126" xr:uid="{597652D1-D33F-43BF-AF09-AA8EBB3E3E9F}"/>
  <tableColumns count="5">
    <tableColumn id="1" xr3:uid="{331AA81E-0A4B-4FA6-BA47-81E69420EE3E}" name="Library" dataDxfId="50"/>
    <tableColumn id="2" xr3:uid="{4F69C419-646A-40A5-A1DF-3221D4820A53}" name="State Aid" dataDxfId="49"/>
    <tableColumn id="3" xr3:uid="{FF99974C-4533-4263-BEEA-F1D999F989D0}" name="City/County Revenue" dataDxfId="48"/>
    <tableColumn id="4" xr3:uid="{9DBC604C-2FFE-435F-B61F-76729A2C47E9}" name="Percentage State Aid" dataDxfId="47"/>
    <tableColumn id="5" xr3:uid="{F504F63E-C327-4295-9083-1790A48346C6}" name="Total City/County/State" dataDxfId="46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9D9AAD0-1E8C-48AF-87F2-AE0F5D063EAE}" name="Table13" displayName="Table13" ref="A4:N127" totalsRowShown="0" headerRowDxfId="45" headerRowCellStyle="20% - Accent6">
  <autoFilter ref="A4:N127" xr:uid="{19D9AAD0-1E8C-48AF-87F2-AE0F5D063EAE}"/>
  <tableColumns count="14">
    <tableColumn id="1" xr3:uid="{5EB3DFA8-808E-445B-8D83-D110886AB347}" name="Library" dataDxfId="44"/>
    <tableColumn id="2" xr3:uid="{F05BD7C1-90B4-4DA4-8DB8-163E084B7692}" name="population" dataDxfId="43"/>
    <tableColumn id="3" xr3:uid="{AE38D009-882B-4DBB-B689-93275144DA71}" name="State Grants" dataDxfId="42"/>
    <tableColumn id="4" xr3:uid="{82996918-8EA1-487D-8BBB-4611E24E0E48}" name="LSTA" dataDxfId="41"/>
    <tableColumn id="5" xr3:uid="{BBCA046C-FC9F-4CA8-BD29-36C60DCBE759}" name="Other City/County" dataDxfId="40"/>
    <tableColumn id="6" xr3:uid="{26CDF372-C4D3-4DAA-99D2-1DD4E058C013}" name="Other I" dataDxfId="39"/>
    <tableColumn id="7" xr3:uid="{8E4870BD-3B43-4031-81FE-8AA51E7F8065}" name="Total Other" dataDxfId="38" dataCellStyle="20% - Accent5"/>
    <tableColumn id="8" xr3:uid="{D74C76C5-C1A0-411F-BC73-CFE7AACC7878}" name="Total State/City/County" dataDxfId="37"/>
    <tableColumn id="9" xr3:uid="{910C8317-2EE8-4018-AE6D-E6A715497C0E}" name="Total Operating Revenue" dataDxfId="36"/>
    <tableColumn id="10" xr3:uid="{E5E582D4-DD4D-4232-80A9-93705A8F0BB3}" name="Local Per Capita" dataDxfId="35"/>
    <tableColumn id="11" xr3:uid="{1085C2F1-1F48-4B5B-8DBA-50575D678BA1}" name="State per capita" dataDxfId="34"/>
    <tableColumn id="12" xr3:uid="{A174FB5F-C3F4-4C15-9DB2-258EC77432C0}" name="Federal per capita" dataDxfId="33"/>
    <tableColumn id="13" xr3:uid="{ADF8F787-955B-4E72-8AA8-EAE368B9CE43}" name="Other per capita" dataDxfId="32"/>
    <tableColumn id="14" xr3:uid="{D69DF161-0320-43A7-9CAB-7FFB5C5948C1}" name="Total per capita" dataDxfId="31" dataCellStyle="20% - Accent6">
      <calculatedColumnFormula>I5/B5</calculatedColumnFormula>
    </tableColumn>
  </tableColumns>
  <tableStyleInfo name="TableStyleMedium1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1F967B1-A5FA-4640-BAAE-4F65748B3A88}" name="Table14" displayName="Table14" ref="A4:L127" totalsRowShown="0" headerRowDxfId="30" headerRowCellStyle="20% - Accent5">
  <autoFilter ref="A4:L127" xr:uid="{41F967B1-A5FA-4640-BAAE-4F65748B3A88}"/>
  <tableColumns count="12">
    <tableColumn id="1" xr3:uid="{FA9654BF-8058-4F10-A449-D8DDEFDEC791}" name="Library" dataDxfId="29"/>
    <tableColumn id="2" xr3:uid="{CFCDF643-97EA-4303-875F-04D5BC5763A0}" name="Population" dataDxfId="28"/>
    <tableColumn id="3" xr3:uid="{5F640304-5D1D-4366-8996-DE0458174F8F}" name="Total Expenses" dataDxfId="27"/>
    <tableColumn id="8" xr3:uid="{A13203DD-3336-4AE3-B6D9-A93FAF7E928E}" name="Per capita" dataDxfId="26">
      <calculatedColumnFormula>C5/B5</calculatedColumnFormula>
    </tableColumn>
    <tableColumn id="4" xr3:uid="{C60B1E43-F0C0-4B4F-A3CA-35B50ADD61CC}" name="Total Books" dataDxfId="25"/>
    <tableColumn id="5" xr3:uid="{D1FF895E-D520-4FBD-B718-E401D3E99D6C}" name="Total Serials" dataDxfId="24"/>
    <tableColumn id="6" xr3:uid="{C07DC0A3-6909-438C-834E-44706FD5867D}" name="Total AV" dataDxfId="23"/>
    <tableColumn id="7" xr3:uid="{DDB6445D-9364-4BA0-B95D-A41172F1E123}" name="Total Electronic materials" dataDxfId="22"/>
    <tableColumn id="12" xr3:uid="{6691EFDF-DE3C-4CA6-8368-42A76B1DFACE}" name="Other materials" dataDxfId="21"/>
    <tableColumn id="9" xr3:uid="{CC6E3CB5-2C56-4C6C-9EA1-B611E127C1D6}" name="Total Collection Expenditures" dataDxfId="20" dataCellStyle="20% - Accent5"/>
    <tableColumn id="10" xr3:uid="{60D8CADE-3ED3-4315-A819-02EE7442F45B}" name="% of total expenses" dataDxfId="19"/>
    <tableColumn id="11" xr3:uid="{08982F3E-1007-4A86-A8BB-E8378DFB251F}" name="Per capita2" dataDxfId="1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BD5FF40-FDD5-4163-9234-AA43196EA222}" name="Table15" displayName="Table15" ref="A4:G125" totalsRowShown="0">
  <autoFilter ref="A4:G125" xr:uid="{0BD5FF40-FDD5-4163-9234-AA43196EA222}"/>
  <tableColumns count="7">
    <tableColumn id="1" xr3:uid="{4A8BDD84-2F35-4793-8DF0-6821FCFA0823}" name="Library" dataDxfId="17"/>
    <tableColumn id="2" xr3:uid="{AFFC046F-EFA8-45CC-BD4E-6C541FF357CC}" name="Salaries" dataDxfId="16" dataCellStyle="sCurrency"/>
    <tableColumn id="3" xr3:uid="{A3ABAF0C-D646-404E-BCE8-7836396A2D38}" name="Benefits" dataDxfId="15" dataCellStyle="sCurrency"/>
    <tableColumn id="4" xr3:uid="{A469E7FE-774D-4EEA-94C4-DD0312E2D17D}" name="Total Staff" dataDxfId="14" dataCellStyle="20% - Accent5">
      <calculatedColumnFormula>SUM(B5:C5)</calculatedColumnFormula>
    </tableColumn>
    <tableColumn id="5" xr3:uid="{2F216154-0C80-46E6-9306-BEB3E2DF666F}" name="as % of total expenditures" dataDxfId="13">
      <calculatedColumnFormula>D5/'Operating Expenditures I'!C5</calculatedColumnFormula>
    </tableColumn>
    <tableColumn id="6" xr3:uid="{F07EA474-13BD-4B53-93EE-106651C218D9}" name="Per capita" dataDxfId="12">
      <calculatedColumnFormula>D5/'Operating Expenditures I'!B5</calculatedColumnFormula>
    </tableColumn>
    <tableColumn id="7" xr3:uid="{5F375D86-4958-4464-A9F5-026E49EFCD2E}" name="Other Expenditures" dataDxfId="11" dataCellStyle="sCurrency"/>
  </tableColumns>
  <tableStyleInfo name="TableStyleMedium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ABF901B-1D54-4D15-9BB0-83F4CA575951}" name="Table16" displayName="Table16" ref="A4:I125" totalsRowShown="0" headerRowDxfId="10" dataDxfId="9" headerRowCellStyle="20% - Accent6">
  <autoFilter ref="A4:I125" xr:uid="{0ABF901B-1D54-4D15-9BB0-83F4CA575951}"/>
  <tableColumns count="9">
    <tableColumn id="1" xr3:uid="{E9EFC3DA-57BC-480C-A9EC-0B323B413946}" name="Library" dataDxfId="8"/>
    <tableColumn id="2" xr3:uid="{AD9B59FC-38CD-4A01-82B2-128AA7840CB3}" name="Bonds" dataDxfId="7" dataCellStyle="sCurrency"/>
    <tableColumn id="3" xr3:uid="{4DF79924-48DA-4823-BDD3-6B3444E84A59}" name="Federal " dataDxfId="6" dataCellStyle="sCurrency"/>
    <tableColumn id="4" xr3:uid="{DB8359EC-D30B-4A32-A62B-36BD170DD585}" name="State" dataDxfId="5" dataCellStyle="sCurrency"/>
    <tableColumn id="5" xr3:uid="{C6B2AEC6-C84D-467B-A571-006CCADDAC9A}" name="Other" dataDxfId="4" dataCellStyle="sCurrency"/>
    <tableColumn id="6" xr3:uid="{5DC198E1-81B5-4482-B3CC-4CEF920E488B}" name="Total" dataDxfId="3" dataCellStyle="20% - Accent5">
      <calculatedColumnFormula>SUM(B5:E5)</calculatedColumnFormula>
    </tableColumn>
    <tableColumn id="7" xr3:uid="{090D7919-355B-4895-815C-7F57F52D088D}" name="New Building" dataDxfId="2" dataCellStyle="sCurrency"/>
    <tableColumn id="8" xr3:uid="{F4549348-05CD-4FE5-B3A3-2E9566161262}" name="Remodel" dataDxfId="1" dataCellStyle="sCurrency"/>
    <tableColumn id="9" xr3:uid="{EE4DDDBD-3A6E-42AF-ABB2-C9CE16BB0726}" name="Other2" dataDxfId="0" dataCellStyle="sCurrency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6DC2C7-1DB2-41FF-A663-37EE2CD42185}" name="Table3" displayName="Table3" ref="A4:F127" totalsRowShown="0" headerRowDxfId="209" headerRowCellStyle="20% - Accent6">
  <autoFilter ref="A4:F127" xr:uid="{DF6DC2C7-1DB2-41FF-A663-37EE2CD42185}"/>
  <tableColumns count="6">
    <tableColumn id="1" xr3:uid="{5C295F8B-B9B7-494E-A88D-F2C2B864D334}" name="Library" dataDxfId="208"/>
    <tableColumn id="2" xr3:uid="{41AF429E-29B7-4E94-8456-8B83430DEDBB}" name="Population" dataDxfId="207"/>
    <tableColumn id="4" xr3:uid="{C617D746-2888-4502-9379-87BCDC6877EC}" name="Total Library Visits" dataDxfId="206"/>
    <tableColumn id="5" xr3:uid="{88ACF254-8FC9-4255-BD45-AF03DE14456B}" name="Library Visits per capita" dataDxfId="205"/>
    <tableColumn id="6" xr3:uid="{35A9ED55-0B26-4BBF-A811-568B70A18A09}" name="Reference" dataDxfId="204"/>
    <tableColumn id="7" xr3:uid="{8817E2F0-9E63-435A-A300-7FFF1B64A0CB}" name="Reference per capita" dataDxfId="20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06469D-68D1-458C-AEFF-1C08AA1D113B}" name="Table4" displayName="Table4" ref="A3:L127" totalsRowShown="0" headerRowDxfId="202">
  <autoFilter ref="A3:L127" xr:uid="{A506469D-68D1-458C-AEFF-1C08AA1D113B}"/>
  <tableColumns count="12">
    <tableColumn id="1" xr3:uid="{A1898DBE-0441-4536-BB5E-AE92810AF971}" name="Library"/>
    <tableColumn id="2" xr3:uid="{7A0099BF-AC99-4973-BB25-2147401ADC03}" name="County"/>
    <tableColumn id="3" xr3:uid="{0DA684FA-78B5-4014-99B2-DE16BB2249D3}" name="Population" dataDxfId="201"/>
    <tableColumn id="4" xr3:uid="{452BB89D-B4FA-4622-A33B-3E90D7A061FD}" name="Public Computers"/>
    <tableColumn id="5" xr3:uid="{5FD82138-B9DB-43DD-914E-608CAA6E449E}" name="Internet workstations per 3,000 Population" dataDxfId="200">
      <calculatedColumnFormula>(C4/3000)/D4</calculatedColumnFormula>
    </tableColumn>
    <tableColumn id="6" xr3:uid="{33E830B3-5C7A-406A-8B68-4DC0855B3D0A}" name="Annual Internet use" dataDxfId="199"/>
    <tableColumn id="7" xr3:uid="{D83E020E-0FB3-413E-A091-94309733D507}" name="Internet use per capita" dataDxfId="198"/>
    <tableColumn id="8" xr3:uid="{6F02B071-7042-4E29-AFC8-EC3F8BFCAC2E}" name="Wi-fi usage" dataDxfId="197"/>
    <tableColumn id="9" xr3:uid="{07231492-D0D9-409D-813D-31C410225AEC}" name="Broadband Speeds"/>
    <tableColumn id="10" xr3:uid="{B09B9D53-26E4-4CC7-997A-EDE5A5949EFB}" name="Wifi Outside Building"/>
    <tableColumn id="11" xr3:uid="{CE76D4C3-1603-4C73-AC84-6475494B8B74}" name="In-library Checkout Laptops"/>
    <tableColumn id="12" xr3:uid="{148A6FF6-779C-45C7-93E9-9A9A2CFF2C4F}" name="Home Checkout Laptops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145EA3-0D17-4871-B9A4-85E162D46C8E}" name="Table5" displayName="Table5" ref="A4:V126" totalsRowCount="1" headerRowDxfId="196" dataDxfId="195" headerRowCellStyle="20% - Accent4">
  <autoFilter ref="A4:V125" xr:uid="{A6145EA3-0D17-4871-B9A4-85E162D46C8E}"/>
  <tableColumns count="22">
    <tableColumn id="1" xr3:uid="{8E3945FE-FDCB-48F2-A09B-5A329368F76D}" name="Library" dataDxfId="193" totalsRowDxfId="194"/>
    <tableColumn id="2" xr3:uid="{467B77F6-ADEF-49DD-A83B-52980E2BCABE}" name="Children 0-5" dataDxfId="191" totalsRowDxfId="192" dataCellStyle="sNumber"/>
    <tableColumn id="3" xr3:uid="{6557E03A-46C7-4E0D-BD83-D2AC53141F52}" name="Children 6-11" dataDxfId="189" totalsRowDxfId="190" dataCellStyle="sNumber"/>
    <tableColumn id="4" xr3:uid="{CD8AA259-F90B-4314-94C2-F4A0C373C47C}" name="Total Children" dataDxfId="187" totalsRowDxfId="188">
      <calculatedColumnFormula>SUM(B5:C5)</calculatedColumnFormula>
    </tableColumn>
    <tableColumn id="5" xr3:uid="{C9B1F0AD-0373-4D1D-961A-E4C31BA7F6DE}" name="Young Adult" dataDxfId="185" totalsRowDxfId="186" dataCellStyle="sNumber"/>
    <tableColumn id="6" xr3:uid="{E9464DFB-E474-4030-A8AA-4A8F04D9B11C}" name="Adult" dataDxfId="183" totalsRowDxfId="184" dataCellStyle="sNumber"/>
    <tableColumn id="7" xr3:uid="{A3C9F660-4917-4A89-899C-82EE311266CA}" name="General interest" dataDxfId="181" totalsRowDxfId="182" dataCellStyle="sNumber"/>
    <tableColumn id="8" xr3:uid="{7DF37D5C-CDEB-4814-BCCE-8B640B468809}" name="Total on site" totalsRowFunction="sum" dataDxfId="179" totalsRowDxfId="180" dataCellStyle="20% - Accent5">
      <calculatedColumnFormula>SUM(D5:G5)</calculatedColumnFormula>
    </tableColumn>
    <tableColumn id="9" xr3:uid="{9449C144-E823-4A8C-BC70-2D6B1D872F07}" name="Children 0-5/2" dataDxfId="177" totalsRowDxfId="178" dataCellStyle="sNumber"/>
    <tableColumn id="10" xr3:uid="{B1A7ECC9-05AD-40AF-844A-9FB14E0ACCBC}" name="Children 6-11/2" dataDxfId="175" totalsRowDxfId="176" dataCellStyle="sNumber"/>
    <tableColumn id="11" xr3:uid="{ECC5A089-CA43-4249-B738-DFCBEB586891}" name="Total Children/2" dataDxfId="173" totalsRowDxfId="174">
      <calculatedColumnFormula>SUM(I5:J5)</calculatedColumnFormula>
    </tableColumn>
    <tableColumn id="12" xr3:uid="{E79B9EFC-AC9C-48A4-835A-C90AC0F0D117}" name="Young Adult/2" dataDxfId="171" totalsRowDxfId="172" dataCellStyle="sNumber"/>
    <tableColumn id="13" xr3:uid="{CBEF1B80-8D52-44BE-B220-7DE9AE194E49}" name="Adult/2" dataDxfId="169" totalsRowDxfId="170" dataCellStyle="sNumber"/>
    <tableColumn id="14" xr3:uid="{3EBEA231-9240-41DB-8D88-EA3C3DB8179A}" name="General interest/2" dataDxfId="167" totalsRowDxfId="168" dataCellStyle="sNumber"/>
    <tableColumn id="15" xr3:uid="{ABE27664-0DF9-49DB-BE72-A724398930F5}" name="Total off site" totalsRowFunction="sum" dataDxfId="165" totalsRowDxfId="166" dataCellStyle="20% - Accent6">
      <calculatedColumnFormula>SUM(Table5[[#This Row],[Children 0-5/2]:[General interest/2]])</calculatedColumnFormula>
    </tableColumn>
    <tableColumn id="16" xr3:uid="{6B1C1A3E-AF91-4AB2-93F7-C01DF3662E15}" name="Children 0-5/3" dataDxfId="163" totalsRowDxfId="164" dataCellStyle="sNumber"/>
    <tableColumn id="17" xr3:uid="{2F05FA89-7DCA-4920-898B-36B1667A650F}" name="Children 6-11/3" dataDxfId="161" totalsRowDxfId="162" dataCellStyle="sNumber"/>
    <tableColumn id="18" xr3:uid="{110BDA20-C7E3-4CDC-B749-4B6A2864DA22}" name="Total Children/3" dataDxfId="159" totalsRowDxfId="160">
      <calculatedColumnFormula>SUM(P5:Q5)</calculatedColumnFormula>
    </tableColumn>
    <tableColumn id="19" xr3:uid="{12835807-7A31-4EF0-9F9C-6C8D36DA5C1F}" name="Young Adult/3" dataDxfId="157" totalsRowDxfId="158"/>
    <tableColumn id="20" xr3:uid="{0A5F193D-30C4-4267-8CDA-97078E5AB646}" name="Adult/3" dataDxfId="155" totalsRowDxfId="156" dataCellStyle="sNumber"/>
    <tableColumn id="21" xr3:uid="{7392D569-B7BA-4057-A1F0-E24063BD6549}" name="General interest/3" dataDxfId="153" totalsRowDxfId="154" dataCellStyle="sNumber"/>
    <tableColumn id="22" xr3:uid="{4756D69B-7FDC-41B5-B94A-24984FD7C8A8}" name="Total Virtual" totalsRowFunction="sum" dataDxfId="151" totalsRowDxfId="152" dataCellStyle="20% - Accent4">
      <calculatedColumnFormula>SUM(R5:U5)</calculatedColumnFormula>
    </tableColumn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CF4E43-3078-451E-A896-B0B7033BA937}" name="Table6" displayName="Table6" ref="A4:W126" totalsRowCount="1" dataDxfId="150" headerRowCellStyle="20% - Accent4">
  <autoFilter ref="A4:W125" xr:uid="{CBCF4E43-3078-451E-A896-B0B7033BA937}"/>
  <tableColumns count="23">
    <tableColumn id="1" xr3:uid="{5E12C98A-A257-4E3B-895A-E5A3E96F3470}" name="Library" dataDxfId="148" totalsRowDxfId="149"/>
    <tableColumn id="2" xr3:uid="{6D255231-BA9C-44F3-AA2E-51F5E6C42938}" name="Children 0-5" dataDxfId="146" totalsRowDxfId="147" dataCellStyle="sNumber"/>
    <tableColumn id="3" xr3:uid="{55568098-5C60-4E0A-9CE2-C48AF0768737}" name="Children 6-11" dataDxfId="144" totalsRowDxfId="145" dataCellStyle="sNumber"/>
    <tableColumn id="4" xr3:uid="{44FCDF78-16AC-4A5F-AE97-77335E7370D8}" name="Total Children" dataDxfId="142" totalsRowDxfId="143">
      <calculatedColumnFormula>SUM(B5:C5)</calculatedColumnFormula>
    </tableColumn>
    <tableColumn id="5" xr3:uid="{33F23627-08B4-4430-9B3C-50203D34EA49}" name="Young Adult" dataDxfId="140" totalsRowDxfId="141" dataCellStyle="sNumber"/>
    <tableColumn id="6" xr3:uid="{2E49300F-BDC7-4AC4-B31A-2652F70CF344}" name="Adult" dataDxfId="138" totalsRowDxfId="139" dataCellStyle="sNumber"/>
    <tableColumn id="7" xr3:uid="{886CED65-9DE8-473D-8D1D-BD725F4BBB37}" name="General interest" dataDxfId="136" totalsRowDxfId="137" dataCellStyle="sNumber"/>
    <tableColumn id="8" xr3:uid="{F85B41F6-BD78-4F49-B69D-0C9C992D09A2}" name="Total on site" totalsRowFunction="sum" dataDxfId="134" totalsRowDxfId="135" dataCellStyle="20% - Accent5">
      <calculatedColumnFormula>SUM(D5:G5)</calculatedColumnFormula>
    </tableColumn>
    <tableColumn id="9" xr3:uid="{67443BB9-91ED-46CE-AE03-A78397B76B5C}" name="Children 0-5/2" dataDxfId="132" totalsRowDxfId="133" dataCellStyle="sNumber"/>
    <tableColumn id="10" xr3:uid="{582E4955-C50D-423B-B471-3845B1744B99}" name="Children 6-11/2" dataDxfId="130" totalsRowDxfId="131" dataCellStyle="sNumber"/>
    <tableColumn id="11" xr3:uid="{E688EF19-1BAA-49C3-BD4B-B9715DB36A3D}" name="Total Children/2" dataDxfId="128" totalsRowDxfId="129">
      <calculatedColumnFormula>SUM(I5:J5)</calculatedColumnFormula>
    </tableColumn>
    <tableColumn id="12" xr3:uid="{8C5216F5-467E-446A-8654-F295B123EF86}" name="Young Adult/2" dataDxfId="126" totalsRowDxfId="127" dataCellStyle="sNumber"/>
    <tableColumn id="13" xr3:uid="{597A3F1C-BCA6-4D43-884D-F14D52599ECD}" name="Adult/2" dataDxfId="124" totalsRowDxfId="125" dataCellStyle="sNumber"/>
    <tableColumn id="14" xr3:uid="{55F59E67-C689-4C42-8D65-96DA7ECF10FD}" name="General interest/2" dataDxfId="122" totalsRowDxfId="123" dataCellStyle="sNumber"/>
    <tableColumn id="15" xr3:uid="{449A7C1B-4AB8-4034-93F8-176CDFF9AF06}" name="Total off site" totalsRowFunction="sum" dataDxfId="120" totalsRowDxfId="121" dataCellStyle="20% - Accent6">
      <calculatedColumnFormula>SUM(K5:N5)</calculatedColumnFormula>
    </tableColumn>
    <tableColumn id="16" xr3:uid="{34A2F6B1-B100-4103-9699-1E07F240F9ED}" name="Children 0-5/3" dataDxfId="118" totalsRowDxfId="119" dataCellStyle="sNumber"/>
    <tableColumn id="17" xr3:uid="{50483205-B4A8-48ED-8260-B41EF0D3B52C}" name="Children 6-11/3" dataDxfId="116" totalsRowDxfId="117" dataCellStyle="sNumber"/>
    <tableColumn id="18" xr3:uid="{1504407D-9737-4C1E-A5D9-4D77420BCEA9}" name="Total Children/3" dataDxfId="114" totalsRowDxfId="115">
      <calculatedColumnFormula>SUM(P5:Q5)</calculatedColumnFormula>
    </tableColumn>
    <tableColumn id="19" xr3:uid="{81CB9826-A64B-4296-86CC-779C08E92D24}" name="Young Adult/3" dataDxfId="112" totalsRowDxfId="113" dataCellStyle="sNumber"/>
    <tableColumn id="20" xr3:uid="{B3CB1EED-2146-4483-A9FD-33615A40157B}" name="Adult/3" dataDxfId="110" totalsRowDxfId="111" dataCellStyle="sNumber"/>
    <tableColumn id="21" xr3:uid="{B733ABED-4304-4E30-9635-87B031DC43DD}" name="General interest/3" dataDxfId="108" totalsRowDxfId="109" dataCellStyle="sNumber"/>
    <tableColumn id="22" xr3:uid="{1DB3D810-9F1B-4193-BD90-1D7549D2C8EC}" name="Total Virtual" totalsRowFunction="sum" dataDxfId="106" totalsRowDxfId="107" dataCellStyle="20% - Accent4">
      <calculatedColumnFormula>SUM(R5:U5)</calculatedColumnFormula>
    </tableColumn>
    <tableColumn id="23" xr3:uid="{70BB69EE-3539-42CD-BE90-D2F63470306F}" name="Total Attendance" totalsRowFunction="sum" dataDxfId="104" totalsRowDxfId="105" dataCellStyle="20% - Accent2">
      <calculatedColumnFormula>SUM(H5,O5,V5)</calculatedColumnFormula>
    </tableColumn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0AB3F6-A561-424E-AAB2-8352F0161A71}" name="Table7" displayName="Table7" ref="A4:C125" totalsRowShown="0" headerRowDxfId="103">
  <autoFilter ref="A4:C125" xr:uid="{150AB3F6-A561-424E-AAB2-8352F0161A71}"/>
  <tableColumns count="3">
    <tableColumn id="1" xr3:uid="{FE1E305A-A0F6-4923-A09E-2EEAC38D9B60}" name="Library" dataDxfId="102"/>
    <tableColumn id="2" xr3:uid="{49455BF0-5686-43FE-BF9D-6D3778408EEA}" name="Recorded Presentations" dataDxfId="101" dataCellStyle="sNumber"/>
    <tableColumn id="3" xr3:uid="{BCBFD516-BCCF-49C7-B5D4-FD6294D9FF1F}" name="Recorded Views" dataDxfId="100" dataCellStyle="sNumber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7A0E9B-C7BF-4F56-BEBB-900F4A6D4033}" name="Table8" displayName="Table8" ref="A4:L127" totalsRowShown="0" headerRowDxfId="99" headerRowCellStyle="20% - Accent6">
  <autoFilter ref="A4:L127" xr:uid="{A27A0E9B-C7BF-4F56-BEBB-900F4A6D4033}"/>
  <tableColumns count="12">
    <tableColumn id="1" xr3:uid="{9534FA37-ED70-4BF1-A7B3-083C986495B1}" name="Library" dataDxfId="98"/>
    <tableColumn id="2" xr3:uid="{6F124CE2-2E44-4865-8FFB-51EC62D0C510}" name="Population" dataDxfId="97"/>
    <tableColumn id="3" xr3:uid="{6A5D8CF2-13DC-4003-A9C2-93C835A943E7}" name="Adult Materials" dataDxfId="96"/>
    <tableColumn id="4" xr3:uid="{48C5F88E-6641-4570-A949-14C2340FBEC5}" name="Juvenile Materials" dataDxfId="95"/>
    <tableColumn id="5" xr3:uid="{6015EDE6-0881-4C69-BEDF-EC7CF4B5F58B}" name="Other materials" dataDxfId="94"/>
    <tableColumn id="6" xr3:uid="{87B8DC05-1B5C-4EBE-8C33-F9C3217EA38A}" name="Total Physical" dataDxfId="93"/>
    <tableColumn id="7" xr3:uid="{024528AC-1B83-48BA-B6A5-E3BC6C7B78EF}" name="Total Physical per capita" dataDxfId="92">
      <calculatedColumnFormula>F5/B5</calculatedColumnFormula>
    </tableColumn>
    <tableColumn id="8" xr3:uid="{E83F50AF-A86B-45CC-8971-3FDD4874964F}" name="Total Electronic" dataDxfId="91"/>
    <tableColumn id="9" xr3:uid="{6B7FD1EE-9FF9-4E01-B897-905BA2364524}" name="Total Collection Use" dataDxfId="90"/>
    <tableColumn id="10" xr3:uid="{4E70F8E5-FD63-42C9-BDD1-C3D288235356}" name="Circlation per capita" dataDxfId="89">
      <calculatedColumnFormula>I5/B5</calculatedColumnFormula>
    </tableColumn>
    <tableColumn id="11" xr3:uid="{0B570689-D3D2-417B-98D6-63B129F4408C}" name="ILL Borrowed" dataDxfId="88"/>
    <tableColumn id="12" xr3:uid="{79F6C831-DD14-467A-AD65-FC876A01B2DE}" name="ILL Loaned" dataDxfId="87"/>
  </tableColumns>
  <tableStyleInfo name="TableStyleMedium1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7735F42-E44B-4822-8051-6356A318BF40}" name="Table9" displayName="Table9" ref="A4:N127" totalsRowShown="0" headerRowDxfId="86" headerRowCellStyle="20% - Accent6">
  <autoFilter ref="A4:N127" xr:uid="{27735F42-E44B-4822-8051-6356A318BF40}"/>
  <tableColumns count="14">
    <tableColumn id="1" xr3:uid="{55F8A078-F18B-4546-A3A6-488A9FACB6E4}" name="Library" dataDxfId="85"/>
    <tableColumn id="2" xr3:uid="{1D7A6CA8-0AD3-4615-9751-A1D1304BF89D}" name="Population" dataDxfId="84"/>
    <tableColumn id="3" xr3:uid="{8B89C017-4B0B-4969-ACCF-A92B08EB3B80}" name="Adult books" dataDxfId="83"/>
    <tableColumn id="4" xr3:uid="{174609F2-70FF-4FDE-B22B-4FE20E6CE6C5}" name="Juvenile books" dataDxfId="82"/>
    <tableColumn id="5" xr3:uid="{4F4D6DEB-E108-4604-95C0-6A305E5BAE40}" name="Audio" dataDxfId="81"/>
    <tableColumn id="6" xr3:uid="{82AC88D9-5E71-47DA-AF5D-D90E53065676}" name="Video" dataDxfId="80"/>
    <tableColumn id="14" xr3:uid="{0A61FB8A-983C-473E-AD74-682740220C24}" name="Other physical" dataDxfId="79"/>
    <tableColumn id="7" xr3:uid="{BD67B913-137E-498E-AAC5-1374BC6FA3E6}" name="Total" dataDxfId="78">
      <calculatedColumnFormula>SUM(C5:F5)</calculatedColumnFormula>
    </tableColumn>
    <tableColumn id="8" xr3:uid="{CF79895E-7955-4E49-B75C-F9E669BABBE4}" name="Per capita" dataDxfId="77">
      <calculatedColumnFormula>H5/B5</calculatedColumnFormula>
    </tableColumn>
    <tableColumn id="9" xr3:uid="{FD09A11C-A9E9-4309-AF16-38EF1FD64A4E}" name="Ebook units" dataDxfId="76"/>
    <tableColumn id="10" xr3:uid="{D56E636D-A0AA-4266-8F30-C2A04E00AC92}" name="Eaudio units" dataDxfId="75"/>
    <tableColumn id="11" xr3:uid="{687F27FA-0624-41EA-B394-8013171666AA}" name="Evid" dataDxfId="74"/>
    <tableColumn id="12" xr3:uid="{27D1841A-3D28-4C5A-8F7D-F37FC063089B}" name="Total2" dataDxfId="73">
      <calculatedColumnFormula>SUM(J5:L5)</calculatedColumnFormula>
    </tableColumn>
    <tableColumn id="13" xr3:uid="{57EA899B-06C9-473D-81DB-F068FCB33C02}" name="Per Capita2" dataDxfId="72">
      <calculatedColumnFormula>M5/B5</calculatedColumnFormula>
    </tableColumn>
  </tableColumns>
  <tableStyleInfo name="TableStyleMedium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C799D5-4A84-4BBE-8DFB-742B3520F663}" name="Table10" displayName="Table10" ref="A3:F124" totalsRowShown="0" headerRowDxfId="71" dataDxfId="70">
  <autoFilter ref="A3:F124" xr:uid="{BEC799D5-4A84-4BBE-8DFB-742B3520F663}"/>
  <tableColumns count="6">
    <tableColumn id="1" xr3:uid="{2391EAEE-8533-44B9-8008-F894D4D2A3DA}" name="Library" dataDxfId="69"/>
    <tableColumn id="2" xr3:uid="{E16AEAA8-7682-49D3-B9E4-453F6FEE532B}" name="Total BookCollection" dataDxfId="68" dataCellStyle="sNumber"/>
    <tableColumn id="3" xr3:uid="{7FD12354-B2B1-4385-987A-BAA2233C5E4E}" name="Number of items added" dataDxfId="67" dataCellStyle="sNumber"/>
    <tableColumn id="4" xr3:uid="{8D0BB674-DA0A-4FFA-9B94-85BF8E509896}" name="Number of items withdrawn" dataDxfId="66" dataCellStyle="sNumber"/>
    <tableColumn id="5" xr3:uid="{2AECB634-1B7D-4895-A4C1-39C25BDCBAC3}" name="% of new collection" dataDxfId="65">
      <calculatedColumnFormula>C4/B4</calculatedColumnFormula>
    </tableColumn>
    <tableColumn id="6" xr3:uid="{163F6178-4A3A-4617-9D37-A2E7490DF96C}" name="% of withdrawn" dataDxfId="64">
      <calculatedColumnFormula>D4/B4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4637-06F8-4846-BE00-5D8337DF9F34}">
  <dimension ref="A1:K128"/>
  <sheetViews>
    <sheetView topLeftCell="B36" workbookViewId="0">
      <selection activeCell="K1" sqref="K1"/>
    </sheetView>
  </sheetViews>
  <sheetFormatPr defaultRowHeight="15"/>
  <cols>
    <col min="1" max="1" width="52.42578125" bestFit="1" customWidth="1"/>
    <col min="2" max="2" width="21.140625" customWidth="1"/>
    <col min="3" max="3" width="35.7109375" customWidth="1"/>
    <col min="4" max="4" width="42" customWidth="1"/>
    <col min="5" max="5" width="38.7109375" customWidth="1"/>
    <col min="6" max="6" width="21.7109375" style="38" customWidth="1"/>
    <col min="7" max="7" width="16.7109375" bestFit="1" customWidth="1"/>
    <col min="8" max="8" width="15" bestFit="1" customWidth="1"/>
    <col min="9" max="9" width="23" style="38" bestFit="1" customWidth="1"/>
    <col min="10" max="10" width="20.42578125" style="3" bestFit="1" customWidth="1"/>
    <col min="11" max="11" width="13.140625" style="38" bestFit="1" customWidth="1"/>
  </cols>
  <sheetData>
    <row r="1" spans="1:11">
      <c r="A1" s="15" t="s">
        <v>0</v>
      </c>
    </row>
    <row r="3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2" t="s">
        <v>6</v>
      </c>
      <c r="G3" s="4" t="s">
        <v>7</v>
      </c>
      <c r="H3" s="4" t="s">
        <v>8</v>
      </c>
      <c r="I3" s="42" t="s">
        <v>9</v>
      </c>
      <c r="J3" s="12" t="s">
        <v>10</v>
      </c>
      <c r="K3" s="42" t="s">
        <v>11</v>
      </c>
    </row>
    <row r="4" spans="1:11">
      <c r="A4" s="1" t="s">
        <v>12</v>
      </c>
      <c r="B4" t="s">
        <v>13</v>
      </c>
      <c r="C4" t="s">
        <v>14</v>
      </c>
      <c r="D4" t="s">
        <v>15</v>
      </c>
      <c r="E4" t="s">
        <v>16</v>
      </c>
      <c r="F4" s="38" t="s">
        <v>17</v>
      </c>
      <c r="G4" s="36">
        <v>1</v>
      </c>
      <c r="H4" s="36">
        <v>0</v>
      </c>
      <c r="I4" s="37">
        <v>15579</v>
      </c>
      <c r="J4" s="3">
        <f>I4/K4</f>
        <v>0.93787249413039553</v>
      </c>
      <c r="K4" s="37">
        <v>16611</v>
      </c>
    </row>
    <row r="5" spans="1:11">
      <c r="A5" s="1" t="s">
        <v>18</v>
      </c>
      <c r="B5" t="s">
        <v>19</v>
      </c>
      <c r="C5" t="s">
        <v>20</v>
      </c>
      <c r="D5" t="s">
        <v>21</v>
      </c>
      <c r="E5" t="s">
        <v>22</v>
      </c>
      <c r="F5" s="37">
        <v>1572</v>
      </c>
      <c r="G5" s="36">
        <v>1</v>
      </c>
      <c r="H5" s="36">
        <v>0</v>
      </c>
      <c r="I5" s="37">
        <v>2441</v>
      </c>
      <c r="J5" s="3">
        <f t="shared" ref="J5:J68" si="0">I5/K5</f>
        <v>3.0247831474597273</v>
      </c>
      <c r="K5" s="37">
        <v>807</v>
      </c>
    </row>
    <row r="6" spans="1:11">
      <c r="A6" s="1" t="s">
        <v>23</v>
      </c>
      <c r="B6" t="s">
        <v>24</v>
      </c>
      <c r="C6" t="s">
        <v>25</v>
      </c>
      <c r="D6" t="s">
        <v>26</v>
      </c>
      <c r="E6" t="s">
        <v>27</v>
      </c>
      <c r="F6" s="37">
        <v>2366</v>
      </c>
      <c r="G6" s="36">
        <v>1</v>
      </c>
      <c r="H6" s="36">
        <v>0</v>
      </c>
      <c r="I6" s="37">
        <v>1945</v>
      </c>
      <c r="J6" s="3">
        <f t="shared" si="0"/>
        <v>0.39071916432302128</v>
      </c>
      <c r="K6" s="37">
        <v>4978</v>
      </c>
    </row>
    <row r="7" spans="1:11">
      <c r="A7" s="1" t="s">
        <v>28</v>
      </c>
      <c r="B7" t="s">
        <v>29</v>
      </c>
      <c r="C7" t="s">
        <v>30</v>
      </c>
      <c r="D7" t="s">
        <v>31</v>
      </c>
      <c r="E7" t="s">
        <v>32</v>
      </c>
      <c r="F7" s="37">
        <v>2444</v>
      </c>
      <c r="G7" s="36">
        <v>1</v>
      </c>
      <c r="H7" s="36">
        <v>0</v>
      </c>
      <c r="I7" s="37">
        <v>7270</v>
      </c>
      <c r="J7" s="3">
        <f t="shared" si="0"/>
        <v>1.3175063428778544</v>
      </c>
      <c r="K7" s="37">
        <v>5518</v>
      </c>
    </row>
    <row r="8" spans="1:11">
      <c r="A8" s="1" t="s">
        <v>33</v>
      </c>
      <c r="B8" t="s">
        <v>34</v>
      </c>
      <c r="C8" t="s">
        <v>35</v>
      </c>
      <c r="D8" t="s">
        <v>36</v>
      </c>
      <c r="E8" t="s">
        <v>37</v>
      </c>
      <c r="F8" s="37">
        <v>1768</v>
      </c>
      <c r="G8" s="36">
        <v>1</v>
      </c>
      <c r="H8" s="36">
        <v>0</v>
      </c>
      <c r="I8" s="37">
        <v>1034</v>
      </c>
      <c r="J8" s="3">
        <f t="shared" si="0"/>
        <v>0.47150022799817604</v>
      </c>
      <c r="K8" s="37">
        <v>2193</v>
      </c>
    </row>
    <row r="9" spans="1:11">
      <c r="A9" s="1" t="s">
        <v>38</v>
      </c>
      <c r="B9" t="s">
        <v>39</v>
      </c>
      <c r="C9" t="s">
        <v>40</v>
      </c>
      <c r="D9" t="s">
        <v>41</v>
      </c>
      <c r="E9" t="s">
        <v>42</v>
      </c>
      <c r="F9" s="37">
        <v>1560</v>
      </c>
      <c r="G9" s="36">
        <v>1</v>
      </c>
      <c r="H9" s="36">
        <v>0</v>
      </c>
      <c r="I9" s="37">
        <v>269</v>
      </c>
      <c r="J9" s="3">
        <f t="shared" si="0"/>
        <v>0.2684630738522954</v>
      </c>
      <c r="K9" s="37">
        <v>1002</v>
      </c>
    </row>
    <row r="10" spans="1:11">
      <c r="A10" s="1" t="s">
        <v>43</v>
      </c>
      <c r="B10" t="s">
        <v>44</v>
      </c>
      <c r="C10" t="s">
        <v>45</v>
      </c>
      <c r="D10" t="s">
        <v>46</v>
      </c>
      <c r="E10" t="s">
        <v>47</v>
      </c>
      <c r="F10" s="37">
        <v>3120</v>
      </c>
      <c r="G10" s="36">
        <v>1</v>
      </c>
      <c r="H10" s="36">
        <v>0</v>
      </c>
      <c r="I10" s="37">
        <v>14791</v>
      </c>
      <c r="J10" s="3">
        <f t="shared" si="0"/>
        <v>0.59528313277256817</v>
      </c>
      <c r="K10" s="37">
        <v>24847</v>
      </c>
    </row>
    <row r="11" spans="1:11">
      <c r="A11" s="1" t="s">
        <v>48</v>
      </c>
      <c r="B11" t="s">
        <v>49</v>
      </c>
      <c r="C11" t="s">
        <v>50</v>
      </c>
      <c r="D11" t="s">
        <v>51</v>
      </c>
      <c r="E11" t="s">
        <v>52</v>
      </c>
      <c r="F11" s="37">
        <v>1000</v>
      </c>
      <c r="G11" s="36">
        <v>1</v>
      </c>
      <c r="H11" s="36">
        <v>0</v>
      </c>
      <c r="I11" s="37">
        <v>1654</v>
      </c>
      <c r="J11" s="3">
        <f t="shared" si="0"/>
        <v>1.6360039564787339</v>
      </c>
      <c r="K11" s="37">
        <v>1011</v>
      </c>
    </row>
    <row r="12" spans="1:11">
      <c r="A12" s="1" t="s">
        <v>53</v>
      </c>
      <c r="B12" t="s">
        <v>54</v>
      </c>
      <c r="C12" t="s">
        <v>55</v>
      </c>
      <c r="D12" t="s">
        <v>56</v>
      </c>
      <c r="E12" t="s">
        <v>57</v>
      </c>
      <c r="F12" s="37">
        <v>3380</v>
      </c>
      <c r="G12" s="36">
        <v>1</v>
      </c>
      <c r="H12" s="36">
        <v>0</v>
      </c>
      <c r="I12" s="37">
        <v>36310</v>
      </c>
      <c r="J12" s="3">
        <f t="shared" si="0"/>
        <v>0.95266831085690296</v>
      </c>
      <c r="K12" s="37">
        <v>38114</v>
      </c>
    </row>
    <row r="13" spans="1:11">
      <c r="A13" s="1" t="s">
        <v>58</v>
      </c>
      <c r="B13" t="s">
        <v>59</v>
      </c>
      <c r="C13" t="s">
        <v>60</v>
      </c>
      <c r="D13" t="s">
        <v>61</v>
      </c>
      <c r="E13" t="s">
        <v>62</v>
      </c>
      <c r="F13" s="37">
        <v>1872</v>
      </c>
      <c r="G13" s="36">
        <v>1</v>
      </c>
      <c r="H13" s="36">
        <v>0</v>
      </c>
      <c r="I13" s="37">
        <v>2419</v>
      </c>
      <c r="J13" s="3">
        <f t="shared" si="0"/>
        <v>1.9167987321711568</v>
      </c>
      <c r="K13" s="37">
        <v>1262</v>
      </c>
    </row>
    <row r="14" spans="1:11">
      <c r="A14" s="1" t="s">
        <v>63</v>
      </c>
      <c r="B14" t="s">
        <v>64</v>
      </c>
      <c r="C14" t="s">
        <v>65</v>
      </c>
      <c r="D14" t="s">
        <v>66</v>
      </c>
      <c r="E14" t="s">
        <v>67</v>
      </c>
      <c r="F14" s="37">
        <v>2184</v>
      </c>
      <c r="G14" s="36">
        <v>1</v>
      </c>
      <c r="H14" s="36">
        <v>0</v>
      </c>
      <c r="I14" s="37">
        <v>2651</v>
      </c>
      <c r="J14" s="3">
        <f t="shared" si="0"/>
        <v>0.43659420289855072</v>
      </c>
      <c r="K14" s="37">
        <v>6072</v>
      </c>
    </row>
    <row r="15" spans="1:11">
      <c r="A15" s="1" t="s">
        <v>68</v>
      </c>
      <c r="B15" t="s">
        <v>69</v>
      </c>
      <c r="C15" t="s">
        <v>70</v>
      </c>
      <c r="D15" t="s">
        <v>71</v>
      </c>
      <c r="E15" t="s">
        <v>72</v>
      </c>
      <c r="F15" s="37">
        <v>1560</v>
      </c>
      <c r="G15" s="36">
        <v>1</v>
      </c>
      <c r="H15" s="36">
        <v>0</v>
      </c>
      <c r="I15" s="37">
        <v>482</v>
      </c>
      <c r="J15" s="3">
        <f t="shared" si="0"/>
        <v>0.43462578899909826</v>
      </c>
      <c r="K15" s="37">
        <v>1109</v>
      </c>
    </row>
    <row r="16" spans="1:11">
      <c r="A16" s="1" t="s">
        <v>73</v>
      </c>
      <c r="B16" t="s">
        <v>74</v>
      </c>
      <c r="C16" t="s">
        <v>75</v>
      </c>
      <c r="D16" t="s">
        <v>76</v>
      </c>
      <c r="E16" t="s">
        <v>77</v>
      </c>
      <c r="F16" s="37">
        <v>2080</v>
      </c>
      <c r="G16" s="36">
        <v>1</v>
      </c>
      <c r="H16" s="36">
        <v>0</v>
      </c>
      <c r="I16" s="37">
        <v>12345</v>
      </c>
      <c r="J16" s="3">
        <f t="shared" si="0"/>
        <v>2.8992484734617192</v>
      </c>
      <c r="K16" s="37">
        <v>4258</v>
      </c>
    </row>
    <row r="17" spans="1:11">
      <c r="A17" s="1" t="s">
        <v>78</v>
      </c>
      <c r="B17" t="s">
        <v>79</v>
      </c>
      <c r="C17" t="s">
        <v>80</v>
      </c>
      <c r="D17" t="s">
        <v>81</v>
      </c>
      <c r="E17" t="s">
        <v>82</v>
      </c>
      <c r="F17" s="37">
        <v>1300</v>
      </c>
      <c r="G17" s="36">
        <v>1</v>
      </c>
      <c r="H17" s="36">
        <v>0</v>
      </c>
      <c r="I17" s="37">
        <v>267</v>
      </c>
      <c r="J17" s="3">
        <f t="shared" si="0"/>
        <v>0.26305418719211821</v>
      </c>
      <c r="K17" s="37">
        <v>1015</v>
      </c>
    </row>
    <row r="18" spans="1:11">
      <c r="A18" s="1" t="s">
        <v>83</v>
      </c>
      <c r="B18" t="s">
        <v>84</v>
      </c>
      <c r="C18" t="s">
        <v>85</v>
      </c>
      <c r="D18" t="s">
        <v>86</v>
      </c>
      <c r="E18" t="s">
        <v>87</v>
      </c>
      <c r="F18" s="37">
        <v>1040</v>
      </c>
      <c r="G18" s="36">
        <v>1</v>
      </c>
      <c r="H18" s="36">
        <v>0</v>
      </c>
      <c r="I18" s="37">
        <v>355</v>
      </c>
      <c r="J18" s="3">
        <f t="shared" si="0"/>
        <v>1</v>
      </c>
      <c r="K18" s="37">
        <v>355</v>
      </c>
    </row>
    <row r="19" spans="1:11">
      <c r="A19" s="1" t="s">
        <v>88</v>
      </c>
      <c r="B19" t="s">
        <v>89</v>
      </c>
      <c r="C19" t="s">
        <v>90</v>
      </c>
      <c r="D19" t="s">
        <v>91</v>
      </c>
      <c r="E19" t="s">
        <v>92</v>
      </c>
      <c r="F19" s="37">
        <v>1560</v>
      </c>
      <c r="G19" s="36">
        <v>1</v>
      </c>
      <c r="H19" s="36">
        <v>0</v>
      </c>
      <c r="I19" s="37">
        <v>576</v>
      </c>
      <c r="J19" s="3">
        <f t="shared" si="0"/>
        <v>0.41951930080116534</v>
      </c>
      <c r="K19" s="37">
        <v>1373</v>
      </c>
    </row>
    <row r="20" spans="1:11">
      <c r="A20" s="1" t="s">
        <v>93</v>
      </c>
      <c r="B20" t="s">
        <v>94</v>
      </c>
      <c r="C20" t="s">
        <v>95</v>
      </c>
      <c r="D20" t="s">
        <v>96</v>
      </c>
      <c r="E20" t="s">
        <v>97</v>
      </c>
      <c r="F20" s="37">
        <v>2288</v>
      </c>
      <c r="G20" s="36">
        <v>1</v>
      </c>
      <c r="H20" s="36">
        <v>0</v>
      </c>
      <c r="I20" s="37">
        <v>4609</v>
      </c>
      <c r="J20" s="3">
        <f t="shared" si="0"/>
        <v>0.61371504660452725</v>
      </c>
      <c r="K20" s="37">
        <v>7510</v>
      </c>
    </row>
    <row r="21" spans="1:11">
      <c r="A21" s="1" t="s">
        <v>98</v>
      </c>
      <c r="B21" t="s">
        <v>99</v>
      </c>
      <c r="C21" t="s">
        <v>100</v>
      </c>
      <c r="D21" t="s">
        <v>101</v>
      </c>
      <c r="E21" t="s">
        <v>102</v>
      </c>
      <c r="F21" s="37">
        <v>2304</v>
      </c>
      <c r="G21" s="36">
        <v>1</v>
      </c>
      <c r="H21" s="36">
        <v>0</v>
      </c>
      <c r="I21" s="37">
        <v>3532</v>
      </c>
      <c r="J21" s="3">
        <f t="shared" si="0"/>
        <v>1.2079343365253079</v>
      </c>
      <c r="K21" s="37">
        <v>2924</v>
      </c>
    </row>
    <row r="22" spans="1:11">
      <c r="A22" s="1" t="s">
        <v>103</v>
      </c>
      <c r="B22" t="s">
        <v>104</v>
      </c>
      <c r="C22" t="s">
        <v>105</v>
      </c>
      <c r="D22" t="s">
        <v>106</v>
      </c>
      <c r="E22" t="s">
        <v>107</v>
      </c>
      <c r="F22" s="37">
        <v>740</v>
      </c>
      <c r="G22" s="36">
        <v>1</v>
      </c>
      <c r="H22" s="36">
        <v>0</v>
      </c>
      <c r="I22" s="37">
        <v>3013</v>
      </c>
      <c r="J22" s="3">
        <f t="shared" si="0"/>
        <v>1.5110330992978938</v>
      </c>
      <c r="K22" s="37">
        <v>1994</v>
      </c>
    </row>
    <row r="23" spans="1:11">
      <c r="A23" s="1" t="s">
        <v>108</v>
      </c>
      <c r="B23" t="s">
        <v>109</v>
      </c>
      <c r="C23" t="s">
        <v>110</v>
      </c>
      <c r="D23" t="s">
        <v>111</v>
      </c>
      <c r="E23" t="s">
        <v>112</v>
      </c>
      <c r="F23" s="37">
        <v>2184</v>
      </c>
      <c r="G23" s="36">
        <v>1</v>
      </c>
      <c r="H23" s="36">
        <v>0</v>
      </c>
      <c r="I23" s="37">
        <v>609</v>
      </c>
      <c r="J23" s="3">
        <f t="shared" si="0"/>
        <v>0.42116182572614108</v>
      </c>
      <c r="K23" s="37">
        <v>1446</v>
      </c>
    </row>
    <row r="24" spans="1:11">
      <c r="A24" s="1" t="s">
        <v>113</v>
      </c>
      <c r="B24" t="s">
        <v>114</v>
      </c>
      <c r="C24" t="s">
        <v>115</v>
      </c>
      <c r="D24" t="s">
        <v>116</v>
      </c>
      <c r="E24" t="s">
        <v>117</v>
      </c>
      <c r="F24" s="37">
        <v>2626</v>
      </c>
      <c r="G24" s="36">
        <v>1</v>
      </c>
      <c r="H24" s="36">
        <v>0</v>
      </c>
      <c r="I24" s="37">
        <v>3769</v>
      </c>
      <c r="J24" s="3">
        <f t="shared" si="0"/>
        <v>0.22508211406389966</v>
      </c>
      <c r="K24" s="37">
        <v>16745</v>
      </c>
    </row>
    <row r="25" spans="1:11">
      <c r="A25" s="1" t="s">
        <v>118</v>
      </c>
      <c r="B25" t="s">
        <v>119</v>
      </c>
      <c r="C25" t="s">
        <v>120</v>
      </c>
      <c r="D25" t="s">
        <v>121</v>
      </c>
      <c r="E25" t="s">
        <v>122</v>
      </c>
      <c r="F25" s="37">
        <v>2080</v>
      </c>
      <c r="G25" s="36">
        <v>1</v>
      </c>
      <c r="H25" s="36">
        <v>0</v>
      </c>
      <c r="I25" s="37">
        <v>2407</v>
      </c>
      <c r="J25" s="3">
        <f t="shared" si="0"/>
        <v>1.1284575714955463</v>
      </c>
      <c r="K25" s="37">
        <v>2133</v>
      </c>
    </row>
    <row r="26" spans="1:11">
      <c r="A26" s="1" t="s">
        <v>123</v>
      </c>
      <c r="B26" t="s">
        <v>124</v>
      </c>
      <c r="C26" t="s">
        <v>125</v>
      </c>
      <c r="D26" t="s">
        <v>126</v>
      </c>
      <c r="E26" t="s">
        <v>127</v>
      </c>
      <c r="F26" s="37">
        <v>2756</v>
      </c>
      <c r="G26" s="36">
        <v>1</v>
      </c>
      <c r="H26" s="36">
        <v>0</v>
      </c>
      <c r="I26" s="37">
        <v>43276</v>
      </c>
      <c r="J26" s="3">
        <f t="shared" si="0"/>
        <v>2.1229335295560463</v>
      </c>
      <c r="K26" s="37">
        <v>20385</v>
      </c>
    </row>
    <row r="27" spans="1:11">
      <c r="A27" s="1" t="s">
        <v>128</v>
      </c>
      <c r="B27" t="s">
        <v>129</v>
      </c>
      <c r="C27" t="s">
        <v>130</v>
      </c>
      <c r="D27" t="s">
        <v>131</v>
      </c>
      <c r="E27" t="s">
        <v>132</v>
      </c>
      <c r="F27" s="37">
        <v>2350</v>
      </c>
      <c r="G27" s="36">
        <v>1</v>
      </c>
      <c r="H27" s="36">
        <v>0</v>
      </c>
      <c r="I27" s="37">
        <v>5494</v>
      </c>
      <c r="J27" s="3">
        <f t="shared" si="0"/>
        <v>1.7046230220291654</v>
      </c>
      <c r="K27" s="37">
        <v>3223</v>
      </c>
    </row>
    <row r="28" spans="1:11">
      <c r="A28" s="1" t="s">
        <v>133</v>
      </c>
      <c r="B28" t="s">
        <v>134</v>
      </c>
      <c r="C28" t="s">
        <v>135</v>
      </c>
      <c r="D28" t="s">
        <v>136</v>
      </c>
      <c r="E28" t="s">
        <v>137</v>
      </c>
      <c r="F28" s="37">
        <v>2860</v>
      </c>
      <c r="G28" s="36">
        <v>1</v>
      </c>
      <c r="H28" s="36">
        <v>0</v>
      </c>
      <c r="I28" s="37">
        <v>2711</v>
      </c>
      <c r="J28" s="3">
        <f t="shared" si="0"/>
        <v>0.25134433524939737</v>
      </c>
      <c r="K28" s="37">
        <v>10786</v>
      </c>
    </row>
    <row r="29" spans="1:11">
      <c r="A29" s="1" t="s">
        <v>138</v>
      </c>
      <c r="B29" t="s">
        <v>139</v>
      </c>
      <c r="C29" t="s">
        <v>140</v>
      </c>
      <c r="D29" t="s">
        <v>141</v>
      </c>
      <c r="E29" t="s">
        <v>142</v>
      </c>
      <c r="F29" s="37">
        <v>1664</v>
      </c>
      <c r="G29" s="36">
        <v>1</v>
      </c>
      <c r="H29" s="36">
        <v>0</v>
      </c>
      <c r="I29" s="37">
        <v>423</v>
      </c>
      <c r="J29" s="3">
        <f t="shared" si="0"/>
        <v>0.30830903790087466</v>
      </c>
      <c r="K29" s="37">
        <v>1372</v>
      </c>
    </row>
    <row r="30" spans="1:11">
      <c r="A30" s="1" t="s">
        <v>143</v>
      </c>
      <c r="B30" t="s">
        <v>144</v>
      </c>
      <c r="C30" t="s">
        <v>145</v>
      </c>
      <c r="D30" t="s">
        <v>146</v>
      </c>
      <c r="E30" t="s">
        <v>147</v>
      </c>
      <c r="F30" s="37">
        <v>2704</v>
      </c>
      <c r="G30" s="36">
        <v>1</v>
      </c>
      <c r="H30" s="36">
        <v>0</v>
      </c>
      <c r="I30" s="37">
        <v>7133</v>
      </c>
      <c r="J30" s="3">
        <f t="shared" si="0"/>
        <v>0.8500774639494697</v>
      </c>
      <c r="K30" s="37">
        <v>8391</v>
      </c>
    </row>
    <row r="31" spans="1:11">
      <c r="A31" s="1" t="s">
        <v>148</v>
      </c>
      <c r="B31" t="s">
        <v>149</v>
      </c>
      <c r="C31" t="s">
        <v>150</v>
      </c>
      <c r="D31" t="s">
        <v>151</v>
      </c>
      <c r="E31" t="s">
        <v>152</v>
      </c>
      <c r="F31" s="37">
        <v>2470</v>
      </c>
      <c r="G31" s="36">
        <v>1</v>
      </c>
      <c r="H31" s="36">
        <v>0</v>
      </c>
      <c r="I31" s="37">
        <v>1894</v>
      </c>
      <c r="J31" s="3">
        <f t="shared" si="0"/>
        <v>0.5539631471190406</v>
      </c>
      <c r="K31" s="37">
        <v>3419</v>
      </c>
    </row>
    <row r="32" spans="1:11">
      <c r="A32" s="1" t="s">
        <v>153</v>
      </c>
      <c r="B32" t="s">
        <v>154</v>
      </c>
      <c r="C32" t="s">
        <v>155</v>
      </c>
      <c r="D32" t="s">
        <v>156</v>
      </c>
      <c r="E32" t="s">
        <v>157</v>
      </c>
      <c r="F32" s="37">
        <v>1716</v>
      </c>
      <c r="G32" s="36">
        <v>1</v>
      </c>
      <c r="H32" s="36">
        <v>0</v>
      </c>
      <c r="I32" s="37">
        <v>451</v>
      </c>
      <c r="J32" s="3">
        <f t="shared" si="0"/>
        <v>0.17790927021696251</v>
      </c>
      <c r="K32" s="37">
        <v>2535</v>
      </c>
    </row>
    <row r="33" spans="1:11">
      <c r="A33" s="1" t="s">
        <v>158</v>
      </c>
      <c r="B33" t="s">
        <v>159</v>
      </c>
      <c r="C33" t="s">
        <v>160</v>
      </c>
      <c r="D33" t="s">
        <v>161</v>
      </c>
      <c r="E33" t="s">
        <v>162</v>
      </c>
      <c r="F33" s="37">
        <v>3694</v>
      </c>
      <c r="G33" s="36">
        <v>1</v>
      </c>
      <c r="H33" s="36">
        <v>0</v>
      </c>
      <c r="I33" s="37">
        <v>44359</v>
      </c>
      <c r="J33" s="3">
        <f t="shared" si="0"/>
        <v>1.9145015105740182</v>
      </c>
      <c r="K33" s="37">
        <v>23170</v>
      </c>
    </row>
    <row r="34" spans="1:11">
      <c r="A34" s="1" t="s">
        <v>163</v>
      </c>
      <c r="B34" t="s">
        <v>164</v>
      </c>
      <c r="C34" t="s">
        <v>165</v>
      </c>
      <c r="D34" t="s">
        <v>166</v>
      </c>
      <c r="E34" t="s">
        <v>167</v>
      </c>
      <c r="F34" s="37">
        <v>2023</v>
      </c>
      <c r="G34" s="36">
        <v>1</v>
      </c>
      <c r="H34" s="36">
        <v>0</v>
      </c>
      <c r="I34" s="37">
        <v>4837</v>
      </c>
      <c r="J34" s="3">
        <f t="shared" si="0"/>
        <v>0.23832282223098147</v>
      </c>
      <c r="K34" s="37">
        <v>20296</v>
      </c>
    </row>
    <row r="35" spans="1:11">
      <c r="A35" s="1" t="s">
        <v>168</v>
      </c>
      <c r="B35" t="s">
        <v>169</v>
      </c>
      <c r="C35" t="s">
        <v>170</v>
      </c>
      <c r="D35" t="s">
        <v>169</v>
      </c>
      <c r="E35" t="s">
        <v>171</v>
      </c>
      <c r="F35" s="37">
        <v>37440</v>
      </c>
      <c r="G35" s="36">
        <v>15</v>
      </c>
      <c r="H35" s="36">
        <v>0</v>
      </c>
      <c r="I35" s="37">
        <v>79603</v>
      </c>
      <c r="J35" s="3">
        <f t="shared" si="0"/>
        <v>0.33717797751666767</v>
      </c>
      <c r="K35" s="37">
        <v>236086</v>
      </c>
    </row>
    <row r="36" spans="1:11">
      <c r="A36" s="1" t="s">
        <v>172</v>
      </c>
      <c r="B36" t="s">
        <v>173</v>
      </c>
      <c r="C36" t="s">
        <v>174</v>
      </c>
      <c r="D36" t="s">
        <v>175</v>
      </c>
      <c r="E36" t="s">
        <v>176</v>
      </c>
      <c r="F36" s="37">
        <v>2704</v>
      </c>
      <c r="G36" s="36">
        <v>1</v>
      </c>
      <c r="H36" s="36">
        <v>0</v>
      </c>
      <c r="I36" s="37">
        <v>12684</v>
      </c>
      <c r="J36" s="3">
        <f t="shared" si="0"/>
        <v>0.66007493755203994</v>
      </c>
      <c r="K36" s="37">
        <v>19216</v>
      </c>
    </row>
    <row r="37" spans="1:11">
      <c r="A37" s="1" t="s">
        <v>177</v>
      </c>
      <c r="B37" t="s">
        <v>178</v>
      </c>
      <c r="C37" t="s">
        <v>179</v>
      </c>
      <c r="D37" t="s">
        <v>180</v>
      </c>
      <c r="E37" t="s">
        <v>181</v>
      </c>
      <c r="F37" s="37">
        <v>2158</v>
      </c>
      <c r="G37" s="36">
        <v>1</v>
      </c>
      <c r="H37" s="36">
        <v>0</v>
      </c>
      <c r="I37" s="37">
        <v>1086</v>
      </c>
      <c r="J37" s="3">
        <f t="shared" si="0"/>
        <v>0.30066445182724255</v>
      </c>
      <c r="K37" s="37">
        <v>3612</v>
      </c>
    </row>
    <row r="38" spans="1:11">
      <c r="A38" s="1" t="s">
        <v>182</v>
      </c>
      <c r="B38" t="s">
        <v>183</v>
      </c>
      <c r="C38" t="s">
        <v>184</v>
      </c>
      <c r="D38" t="s">
        <v>185</v>
      </c>
      <c r="E38" t="s">
        <v>186</v>
      </c>
      <c r="F38" s="37">
        <v>2600</v>
      </c>
      <c r="G38" s="36">
        <v>1</v>
      </c>
      <c r="H38" s="36">
        <v>0</v>
      </c>
      <c r="I38" s="37">
        <v>11919</v>
      </c>
      <c r="J38" s="3">
        <f t="shared" si="0"/>
        <v>1.0567426190265095</v>
      </c>
      <c r="K38" s="37">
        <v>11279</v>
      </c>
    </row>
    <row r="39" spans="1:11">
      <c r="A39" s="1" t="s">
        <v>187</v>
      </c>
      <c r="B39" t="s">
        <v>188</v>
      </c>
      <c r="C39" t="s">
        <v>189</v>
      </c>
      <c r="D39" t="s">
        <v>190</v>
      </c>
      <c r="E39" t="s">
        <v>191</v>
      </c>
      <c r="F39" s="37">
        <v>3120</v>
      </c>
      <c r="G39" s="36">
        <v>1</v>
      </c>
      <c r="H39" s="36">
        <v>0</v>
      </c>
      <c r="I39" s="37">
        <v>42465</v>
      </c>
      <c r="J39" s="3">
        <f t="shared" si="0"/>
        <v>0.83961089032564207</v>
      </c>
      <c r="K39" s="37">
        <v>50577</v>
      </c>
    </row>
    <row r="40" spans="1:11">
      <c r="A40" s="1" t="s">
        <v>192</v>
      </c>
      <c r="B40" t="s">
        <v>193</v>
      </c>
      <c r="C40" t="s">
        <v>194</v>
      </c>
      <c r="D40" t="s">
        <v>195</v>
      </c>
      <c r="E40" t="s">
        <v>171</v>
      </c>
      <c r="F40" s="37">
        <v>780</v>
      </c>
      <c r="G40" s="36">
        <v>1</v>
      </c>
      <c r="H40" s="36">
        <v>0</v>
      </c>
      <c r="I40" s="37">
        <v>1522</v>
      </c>
      <c r="J40" s="3">
        <f t="shared" si="0"/>
        <v>1.3798730734360833</v>
      </c>
      <c r="K40" s="37">
        <v>1103</v>
      </c>
    </row>
    <row r="41" spans="1:11">
      <c r="A41" s="1" t="s">
        <v>196</v>
      </c>
      <c r="B41" t="s">
        <v>197</v>
      </c>
      <c r="C41" t="s">
        <v>198</v>
      </c>
      <c r="D41" t="s">
        <v>199</v>
      </c>
      <c r="E41" t="s">
        <v>200</v>
      </c>
      <c r="F41" s="37">
        <v>2166</v>
      </c>
      <c r="G41" s="36">
        <v>1</v>
      </c>
      <c r="H41" s="36">
        <v>0</v>
      </c>
      <c r="I41" s="37">
        <v>1326</v>
      </c>
      <c r="J41" s="3">
        <f t="shared" si="0"/>
        <v>0.49830890642615561</v>
      </c>
      <c r="K41" s="37">
        <v>2661</v>
      </c>
    </row>
    <row r="42" spans="1:11">
      <c r="A42" s="1" t="s">
        <v>201</v>
      </c>
      <c r="B42" t="s">
        <v>202</v>
      </c>
      <c r="C42" t="s">
        <v>203</v>
      </c>
      <c r="D42" t="s">
        <v>204</v>
      </c>
      <c r="E42" t="s">
        <v>205</v>
      </c>
      <c r="F42" s="37">
        <v>1950</v>
      </c>
      <c r="G42" s="36">
        <v>1</v>
      </c>
      <c r="H42" s="36">
        <v>0</v>
      </c>
      <c r="I42" s="37">
        <v>2542</v>
      </c>
      <c r="J42" s="3">
        <f t="shared" si="0"/>
        <v>0.74349224919567125</v>
      </c>
      <c r="K42" s="37">
        <v>3419</v>
      </c>
    </row>
    <row r="43" spans="1:11">
      <c r="A43" s="1" t="s">
        <v>206</v>
      </c>
      <c r="B43" t="s">
        <v>207</v>
      </c>
      <c r="C43" t="s">
        <v>208</v>
      </c>
      <c r="D43" t="s">
        <v>209</v>
      </c>
      <c r="E43" t="s">
        <v>210</v>
      </c>
      <c r="F43" s="37">
        <v>1196</v>
      </c>
      <c r="G43" s="36">
        <v>1</v>
      </c>
      <c r="H43" s="36">
        <v>0</v>
      </c>
      <c r="I43" s="37">
        <v>1264</v>
      </c>
      <c r="J43" s="3">
        <f t="shared" si="0"/>
        <v>1.2897959183673469</v>
      </c>
      <c r="K43" s="37">
        <v>980</v>
      </c>
    </row>
    <row r="44" spans="1:11">
      <c r="A44" s="1" t="s">
        <v>211</v>
      </c>
      <c r="B44" t="s">
        <v>212</v>
      </c>
      <c r="C44" t="s">
        <v>213</v>
      </c>
      <c r="D44" t="s">
        <v>214</v>
      </c>
      <c r="E44" t="s">
        <v>215</v>
      </c>
      <c r="F44" s="37">
        <v>1040</v>
      </c>
      <c r="G44" s="36">
        <v>1</v>
      </c>
      <c r="H44" s="36">
        <v>0</v>
      </c>
      <c r="I44" s="37">
        <v>1819</v>
      </c>
      <c r="J44" s="3">
        <f t="shared" si="0"/>
        <v>2.0211111111111113</v>
      </c>
      <c r="K44" s="37">
        <v>900</v>
      </c>
    </row>
    <row r="45" spans="1:11">
      <c r="A45" s="1" t="s">
        <v>216</v>
      </c>
      <c r="B45" t="s">
        <v>217</v>
      </c>
      <c r="C45" t="s">
        <v>218</v>
      </c>
      <c r="D45" t="s">
        <v>219</v>
      </c>
      <c r="E45" t="s">
        <v>220</v>
      </c>
      <c r="F45" s="37">
        <v>2629</v>
      </c>
      <c r="G45" s="36">
        <v>1</v>
      </c>
      <c r="H45" s="36">
        <v>0</v>
      </c>
      <c r="I45" s="37">
        <v>11290</v>
      </c>
      <c r="J45" s="3">
        <f t="shared" si="0"/>
        <v>0.99052465344797336</v>
      </c>
      <c r="K45" s="37">
        <v>11398</v>
      </c>
    </row>
    <row r="46" spans="1:11">
      <c r="A46" s="1" t="s">
        <v>221</v>
      </c>
      <c r="B46" t="s">
        <v>222</v>
      </c>
      <c r="C46" t="s">
        <v>223</v>
      </c>
      <c r="D46" t="s">
        <v>224</v>
      </c>
      <c r="E46" t="s">
        <v>225</v>
      </c>
      <c r="F46" s="37">
        <v>2600</v>
      </c>
      <c r="G46" s="36">
        <v>1</v>
      </c>
      <c r="H46" s="36">
        <v>0</v>
      </c>
      <c r="I46" s="37">
        <v>2560</v>
      </c>
      <c r="J46" s="3">
        <f t="shared" si="0"/>
        <v>0.20835028892325222</v>
      </c>
      <c r="K46" s="37">
        <v>12287</v>
      </c>
    </row>
    <row r="47" spans="1:11">
      <c r="A47" s="1" t="s">
        <v>226</v>
      </c>
      <c r="B47" t="s">
        <v>227</v>
      </c>
      <c r="C47" t="s">
        <v>228</v>
      </c>
      <c r="D47" t="s">
        <v>229</v>
      </c>
      <c r="E47" t="s">
        <v>230</v>
      </c>
      <c r="F47" s="37">
        <v>2340</v>
      </c>
      <c r="G47" s="36">
        <v>1</v>
      </c>
      <c r="H47" s="36">
        <v>0</v>
      </c>
      <c r="I47" s="37">
        <v>349</v>
      </c>
      <c r="J47" s="3">
        <f t="shared" si="0"/>
        <v>0.16053357865685372</v>
      </c>
      <c r="K47" s="37">
        <v>2174</v>
      </c>
    </row>
    <row r="48" spans="1:11">
      <c r="A48" s="1" t="s">
        <v>231</v>
      </c>
      <c r="B48" t="s">
        <v>232</v>
      </c>
      <c r="C48" t="s">
        <v>233</v>
      </c>
      <c r="D48" t="s">
        <v>234</v>
      </c>
      <c r="E48" t="s">
        <v>235</v>
      </c>
      <c r="F48" s="37">
        <v>2236</v>
      </c>
      <c r="G48" s="36">
        <v>1</v>
      </c>
      <c r="H48" s="36">
        <v>0</v>
      </c>
      <c r="I48" s="37">
        <v>5806</v>
      </c>
      <c r="J48" s="3">
        <f t="shared" si="0"/>
        <v>1.034568781183179</v>
      </c>
      <c r="K48" s="37">
        <v>5612</v>
      </c>
    </row>
    <row r="49" spans="1:11">
      <c r="A49" s="1" t="s">
        <v>236</v>
      </c>
      <c r="B49" t="s">
        <v>237</v>
      </c>
      <c r="C49" t="s">
        <v>238</v>
      </c>
      <c r="D49" t="s">
        <v>239</v>
      </c>
      <c r="E49" t="s">
        <v>240</v>
      </c>
      <c r="F49" s="37">
        <v>2080</v>
      </c>
      <c r="G49" s="36">
        <v>1</v>
      </c>
      <c r="H49" s="36">
        <v>0</v>
      </c>
      <c r="I49" s="37">
        <v>1762</v>
      </c>
      <c r="J49" s="3">
        <f t="shared" si="0"/>
        <v>0.35907886692480129</v>
      </c>
      <c r="K49" s="37">
        <v>4907</v>
      </c>
    </row>
    <row r="50" spans="1:11">
      <c r="A50" s="1" t="s">
        <v>241</v>
      </c>
      <c r="B50" t="s">
        <v>242</v>
      </c>
      <c r="C50" t="s">
        <v>243</v>
      </c>
      <c r="D50" t="s">
        <v>244</v>
      </c>
      <c r="E50" t="s">
        <v>245</v>
      </c>
      <c r="F50" s="37">
        <v>2496</v>
      </c>
      <c r="G50" s="36">
        <v>1</v>
      </c>
      <c r="H50" s="36">
        <v>0</v>
      </c>
      <c r="I50" s="37">
        <v>2948</v>
      </c>
      <c r="J50" s="3">
        <f t="shared" si="0"/>
        <v>0.87790351399642641</v>
      </c>
      <c r="K50" s="37">
        <v>3358</v>
      </c>
    </row>
    <row r="51" spans="1:11">
      <c r="A51" s="1" t="s">
        <v>246</v>
      </c>
      <c r="B51" t="s">
        <v>247</v>
      </c>
      <c r="C51" t="s">
        <v>248</v>
      </c>
      <c r="D51" t="s">
        <v>249</v>
      </c>
      <c r="E51" t="s">
        <v>250</v>
      </c>
      <c r="F51" s="37">
        <v>2756</v>
      </c>
      <c r="G51" s="36">
        <v>1</v>
      </c>
      <c r="H51" s="36">
        <v>0</v>
      </c>
      <c r="I51" s="37">
        <v>1476</v>
      </c>
      <c r="J51" s="3">
        <f t="shared" si="0"/>
        <v>0.24940858398107468</v>
      </c>
      <c r="K51" s="37">
        <v>5918</v>
      </c>
    </row>
    <row r="52" spans="1:11">
      <c r="A52" s="1" t="s">
        <v>251</v>
      </c>
      <c r="B52" t="s">
        <v>252</v>
      </c>
      <c r="C52" t="s">
        <v>253</v>
      </c>
      <c r="D52" t="s">
        <v>254</v>
      </c>
      <c r="E52" t="s">
        <v>255</v>
      </c>
      <c r="F52" s="37">
        <v>2058</v>
      </c>
      <c r="G52" s="36">
        <v>1</v>
      </c>
      <c r="H52" s="36">
        <v>0</v>
      </c>
      <c r="I52" s="37">
        <v>4231</v>
      </c>
      <c r="J52" s="3">
        <f t="shared" si="0"/>
        <v>1.289939024390244</v>
      </c>
      <c r="K52" s="37">
        <v>3280</v>
      </c>
    </row>
    <row r="53" spans="1:11">
      <c r="A53" s="1" t="s">
        <v>256</v>
      </c>
      <c r="B53" t="s">
        <v>257</v>
      </c>
      <c r="C53" t="s">
        <v>258</v>
      </c>
      <c r="D53" t="s">
        <v>259</v>
      </c>
      <c r="E53" t="s">
        <v>260</v>
      </c>
      <c r="F53" s="37">
        <v>946</v>
      </c>
      <c r="G53" s="36">
        <v>1</v>
      </c>
      <c r="H53" s="36">
        <v>0</v>
      </c>
      <c r="I53" s="37">
        <v>1670</v>
      </c>
      <c r="J53" s="3">
        <f t="shared" si="0"/>
        <v>0.97376093294460642</v>
      </c>
      <c r="K53" s="37">
        <v>1715</v>
      </c>
    </row>
    <row r="54" spans="1:11">
      <c r="A54" s="1" t="s">
        <v>261</v>
      </c>
      <c r="B54" t="s">
        <v>262</v>
      </c>
      <c r="C54" t="s">
        <v>263</v>
      </c>
      <c r="D54" t="s">
        <v>264</v>
      </c>
      <c r="E54" t="s">
        <v>265</v>
      </c>
      <c r="F54" s="37">
        <v>780</v>
      </c>
      <c r="G54" s="36">
        <v>1</v>
      </c>
      <c r="H54" s="36">
        <v>0</v>
      </c>
      <c r="I54" s="37">
        <v>624</v>
      </c>
      <c r="J54" s="3">
        <f t="shared" si="0"/>
        <v>0.69102990033222589</v>
      </c>
      <c r="K54" s="37">
        <v>903</v>
      </c>
    </row>
    <row r="55" spans="1:11">
      <c r="A55" s="1" t="s">
        <v>266</v>
      </c>
      <c r="B55" t="s">
        <v>267</v>
      </c>
      <c r="C55" t="s">
        <v>268</v>
      </c>
      <c r="D55" t="s">
        <v>269</v>
      </c>
      <c r="E55" t="s">
        <v>270</v>
      </c>
      <c r="F55" s="37">
        <v>1924</v>
      </c>
      <c r="G55" s="36">
        <v>1</v>
      </c>
      <c r="H55" s="36">
        <v>0</v>
      </c>
      <c r="I55" s="37">
        <v>2648</v>
      </c>
      <c r="J55" s="3">
        <f t="shared" si="0"/>
        <v>1.3995771670190276</v>
      </c>
      <c r="K55" s="37">
        <v>1892</v>
      </c>
    </row>
    <row r="56" spans="1:11">
      <c r="A56" s="1" t="s">
        <v>271</v>
      </c>
      <c r="B56" t="s">
        <v>17</v>
      </c>
      <c r="C56" t="s">
        <v>272</v>
      </c>
      <c r="D56" t="s">
        <v>17</v>
      </c>
      <c r="E56" t="s">
        <v>273</v>
      </c>
      <c r="F56" s="38" t="s">
        <v>17</v>
      </c>
      <c r="G56" s="36">
        <v>1</v>
      </c>
      <c r="H56" s="36">
        <v>0</v>
      </c>
      <c r="I56" s="37">
        <v>0</v>
      </c>
      <c r="J56" s="3">
        <f t="shared" si="0"/>
        <v>0</v>
      </c>
      <c r="K56" s="37">
        <v>328</v>
      </c>
    </row>
    <row r="57" spans="1:11">
      <c r="A57" s="1" t="s">
        <v>274</v>
      </c>
      <c r="B57" t="s">
        <v>275</v>
      </c>
      <c r="C57" t="s">
        <v>276</v>
      </c>
      <c r="D57" t="s">
        <v>277</v>
      </c>
      <c r="E57" t="s">
        <v>278</v>
      </c>
      <c r="F57" s="37">
        <v>1664</v>
      </c>
      <c r="G57" s="36">
        <v>1</v>
      </c>
      <c r="H57" s="36">
        <v>0</v>
      </c>
      <c r="I57" s="37">
        <v>1085</v>
      </c>
      <c r="J57" s="3">
        <f t="shared" si="0"/>
        <v>1.0493230174081238</v>
      </c>
      <c r="K57" s="37">
        <v>1034</v>
      </c>
    </row>
    <row r="58" spans="1:11">
      <c r="A58" s="1" t="s">
        <v>279</v>
      </c>
      <c r="B58" t="s">
        <v>280</v>
      </c>
      <c r="C58" t="s">
        <v>281</v>
      </c>
      <c r="D58" t="s">
        <v>282</v>
      </c>
      <c r="E58" t="s">
        <v>283</v>
      </c>
      <c r="F58" s="37">
        <v>2704</v>
      </c>
      <c r="G58" s="36">
        <v>1</v>
      </c>
      <c r="H58" s="36">
        <v>0</v>
      </c>
      <c r="I58" s="37">
        <v>2075</v>
      </c>
      <c r="J58" s="3">
        <f t="shared" si="0"/>
        <v>0.4103223254894206</v>
      </c>
      <c r="K58" s="37">
        <v>5057</v>
      </c>
    </row>
    <row r="59" spans="1:11">
      <c r="A59" s="1" t="s">
        <v>284</v>
      </c>
      <c r="B59" t="s">
        <v>285</v>
      </c>
      <c r="C59" t="s">
        <v>286</v>
      </c>
      <c r="D59" t="s">
        <v>287</v>
      </c>
      <c r="E59" t="s">
        <v>288</v>
      </c>
      <c r="F59" s="37">
        <v>720</v>
      </c>
      <c r="G59" s="36">
        <v>1</v>
      </c>
      <c r="H59" s="36">
        <v>0</v>
      </c>
      <c r="I59" s="37">
        <v>2581</v>
      </c>
      <c r="J59" s="3">
        <f t="shared" si="0"/>
        <v>2.0354889589905363</v>
      </c>
      <c r="K59" s="37">
        <v>1268</v>
      </c>
    </row>
    <row r="60" spans="1:11">
      <c r="A60" s="1" t="s">
        <v>289</v>
      </c>
      <c r="B60" t="s">
        <v>290</v>
      </c>
      <c r="C60" t="s">
        <v>291</v>
      </c>
      <c r="D60" t="s">
        <v>292</v>
      </c>
      <c r="E60" t="s">
        <v>293</v>
      </c>
      <c r="F60" s="37">
        <v>1976</v>
      </c>
      <c r="G60" s="36">
        <v>1</v>
      </c>
      <c r="H60" s="36">
        <v>0</v>
      </c>
      <c r="I60" s="37">
        <v>4832</v>
      </c>
      <c r="J60" s="3">
        <f t="shared" si="0"/>
        <v>7.4338461538461535</v>
      </c>
      <c r="K60" s="37">
        <v>650</v>
      </c>
    </row>
    <row r="61" spans="1:11">
      <c r="A61" s="1" t="s">
        <v>294</v>
      </c>
      <c r="B61" t="s">
        <v>295</v>
      </c>
      <c r="C61" t="s">
        <v>296</v>
      </c>
      <c r="D61" t="s">
        <v>297</v>
      </c>
      <c r="E61" t="s">
        <v>298</v>
      </c>
      <c r="F61" s="37">
        <v>1560</v>
      </c>
      <c r="G61" s="36">
        <v>1</v>
      </c>
      <c r="H61" s="36">
        <v>0</v>
      </c>
      <c r="I61" s="37">
        <v>1383</v>
      </c>
      <c r="J61" s="3">
        <f t="shared" si="0"/>
        <v>1.1631623212783853</v>
      </c>
      <c r="K61" s="37">
        <v>1189</v>
      </c>
    </row>
    <row r="62" spans="1:11">
      <c r="A62" s="1" t="s">
        <v>299</v>
      </c>
      <c r="B62" t="s">
        <v>300</v>
      </c>
      <c r="C62" t="s">
        <v>301</v>
      </c>
      <c r="D62" t="s">
        <v>302</v>
      </c>
      <c r="E62" t="s">
        <v>303</v>
      </c>
      <c r="F62" s="37">
        <v>3900</v>
      </c>
      <c r="G62" s="36">
        <v>1</v>
      </c>
      <c r="H62" s="36">
        <v>0</v>
      </c>
      <c r="I62" s="37">
        <v>34292</v>
      </c>
      <c r="J62" s="3">
        <f t="shared" si="0"/>
        <v>0.37998781095905593</v>
      </c>
      <c r="K62" s="37">
        <v>90245</v>
      </c>
    </row>
    <row r="63" spans="1:11">
      <c r="A63" s="1" t="s">
        <v>304</v>
      </c>
      <c r="B63" t="s">
        <v>305</v>
      </c>
      <c r="C63" t="s">
        <v>306</v>
      </c>
      <c r="D63" t="s">
        <v>307</v>
      </c>
      <c r="E63" t="s">
        <v>308</v>
      </c>
      <c r="F63" s="37">
        <v>2236</v>
      </c>
      <c r="G63" s="36">
        <v>1</v>
      </c>
      <c r="H63" s="36">
        <v>0</v>
      </c>
      <c r="I63" s="37">
        <v>3320</v>
      </c>
      <c r="J63" s="3">
        <f t="shared" si="0"/>
        <v>1.1584089323098394</v>
      </c>
      <c r="K63" s="37">
        <v>2866</v>
      </c>
    </row>
    <row r="64" spans="1:11">
      <c r="A64" s="1" t="s">
        <v>309</v>
      </c>
      <c r="B64" t="s">
        <v>310</v>
      </c>
      <c r="C64" t="s">
        <v>311</v>
      </c>
      <c r="D64" t="s">
        <v>312</v>
      </c>
      <c r="E64" t="s">
        <v>313</v>
      </c>
      <c r="F64" s="37">
        <v>1612</v>
      </c>
      <c r="G64" s="36">
        <v>1</v>
      </c>
      <c r="H64" s="36">
        <v>0</v>
      </c>
      <c r="I64" s="37">
        <v>965</v>
      </c>
      <c r="J64" s="3">
        <f t="shared" si="0"/>
        <v>0.69324712643678166</v>
      </c>
      <c r="K64" s="37">
        <v>1392</v>
      </c>
    </row>
    <row r="65" spans="1:11">
      <c r="A65" s="1" t="s">
        <v>314</v>
      </c>
      <c r="B65" t="s">
        <v>315</v>
      </c>
      <c r="C65" t="s">
        <v>316</v>
      </c>
      <c r="D65" t="s">
        <v>317</v>
      </c>
      <c r="E65" t="s">
        <v>318</v>
      </c>
      <c r="F65" s="37">
        <v>2600</v>
      </c>
      <c r="G65" s="36">
        <v>1</v>
      </c>
      <c r="H65" s="36">
        <v>0</v>
      </c>
      <c r="I65" s="37">
        <v>7700</v>
      </c>
      <c r="J65" s="3">
        <f t="shared" si="0"/>
        <v>1.9116186693147965</v>
      </c>
      <c r="K65" s="37">
        <v>4028</v>
      </c>
    </row>
    <row r="66" spans="1:11">
      <c r="A66" s="1" t="s">
        <v>319</v>
      </c>
      <c r="B66" t="s">
        <v>320</v>
      </c>
      <c r="C66" t="s">
        <v>321</v>
      </c>
      <c r="D66" t="s">
        <v>322</v>
      </c>
      <c r="E66" t="s">
        <v>323</v>
      </c>
      <c r="F66" s="37">
        <v>2136</v>
      </c>
      <c r="G66" s="36">
        <v>1</v>
      </c>
      <c r="H66" s="36">
        <v>0</v>
      </c>
      <c r="I66" s="37">
        <v>670</v>
      </c>
      <c r="J66" s="3">
        <f t="shared" si="0"/>
        <v>0.24452554744525548</v>
      </c>
      <c r="K66" s="37">
        <v>2740</v>
      </c>
    </row>
    <row r="67" spans="1:11">
      <c r="A67" s="1" t="s">
        <v>324</v>
      </c>
      <c r="B67" t="s">
        <v>325</v>
      </c>
      <c r="C67" t="s">
        <v>326</v>
      </c>
      <c r="D67" t="s">
        <v>327</v>
      </c>
      <c r="E67" t="s">
        <v>328</v>
      </c>
      <c r="F67" s="37">
        <v>2080</v>
      </c>
      <c r="G67" s="36">
        <v>1</v>
      </c>
      <c r="H67" s="36">
        <v>0</v>
      </c>
      <c r="I67" s="37">
        <v>3985</v>
      </c>
      <c r="J67" s="3">
        <f t="shared" si="0"/>
        <v>1.1949025487256373</v>
      </c>
      <c r="K67" s="37">
        <v>3335</v>
      </c>
    </row>
    <row r="68" spans="1:11">
      <c r="A68" s="1" t="s">
        <v>329</v>
      </c>
      <c r="B68" t="s">
        <v>330</v>
      </c>
      <c r="C68" t="s">
        <v>331</v>
      </c>
      <c r="D68" t="s">
        <v>332</v>
      </c>
      <c r="E68" t="s">
        <v>333</v>
      </c>
      <c r="F68" s="37">
        <v>2028</v>
      </c>
      <c r="G68" s="36">
        <v>1</v>
      </c>
      <c r="H68" s="36">
        <v>0</v>
      </c>
      <c r="I68" s="37">
        <v>3827</v>
      </c>
      <c r="J68" s="3">
        <f t="shared" si="0"/>
        <v>0.8513904338153504</v>
      </c>
      <c r="K68" s="37">
        <v>4495</v>
      </c>
    </row>
    <row r="69" spans="1:11">
      <c r="A69" s="1" t="s">
        <v>334</v>
      </c>
      <c r="B69" t="s">
        <v>335</v>
      </c>
      <c r="C69" t="s">
        <v>336</v>
      </c>
      <c r="D69" t="s">
        <v>337</v>
      </c>
      <c r="E69" t="s">
        <v>338</v>
      </c>
      <c r="F69" s="37">
        <v>2080</v>
      </c>
      <c r="G69" s="36">
        <v>1</v>
      </c>
      <c r="H69" s="36">
        <v>0</v>
      </c>
      <c r="I69" s="37">
        <v>1703</v>
      </c>
      <c r="J69" s="3">
        <f t="shared" ref="J69:J124" si="1">I69/K69</f>
        <v>1.5724838411819022</v>
      </c>
      <c r="K69" s="37">
        <v>1083</v>
      </c>
    </row>
    <row r="70" spans="1:11">
      <c r="A70" s="1" t="s">
        <v>339</v>
      </c>
      <c r="B70" t="s">
        <v>340</v>
      </c>
      <c r="C70" t="s">
        <v>341</v>
      </c>
      <c r="D70" t="s">
        <v>342</v>
      </c>
      <c r="E70" t="s">
        <v>343</v>
      </c>
      <c r="F70" s="37">
        <v>1820</v>
      </c>
      <c r="G70" s="36">
        <v>1</v>
      </c>
      <c r="H70" s="36">
        <v>0</v>
      </c>
      <c r="I70" s="37">
        <v>1535</v>
      </c>
      <c r="J70" s="3">
        <f t="shared" si="1"/>
        <v>1.7344632768361581</v>
      </c>
      <c r="K70" s="37">
        <v>885</v>
      </c>
    </row>
    <row r="71" spans="1:11">
      <c r="A71" s="1" t="s">
        <v>344</v>
      </c>
      <c r="B71" t="s">
        <v>345</v>
      </c>
      <c r="C71" t="s">
        <v>346</v>
      </c>
      <c r="D71" t="s">
        <v>347</v>
      </c>
      <c r="E71" t="s">
        <v>346</v>
      </c>
      <c r="F71" s="37">
        <v>1664</v>
      </c>
      <c r="G71" s="36">
        <v>1</v>
      </c>
      <c r="H71" s="36">
        <v>0</v>
      </c>
      <c r="I71" s="37">
        <v>1373</v>
      </c>
      <c r="J71" s="3">
        <f t="shared" si="1"/>
        <v>1.3460784313725491</v>
      </c>
      <c r="K71" s="37">
        <v>1020</v>
      </c>
    </row>
    <row r="72" spans="1:11">
      <c r="A72" s="1" t="s">
        <v>348</v>
      </c>
      <c r="B72" t="s">
        <v>349</v>
      </c>
      <c r="C72" t="s">
        <v>350</v>
      </c>
      <c r="D72" t="s">
        <v>351</v>
      </c>
      <c r="E72" t="s">
        <v>352</v>
      </c>
      <c r="F72" s="37">
        <v>63160</v>
      </c>
      <c r="G72" s="36">
        <v>18</v>
      </c>
      <c r="H72" s="36">
        <v>0</v>
      </c>
      <c r="I72" s="37">
        <v>420711</v>
      </c>
      <c r="J72" s="3">
        <f t="shared" si="1"/>
        <v>0.52012447055507338</v>
      </c>
      <c r="K72" s="37">
        <v>808866</v>
      </c>
    </row>
    <row r="73" spans="1:11">
      <c r="A73" s="1" t="s">
        <v>353</v>
      </c>
      <c r="B73" t="s">
        <v>354</v>
      </c>
      <c r="C73" t="s">
        <v>355</v>
      </c>
      <c r="D73" t="s">
        <v>356</v>
      </c>
      <c r="E73" t="s">
        <v>357</v>
      </c>
      <c r="F73" s="37">
        <v>2756</v>
      </c>
      <c r="G73" s="36">
        <v>0</v>
      </c>
      <c r="H73" s="36">
        <v>0</v>
      </c>
      <c r="I73" s="37">
        <v>8204</v>
      </c>
      <c r="J73" s="3">
        <f t="shared" si="1"/>
        <v>0.6376496191512514</v>
      </c>
      <c r="K73" s="37">
        <v>12866</v>
      </c>
    </row>
    <row r="74" spans="1:11">
      <c r="A74" s="1" t="s">
        <v>358</v>
      </c>
      <c r="B74" t="s">
        <v>359</v>
      </c>
      <c r="C74" t="s">
        <v>360</v>
      </c>
      <c r="D74" t="s">
        <v>361</v>
      </c>
      <c r="E74" t="s">
        <v>362</v>
      </c>
      <c r="F74" s="37">
        <v>1178</v>
      </c>
      <c r="G74" s="36">
        <v>1</v>
      </c>
      <c r="H74" s="36">
        <v>0</v>
      </c>
      <c r="I74" s="37">
        <v>371</v>
      </c>
      <c r="J74" s="3">
        <f t="shared" si="1"/>
        <v>0.32572431957857773</v>
      </c>
      <c r="K74" s="37">
        <v>1139</v>
      </c>
    </row>
    <row r="75" spans="1:11">
      <c r="A75" s="1" t="s">
        <v>363</v>
      </c>
      <c r="B75" t="s">
        <v>364</v>
      </c>
      <c r="C75" t="s">
        <v>365</v>
      </c>
      <c r="D75" t="s">
        <v>366</v>
      </c>
      <c r="E75" t="s">
        <v>367</v>
      </c>
      <c r="F75" s="37">
        <v>1800</v>
      </c>
      <c r="G75" s="36">
        <v>1</v>
      </c>
      <c r="H75" s="36">
        <v>0</v>
      </c>
      <c r="I75" s="37">
        <v>382</v>
      </c>
      <c r="J75" s="3">
        <f t="shared" si="1"/>
        <v>0.39340885684860966</v>
      </c>
      <c r="K75" s="37">
        <v>971</v>
      </c>
    </row>
    <row r="76" spans="1:11">
      <c r="A76" s="1" t="s">
        <v>368</v>
      </c>
      <c r="B76" t="s">
        <v>369</v>
      </c>
      <c r="C76" t="s">
        <v>370</v>
      </c>
      <c r="D76" t="s">
        <v>371</v>
      </c>
      <c r="E76" t="s">
        <v>372</v>
      </c>
      <c r="F76" s="37">
        <v>780</v>
      </c>
      <c r="G76" s="36">
        <v>1</v>
      </c>
      <c r="H76" s="36">
        <v>0</v>
      </c>
      <c r="I76" s="37">
        <v>964</v>
      </c>
      <c r="J76" s="3">
        <f t="shared" si="1"/>
        <v>1.3115646258503402</v>
      </c>
      <c r="K76" s="37">
        <v>735</v>
      </c>
    </row>
    <row r="77" spans="1:11">
      <c r="A77" s="1" t="s">
        <v>373</v>
      </c>
      <c r="B77" t="s">
        <v>374</v>
      </c>
      <c r="C77" t="s">
        <v>375</v>
      </c>
      <c r="D77" t="s">
        <v>376</v>
      </c>
      <c r="E77" t="s">
        <v>377</v>
      </c>
      <c r="F77" s="37">
        <v>3172</v>
      </c>
      <c r="G77" s="36">
        <v>1</v>
      </c>
      <c r="H77" s="36">
        <v>0</v>
      </c>
      <c r="I77" s="37">
        <v>24455</v>
      </c>
      <c r="J77" s="3">
        <f t="shared" si="1"/>
        <v>1.0509239363987968</v>
      </c>
      <c r="K77" s="37">
        <v>23270</v>
      </c>
    </row>
    <row r="78" spans="1:11">
      <c r="A78" s="1" t="s">
        <v>378</v>
      </c>
      <c r="B78" t="s">
        <v>379</v>
      </c>
      <c r="C78" t="s">
        <v>380</v>
      </c>
      <c r="D78" t="s">
        <v>381</v>
      </c>
      <c r="E78" t="s">
        <v>382</v>
      </c>
      <c r="F78" s="37">
        <v>2184</v>
      </c>
      <c r="G78" s="36">
        <v>1</v>
      </c>
      <c r="H78" s="36">
        <v>0</v>
      </c>
      <c r="I78" s="37">
        <v>1398</v>
      </c>
      <c r="J78" s="3">
        <f t="shared" si="1"/>
        <v>0.64246323529411764</v>
      </c>
      <c r="K78" s="37">
        <v>2176</v>
      </c>
    </row>
    <row r="79" spans="1:11">
      <c r="A79" s="1" t="s">
        <v>383</v>
      </c>
      <c r="B79" t="s">
        <v>384</v>
      </c>
      <c r="C79" t="s">
        <v>385</v>
      </c>
      <c r="D79" t="s">
        <v>386</v>
      </c>
      <c r="E79" t="s">
        <v>387</v>
      </c>
      <c r="F79" s="37">
        <v>1495</v>
      </c>
      <c r="G79" s="36">
        <v>1</v>
      </c>
      <c r="H79" s="36">
        <v>0</v>
      </c>
      <c r="I79" s="37">
        <v>609</v>
      </c>
      <c r="J79" s="3">
        <f t="shared" si="1"/>
        <v>0.17150098563784849</v>
      </c>
      <c r="K79" s="37">
        <v>3551</v>
      </c>
    </row>
    <row r="80" spans="1:11">
      <c r="A80" s="1" t="s">
        <v>388</v>
      </c>
      <c r="B80" t="s">
        <v>389</v>
      </c>
      <c r="C80" t="s">
        <v>390</v>
      </c>
      <c r="D80" t="s">
        <v>391</v>
      </c>
      <c r="E80" t="s">
        <v>392</v>
      </c>
      <c r="F80" s="37">
        <v>1150</v>
      </c>
      <c r="G80" s="36">
        <v>1</v>
      </c>
      <c r="H80" s="36">
        <v>0</v>
      </c>
      <c r="I80" s="37">
        <v>1150</v>
      </c>
      <c r="J80" s="3">
        <f t="shared" si="1"/>
        <v>1.0994263862332696</v>
      </c>
      <c r="K80" s="37">
        <v>1046</v>
      </c>
    </row>
    <row r="81" spans="1:11">
      <c r="A81" s="1" t="s">
        <v>393</v>
      </c>
      <c r="B81" t="s">
        <v>394</v>
      </c>
      <c r="C81" t="s">
        <v>395</v>
      </c>
      <c r="D81" t="s">
        <v>396</v>
      </c>
      <c r="E81" t="s">
        <v>397</v>
      </c>
      <c r="F81" s="37">
        <v>2080</v>
      </c>
      <c r="G81" s="36">
        <v>1</v>
      </c>
      <c r="H81" s="36">
        <v>0</v>
      </c>
      <c r="I81" s="37">
        <v>6958</v>
      </c>
      <c r="J81" s="3">
        <f t="shared" si="1"/>
        <v>2.2805637495902982</v>
      </c>
      <c r="K81" s="37">
        <v>3051</v>
      </c>
    </row>
    <row r="82" spans="1:11">
      <c r="A82" s="1" t="s">
        <v>398</v>
      </c>
      <c r="B82" t="s">
        <v>399</v>
      </c>
      <c r="C82" t="s">
        <v>400</v>
      </c>
      <c r="D82" t="s">
        <v>401</v>
      </c>
      <c r="E82" t="s">
        <v>402</v>
      </c>
      <c r="F82" s="37">
        <v>2964</v>
      </c>
      <c r="G82" s="36">
        <v>1</v>
      </c>
      <c r="H82" s="36">
        <v>0</v>
      </c>
      <c r="I82" s="37">
        <v>9449</v>
      </c>
      <c r="J82" s="3">
        <f t="shared" si="1"/>
        <v>0.83060829817158932</v>
      </c>
      <c r="K82" s="37">
        <v>11376</v>
      </c>
    </row>
    <row r="83" spans="1:11">
      <c r="A83" s="1" t="s">
        <v>403</v>
      </c>
      <c r="B83" t="s">
        <v>404</v>
      </c>
      <c r="C83" t="s">
        <v>405</v>
      </c>
      <c r="D83" t="s">
        <v>406</v>
      </c>
      <c r="E83" t="s">
        <v>407</v>
      </c>
      <c r="F83" s="37">
        <v>2444</v>
      </c>
      <c r="G83" s="36">
        <v>1</v>
      </c>
      <c r="H83" s="36">
        <v>0</v>
      </c>
      <c r="I83" s="37">
        <v>2577</v>
      </c>
      <c r="J83" s="3">
        <f t="shared" si="1"/>
        <v>0.42573930282504541</v>
      </c>
      <c r="K83" s="37">
        <v>6053</v>
      </c>
    </row>
    <row r="84" spans="1:11">
      <c r="A84" s="1" t="s">
        <v>408</v>
      </c>
      <c r="B84" t="s">
        <v>409</v>
      </c>
      <c r="C84" t="s">
        <v>410</v>
      </c>
      <c r="D84" t="s">
        <v>411</v>
      </c>
      <c r="E84" t="s">
        <v>412</v>
      </c>
      <c r="F84" s="37">
        <v>1760</v>
      </c>
      <c r="G84" s="36">
        <v>1</v>
      </c>
      <c r="H84" s="36">
        <v>0</v>
      </c>
      <c r="I84" s="37">
        <v>5698</v>
      </c>
      <c r="J84" s="3">
        <f t="shared" si="1"/>
        <v>1.9473684210526316</v>
      </c>
      <c r="K84" s="37">
        <v>2926</v>
      </c>
    </row>
    <row r="85" spans="1:11">
      <c r="A85" s="1" t="s">
        <v>413</v>
      </c>
      <c r="B85" t="s">
        <v>414</v>
      </c>
      <c r="C85" t="s">
        <v>415</v>
      </c>
      <c r="D85" t="s">
        <v>416</v>
      </c>
      <c r="E85" t="s">
        <v>417</v>
      </c>
      <c r="F85" s="37">
        <v>1248</v>
      </c>
      <c r="G85" s="36">
        <v>1</v>
      </c>
      <c r="H85" s="36">
        <v>0</v>
      </c>
      <c r="I85" s="37">
        <v>5920</v>
      </c>
      <c r="J85" s="3">
        <f t="shared" si="1"/>
        <v>3.0452674897119341</v>
      </c>
      <c r="K85" s="37">
        <v>1944</v>
      </c>
    </row>
    <row r="86" spans="1:11">
      <c r="A86" s="1" t="s">
        <v>418</v>
      </c>
      <c r="B86" t="s">
        <v>419</v>
      </c>
      <c r="C86" t="s">
        <v>420</v>
      </c>
      <c r="D86" t="s">
        <v>421</v>
      </c>
      <c r="E86" t="s">
        <v>422</v>
      </c>
      <c r="F86" s="37">
        <v>2184</v>
      </c>
      <c r="G86" s="36">
        <v>1</v>
      </c>
      <c r="H86" s="36">
        <v>0</v>
      </c>
      <c r="I86" s="37">
        <v>4489</v>
      </c>
      <c r="J86" s="3">
        <f t="shared" si="1"/>
        <v>1.3727828746177371</v>
      </c>
      <c r="K86" s="37">
        <v>3270</v>
      </c>
    </row>
    <row r="87" spans="1:11">
      <c r="A87" s="1" t="s">
        <v>423</v>
      </c>
      <c r="B87" t="s">
        <v>424</v>
      </c>
      <c r="C87" t="s">
        <v>425</v>
      </c>
      <c r="D87" t="s">
        <v>426</v>
      </c>
      <c r="E87" t="s">
        <v>427</v>
      </c>
      <c r="F87" s="37">
        <v>2028</v>
      </c>
      <c r="G87" s="36">
        <v>1</v>
      </c>
      <c r="H87" s="36">
        <v>0</v>
      </c>
      <c r="I87" s="37">
        <v>2657</v>
      </c>
      <c r="J87" s="3">
        <f t="shared" si="1"/>
        <v>0.6005877034358047</v>
      </c>
      <c r="K87" s="37">
        <v>4424</v>
      </c>
    </row>
    <row r="88" spans="1:11">
      <c r="A88" s="1" t="s">
        <v>428</v>
      </c>
      <c r="B88" t="s">
        <v>429</v>
      </c>
      <c r="C88" t="s">
        <v>430</v>
      </c>
      <c r="D88" t="s">
        <v>431</v>
      </c>
      <c r="E88" t="s">
        <v>432</v>
      </c>
      <c r="F88" s="37">
        <v>1820</v>
      </c>
      <c r="G88" s="36">
        <v>1</v>
      </c>
      <c r="H88" s="36">
        <v>0</v>
      </c>
      <c r="I88" s="37">
        <v>2896</v>
      </c>
      <c r="J88" s="3">
        <f t="shared" si="1"/>
        <v>0.32894139027714675</v>
      </c>
      <c r="K88" s="37">
        <v>8804</v>
      </c>
    </row>
    <row r="89" spans="1:11">
      <c r="A89" s="1" t="s">
        <v>433</v>
      </c>
      <c r="B89" t="s">
        <v>434</v>
      </c>
      <c r="C89" t="s">
        <v>435</v>
      </c>
      <c r="D89" t="s">
        <v>436</v>
      </c>
      <c r="E89" t="s">
        <v>437</v>
      </c>
      <c r="F89" s="37">
        <v>39832</v>
      </c>
      <c r="G89" s="36">
        <v>11</v>
      </c>
      <c r="H89" s="36">
        <v>0</v>
      </c>
      <c r="I89" s="37">
        <v>287758</v>
      </c>
      <c r="J89" s="3">
        <f t="shared" si="1"/>
        <v>0.68180051936235953</v>
      </c>
      <c r="K89" s="37">
        <v>422056</v>
      </c>
    </row>
    <row r="90" spans="1:11">
      <c r="A90" s="1" t="s">
        <v>438</v>
      </c>
      <c r="B90" t="s">
        <v>439</v>
      </c>
      <c r="C90" t="s">
        <v>440</v>
      </c>
      <c r="D90" t="s">
        <v>441</v>
      </c>
      <c r="E90" t="s">
        <v>442</v>
      </c>
      <c r="F90" s="37">
        <v>3588</v>
      </c>
      <c r="G90" s="36">
        <v>1</v>
      </c>
      <c r="H90" s="36">
        <v>0</v>
      </c>
      <c r="I90" s="37">
        <v>9339</v>
      </c>
      <c r="J90" s="3">
        <f t="shared" si="1"/>
        <v>0.38422611700814613</v>
      </c>
      <c r="K90" s="37">
        <v>24306</v>
      </c>
    </row>
    <row r="91" spans="1:11">
      <c r="A91" s="1" t="s">
        <v>443</v>
      </c>
      <c r="B91" t="s">
        <v>444</v>
      </c>
      <c r="C91" t="s">
        <v>445</v>
      </c>
      <c r="D91" t="s">
        <v>446</v>
      </c>
      <c r="E91" t="s">
        <v>447</v>
      </c>
      <c r="F91" s="37">
        <v>2180</v>
      </c>
      <c r="G91" s="36">
        <v>1</v>
      </c>
      <c r="H91" s="36">
        <v>0</v>
      </c>
      <c r="I91" s="37">
        <v>1732</v>
      </c>
      <c r="J91" s="3">
        <f t="shared" si="1"/>
        <v>0.72166666666666668</v>
      </c>
      <c r="K91" s="37">
        <v>2400</v>
      </c>
    </row>
    <row r="92" spans="1:11">
      <c r="A92" s="1" t="s">
        <v>448</v>
      </c>
      <c r="B92" t="s">
        <v>449</v>
      </c>
      <c r="C92" t="s">
        <v>450</v>
      </c>
      <c r="D92" t="s">
        <v>451</v>
      </c>
      <c r="E92" t="s">
        <v>452</v>
      </c>
      <c r="F92" s="37">
        <v>2652</v>
      </c>
      <c r="G92" s="36">
        <v>1</v>
      </c>
      <c r="H92" s="36">
        <v>0</v>
      </c>
      <c r="I92" s="37">
        <v>10213</v>
      </c>
      <c r="J92" s="3">
        <f t="shared" si="1"/>
        <v>1.0598796180987962</v>
      </c>
      <c r="K92" s="37">
        <v>9636</v>
      </c>
    </row>
    <row r="93" spans="1:11">
      <c r="A93" s="1" t="s">
        <v>453</v>
      </c>
      <c r="B93" t="s">
        <v>454</v>
      </c>
      <c r="C93" t="s">
        <v>455</v>
      </c>
      <c r="D93" t="s">
        <v>456</v>
      </c>
      <c r="E93" t="s">
        <v>457</v>
      </c>
      <c r="F93" s="37">
        <v>1196</v>
      </c>
      <c r="G93" s="36">
        <v>1</v>
      </c>
      <c r="H93" s="36">
        <v>0</v>
      </c>
      <c r="I93" s="37">
        <v>802</v>
      </c>
      <c r="J93" s="3">
        <f t="shared" si="1"/>
        <v>0.92289988492520136</v>
      </c>
      <c r="K93" s="37">
        <v>869</v>
      </c>
    </row>
    <row r="94" spans="1:11">
      <c r="A94" s="1" t="s">
        <v>458</v>
      </c>
      <c r="B94" t="s">
        <v>459</v>
      </c>
      <c r="C94" t="s">
        <v>460</v>
      </c>
      <c r="D94" t="s">
        <v>461</v>
      </c>
      <c r="E94" t="s">
        <v>462</v>
      </c>
      <c r="F94" s="37">
        <v>1560</v>
      </c>
      <c r="G94" s="36">
        <v>1</v>
      </c>
      <c r="H94" s="36">
        <v>0</v>
      </c>
      <c r="I94" s="37">
        <v>1381</v>
      </c>
      <c r="J94" s="3">
        <f t="shared" si="1"/>
        <v>1.3700396825396826</v>
      </c>
      <c r="K94" s="37">
        <v>1008</v>
      </c>
    </row>
    <row r="95" spans="1:11">
      <c r="A95" s="1" t="s">
        <v>463</v>
      </c>
      <c r="B95" t="s">
        <v>17</v>
      </c>
      <c r="C95" t="s">
        <v>464</v>
      </c>
      <c r="D95" t="s">
        <v>17</v>
      </c>
      <c r="E95" t="s">
        <v>465</v>
      </c>
      <c r="F95" s="38" t="s">
        <v>17</v>
      </c>
      <c r="G95" s="36">
        <v>1</v>
      </c>
      <c r="H95" s="36">
        <v>0</v>
      </c>
      <c r="I95" s="37">
        <v>0</v>
      </c>
      <c r="J95" s="3">
        <f t="shared" si="1"/>
        <v>0</v>
      </c>
      <c r="K95" s="37">
        <v>1097</v>
      </c>
    </row>
    <row r="96" spans="1:11">
      <c r="A96" s="1" t="s">
        <v>466</v>
      </c>
      <c r="B96" t="s">
        <v>467</v>
      </c>
      <c r="C96" t="s">
        <v>468</v>
      </c>
      <c r="D96" t="s">
        <v>469</v>
      </c>
      <c r="E96" t="s">
        <v>470</v>
      </c>
      <c r="F96" s="37">
        <v>2608</v>
      </c>
      <c r="G96" s="36">
        <v>1</v>
      </c>
      <c r="H96" s="36">
        <v>0</v>
      </c>
      <c r="I96" s="37">
        <v>9065</v>
      </c>
      <c r="J96" s="3">
        <f t="shared" si="1"/>
        <v>0.39445628997867804</v>
      </c>
      <c r="K96" s="37">
        <v>22981</v>
      </c>
    </row>
    <row r="97" spans="1:11">
      <c r="A97" s="1" t="s">
        <v>471</v>
      </c>
      <c r="B97" t="s">
        <v>472</v>
      </c>
      <c r="C97" t="s">
        <v>473</v>
      </c>
      <c r="D97" t="s">
        <v>474</v>
      </c>
      <c r="E97" t="s">
        <v>475</v>
      </c>
      <c r="F97" s="37">
        <v>1560</v>
      </c>
      <c r="G97" s="36">
        <v>1</v>
      </c>
      <c r="H97" s="36">
        <v>0</v>
      </c>
      <c r="I97" s="37">
        <v>2941</v>
      </c>
      <c r="J97" s="3">
        <f t="shared" si="1"/>
        <v>0.61360317129146669</v>
      </c>
      <c r="K97" s="37">
        <v>4793</v>
      </c>
    </row>
    <row r="98" spans="1:11">
      <c r="A98" s="1" t="s">
        <v>476</v>
      </c>
      <c r="B98" t="s">
        <v>477</v>
      </c>
      <c r="C98" t="s">
        <v>478</v>
      </c>
      <c r="D98" t="s">
        <v>479</v>
      </c>
      <c r="E98" t="s">
        <v>480</v>
      </c>
      <c r="F98" s="37">
        <v>2886</v>
      </c>
      <c r="G98" s="36">
        <v>1</v>
      </c>
      <c r="H98" s="36">
        <v>0</v>
      </c>
      <c r="I98" s="37">
        <v>19997</v>
      </c>
      <c r="J98" s="3">
        <f t="shared" si="1"/>
        <v>2.753649132470394</v>
      </c>
      <c r="K98" s="37">
        <v>7262</v>
      </c>
    </row>
    <row r="99" spans="1:11">
      <c r="A99" s="1" t="s">
        <v>481</v>
      </c>
      <c r="B99" t="s">
        <v>482</v>
      </c>
      <c r="C99" t="s">
        <v>483</v>
      </c>
      <c r="D99" t="s">
        <v>484</v>
      </c>
      <c r="E99" t="s">
        <v>485</v>
      </c>
      <c r="F99" s="37">
        <v>1820</v>
      </c>
      <c r="G99" s="36">
        <v>1</v>
      </c>
      <c r="H99" s="36">
        <v>0</v>
      </c>
      <c r="I99" s="37">
        <v>914</v>
      </c>
      <c r="J99" s="3">
        <f t="shared" si="1"/>
        <v>0.75537190082644623</v>
      </c>
      <c r="K99" s="37">
        <v>1210</v>
      </c>
    </row>
    <row r="100" spans="1:11">
      <c r="A100" s="1" t="s">
        <v>486</v>
      </c>
      <c r="B100" t="s">
        <v>487</v>
      </c>
      <c r="C100" t="s">
        <v>488</v>
      </c>
      <c r="D100" t="s">
        <v>489</v>
      </c>
      <c r="E100" t="s">
        <v>171</v>
      </c>
      <c r="F100" s="37">
        <v>37224</v>
      </c>
      <c r="G100" s="36">
        <v>16</v>
      </c>
      <c r="H100" s="36">
        <v>1</v>
      </c>
      <c r="I100" s="37">
        <v>22731</v>
      </c>
      <c r="J100" s="3">
        <f t="shared" si="1"/>
        <v>0.1380707391592208</v>
      </c>
      <c r="K100" s="37">
        <v>164633</v>
      </c>
    </row>
    <row r="101" spans="1:11">
      <c r="A101" s="1" t="s">
        <v>490</v>
      </c>
      <c r="B101" t="s">
        <v>491</v>
      </c>
      <c r="C101" t="s">
        <v>492</v>
      </c>
      <c r="D101" t="s">
        <v>493</v>
      </c>
      <c r="E101" t="s">
        <v>494</v>
      </c>
      <c r="F101" s="37">
        <v>13078</v>
      </c>
      <c r="G101" s="36">
        <v>8</v>
      </c>
      <c r="H101" s="36">
        <v>0</v>
      </c>
      <c r="I101" s="37">
        <v>90359</v>
      </c>
      <c r="J101" s="3">
        <f t="shared" si="1"/>
        <v>0.92783431053426024</v>
      </c>
      <c r="K101" s="37">
        <v>97387</v>
      </c>
    </row>
    <row r="102" spans="1:11">
      <c r="A102" s="1" t="s">
        <v>495</v>
      </c>
      <c r="B102" t="s">
        <v>496</v>
      </c>
      <c r="C102" t="s">
        <v>497</v>
      </c>
      <c r="D102" t="s">
        <v>498</v>
      </c>
      <c r="E102" t="s">
        <v>171</v>
      </c>
      <c r="F102" s="37">
        <v>4680</v>
      </c>
      <c r="G102" s="36">
        <v>1</v>
      </c>
      <c r="H102" s="36">
        <v>0</v>
      </c>
      <c r="I102" s="37">
        <v>18728</v>
      </c>
      <c r="J102" s="3">
        <f t="shared" si="1"/>
        <v>0.69206607294630651</v>
      </c>
      <c r="K102" s="37">
        <v>27061</v>
      </c>
    </row>
    <row r="103" spans="1:11">
      <c r="A103" s="1" t="s">
        <v>499</v>
      </c>
      <c r="B103" t="s">
        <v>500</v>
      </c>
      <c r="C103" t="s">
        <v>501</v>
      </c>
      <c r="D103" t="s">
        <v>502</v>
      </c>
      <c r="E103" t="s">
        <v>503</v>
      </c>
      <c r="F103" s="37">
        <v>3224</v>
      </c>
      <c r="G103" s="36">
        <v>1</v>
      </c>
      <c r="H103" s="36">
        <v>0</v>
      </c>
      <c r="I103" s="37">
        <v>20607</v>
      </c>
      <c r="J103" s="3">
        <f t="shared" si="1"/>
        <v>0.41609288238263503</v>
      </c>
      <c r="K103" s="37">
        <v>49525</v>
      </c>
    </row>
    <row r="104" spans="1:11">
      <c r="A104" s="1" t="s">
        <v>504</v>
      </c>
      <c r="B104" t="s">
        <v>505</v>
      </c>
      <c r="C104" t="s">
        <v>506</v>
      </c>
      <c r="D104" t="s">
        <v>507</v>
      </c>
      <c r="E104" t="s">
        <v>508</v>
      </c>
      <c r="F104" s="37">
        <v>1200</v>
      </c>
      <c r="G104" s="36">
        <v>1</v>
      </c>
      <c r="H104" s="36">
        <v>0</v>
      </c>
      <c r="I104" s="37">
        <v>1202</v>
      </c>
      <c r="J104" s="3">
        <f t="shared" si="1"/>
        <v>0.85187810063784553</v>
      </c>
      <c r="K104" s="37">
        <v>1411</v>
      </c>
    </row>
    <row r="105" spans="1:11">
      <c r="A105" s="1" t="s">
        <v>509</v>
      </c>
      <c r="B105" t="s">
        <v>510</v>
      </c>
      <c r="C105" t="s">
        <v>511</v>
      </c>
      <c r="D105" t="s">
        <v>512</v>
      </c>
      <c r="E105" t="s">
        <v>513</v>
      </c>
      <c r="F105" s="37">
        <v>2080</v>
      </c>
      <c r="G105" s="36">
        <v>1</v>
      </c>
      <c r="H105" s="36">
        <v>0</v>
      </c>
      <c r="I105" s="37">
        <v>2675</v>
      </c>
      <c r="J105" s="3">
        <f t="shared" si="1"/>
        <v>0.94556380346412161</v>
      </c>
      <c r="K105" s="37">
        <v>2829</v>
      </c>
    </row>
    <row r="106" spans="1:11">
      <c r="A106" s="1" t="s">
        <v>514</v>
      </c>
      <c r="B106" t="s">
        <v>515</v>
      </c>
      <c r="C106" t="s">
        <v>516</v>
      </c>
      <c r="D106" t="s">
        <v>517</v>
      </c>
      <c r="E106" t="s">
        <v>518</v>
      </c>
      <c r="F106" s="37">
        <v>780</v>
      </c>
      <c r="G106" s="36">
        <v>1</v>
      </c>
      <c r="H106" s="36">
        <v>0</v>
      </c>
      <c r="I106" s="37">
        <v>928</v>
      </c>
      <c r="J106" s="3">
        <f t="shared" si="1"/>
        <v>3.5692307692307694</v>
      </c>
      <c r="K106" s="37">
        <v>260</v>
      </c>
    </row>
    <row r="107" spans="1:11">
      <c r="A107" s="1" t="s">
        <v>519</v>
      </c>
      <c r="B107" t="s">
        <v>520</v>
      </c>
      <c r="C107" t="s">
        <v>521</v>
      </c>
      <c r="D107" t="s">
        <v>522</v>
      </c>
      <c r="E107" t="s">
        <v>523</v>
      </c>
      <c r="F107" s="37">
        <v>936</v>
      </c>
      <c r="G107" s="36">
        <v>1</v>
      </c>
      <c r="H107" s="36">
        <v>0</v>
      </c>
      <c r="I107" s="37">
        <v>278</v>
      </c>
      <c r="J107" s="3">
        <f t="shared" si="1"/>
        <v>0.33943833943833945</v>
      </c>
      <c r="K107" s="37">
        <v>819</v>
      </c>
    </row>
    <row r="108" spans="1:11">
      <c r="A108" s="1" t="s">
        <v>524</v>
      </c>
      <c r="B108" t="s">
        <v>525</v>
      </c>
      <c r="C108" t="s">
        <v>526</v>
      </c>
      <c r="D108" t="s">
        <v>527</v>
      </c>
      <c r="E108" t="s">
        <v>528</v>
      </c>
      <c r="F108" s="37">
        <v>2236</v>
      </c>
      <c r="G108" s="36">
        <v>1</v>
      </c>
      <c r="H108" s="36">
        <v>0</v>
      </c>
      <c r="I108" s="37">
        <v>3584</v>
      </c>
      <c r="J108" s="3">
        <f t="shared" si="1"/>
        <v>1.196661101836394</v>
      </c>
      <c r="K108" s="37">
        <v>2995</v>
      </c>
    </row>
    <row r="109" spans="1:11">
      <c r="A109" s="1" t="s">
        <v>529</v>
      </c>
      <c r="B109" t="s">
        <v>530</v>
      </c>
      <c r="C109" t="s">
        <v>531</v>
      </c>
      <c r="D109" t="s">
        <v>532</v>
      </c>
      <c r="E109" t="s">
        <v>533</v>
      </c>
      <c r="F109" s="37">
        <v>1196</v>
      </c>
      <c r="G109" s="36">
        <v>1</v>
      </c>
      <c r="H109" s="36">
        <v>0</v>
      </c>
      <c r="I109" s="37">
        <v>138</v>
      </c>
      <c r="J109" s="3">
        <f t="shared" si="1"/>
        <v>0.35475578406169667</v>
      </c>
      <c r="K109" s="37">
        <v>389</v>
      </c>
    </row>
    <row r="110" spans="1:11">
      <c r="A110" s="1" t="s">
        <v>534</v>
      </c>
      <c r="B110" t="s">
        <v>535</v>
      </c>
      <c r="C110" t="s">
        <v>536</v>
      </c>
      <c r="D110" t="s">
        <v>537</v>
      </c>
      <c r="E110" t="s">
        <v>538</v>
      </c>
      <c r="F110" s="37">
        <v>68933</v>
      </c>
      <c r="G110" s="36">
        <v>23</v>
      </c>
      <c r="H110" s="36">
        <v>2</v>
      </c>
      <c r="I110" s="37">
        <v>364332</v>
      </c>
      <c r="J110" s="3">
        <f t="shared" si="1"/>
        <v>0.5335321028368587</v>
      </c>
      <c r="K110" s="37">
        <v>682868</v>
      </c>
    </row>
    <row r="111" spans="1:11">
      <c r="A111" s="1" t="s">
        <v>539</v>
      </c>
      <c r="B111" t="s">
        <v>540</v>
      </c>
      <c r="C111" t="s">
        <v>541</v>
      </c>
      <c r="D111" t="s">
        <v>542</v>
      </c>
      <c r="E111" t="s">
        <v>543</v>
      </c>
      <c r="F111" s="37">
        <v>1872</v>
      </c>
      <c r="G111" s="36">
        <v>1</v>
      </c>
      <c r="H111" s="36">
        <v>0</v>
      </c>
      <c r="I111" s="37">
        <v>891</v>
      </c>
      <c r="J111" s="3">
        <f t="shared" si="1"/>
        <v>0.10641347187388032</v>
      </c>
      <c r="K111" s="37">
        <v>8373</v>
      </c>
    </row>
    <row r="112" spans="1:11">
      <c r="A112" s="1" t="s">
        <v>544</v>
      </c>
      <c r="B112" t="s">
        <v>545</v>
      </c>
      <c r="C112" t="s">
        <v>546</v>
      </c>
      <c r="D112" t="s">
        <v>547</v>
      </c>
      <c r="E112" t="s">
        <v>548</v>
      </c>
      <c r="F112" s="37">
        <v>2000</v>
      </c>
      <c r="G112" s="36">
        <v>1</v>
      </c>
      <c r="H112" s="36">
        <v>0</v>
      </c>
      <c r="I112" s="37">
        <v>2851</v>
      </c>
      <c r="J112" s="3">
        <f t="shared" si="1"/>
        <v>0.53670933734939763</v>
      </c>
      <c r="K112" s="37">
        <v>5312</v>
      </c>
    </row>
    <row r="113" spans="1:11">
      <c r="A113" s="1" t="s">
        <v>549</v>
      </c>
      <c r="B113" t="s">
        <v>550</v>
      </c>
      <c r="C113" t="s">
        <v>551</v>
      </c>
      <c r="D113" t="s">
        <v>552</v>
      </c>
      <c r="E113" t="s">
        <v>553</v>
      </c>
      <c r="F113" s="37">
        <v>2496</v>
      </c>
      <c r="G113" s="36">
        <v>1</v>
      </c>
      <c r="H113" s="36">
        <v>0</v>
      </c>
      <c r="I113" s="37">
        <v>13111</v>
      </c>
      <c r="J113" s="3">
        <f t="shared" si="1"/>
        <v>1.5654925373134327</v>
      </c>
      <c r="K113" s="37">
        <v>8375</v>
      </c>
    </row>
    <row r="114" spans="1:11">
      <c r="A114" s="1" t="s">
        <v>554</v>
      </c>
      <c r="B114" t="s">
        <v>555</v>
      </c>
      <c r="C114" t="s">
        <v>556</v>
      </c>
      <c r="D114" t="s">
        <v>557</v>
      </c>
      <c r="E114" t="s">
        <v>558</v>
      </c>
      <c r="F114" s="37">
        <v>1300</v>
      </c>
      <c r="G114" s="36">
        <v>1</v>
      </c>
      <c r="H114" s="36">
        <v>0</v>
      </c>
      <c r="I114" s="37">
        <v>1725</v>
      </c>
      <c r="J114" s="3">
        <f t="shared" si="1"/>
        <v>0.73124205171682921</v>
      </c>
      <c r="K114" s="37">
        <v>2359</v>
      </c>
    </row>
    <row r="115" spans="1:11">
      <c r="A115" s="1" t="s">
        <v>559</v>
      </c>
      <c r="B115" t="s">
        <v>560</v>
      </c>
      <c r="C115" t="s">
        <v>561</v>
      </c>
      <c r="D115" t="s">
        <v>562</v>
      </c>
      <c r="E115" t="s">
        <v>563</v>
      </c>
      <c r="F115" s="37">
        <v>2340</v>
      </c>
      <c r="G115" s="36">
        <v>1</v>
      </c>
      <c r="H115" s="36">
        <v>0</v>
      </c>
      <c r="I115" s="37">
        <v>2250</v>
      </c>
      <c r="J115" s="3">
        <f t="shared" si="1"/>
        <v>0.86339217191097473</v>
      </c>
      <c r="K115" s="37">
        <v>2606</v>
      </c>
    </row>
    <row r="116" spans="1:11">
      <c r="A116" s="1" t="s">
        <v>564</v>
      </c>
      <c r="B116" t="s">
        <v>565</v>
      </c>
      <c r="C116" t="s">
        <v>566</v>
      </c>
      <c r="D116" t="s">
        <v>567</v>
      </c>
      <c r="E116" t="s">
        <v>568</v>
      </c>
      <c r="F116" s="37">
        <v>2148</v>
      </c>
      <c r="G116" s="36">
        <v>1</v>
      </c>
      <c r="H116" s="36">
        <v>0</v>
      </c>
      <c r="I116" s="37">
        <v>2651</v>
      </c>
      <c r="J116" s="3">
        <f t="shared" si="1"/>
        <v>1.4423286180631121</v>
      </c>
      <c r="K116" s="37">
        <v>1838</v>
      </c>
    </row>
    <row r="117" spans="1:11">
      <c r="A117" s="1" t="s">
        <v>569</v>
      </c>
      <c r="B117" t="s">
        <v>570</v>
      </c>
      <c r="C117" t="s">
        <v>571</v>
      </c>
      <c r="D117" t="s">
        <v>572</v>
      </c>
      <c r="E117" t="s">
        <v>573</v>
      </c>
      <c r="F117" s="37">
        <v>1040</v>
      </c>
      <c r="G117" s="36">
        <v>1</v>
      </c>
      <c r="H117" s="36">
        <v>0</v>
      </c>
      <c r="I117" s="37">
        <v>1169</v>
      </c>
      <c r="J117" s="3">
        <f t="shared" si="1"/>
        <v>1.6723891273247495</v>
      </c>
      <c r="K117" s="37">
        <v>699</v>
      </c>
    </row>
    <row r="118" spans="1:11">
      <c r="A118" s="1" t="s">
        <v>574</v>
      </c>
      <c r="B118" t="s">
        <v>575</v>
      </c>
      <c r="C118" t="s">
        <v>576</v>
      </c>
      <c r="D118" t="s">
        <v>577</v>
      </c>
      <c r="E118" t="s">
        <v>578</v>
      </c>
      <c r="F118" s="37">
        <v>20228</v>
      </c>
      <c r="G118" s="36">
        <v>7</v>
      </c>
      <c r="H118" s="36">
        <v>1</v>
      </c>
      <c r="I118" s="37">
        <v>8505</v>
      </c>
      <c r="J118" s="3">
        <f t="shared" si="1"/>
        <v>0.18257733507932078</v>
      </c>
      <c r="K118" s="37">
        <v>46583</v>
      </c>
    </row>
    <row r="119" spans="1:11">
      <c r="A119" s="1" t="s">
        <v>579</v>
      </c>
      <c r="B119" t="s">
        <v>17</v>
      </c>
      <c r="C119" t="s">
        <v>17</v>
      </c>
      <c r="D119" t="s">
        <v>17</v>
      </c>
      <c r="E119" t="s">
        <v>17</v>
      </c>
      <c r="F119" s="38" t="s">
        <v>17</v>
      </c>
      <c r="G119" t="s">
        <v>17</v>
      </c>
      <c r="H119" t="s">
        <v>17</v>
      </c>
      <c r="I119" s="37">
        <v>0</v>
      </c>
      <c r="J119" s="3">
        <f t="shared" si="1"/>
        <v>0</v>
      </c>
      <c r="K119" s="37">
        <v>1135</v>
      </c>
    </row>
    <row r="120" spans="1:11">
      <c r="A120" s="1" t="s">
        <v>580</v>
      </c>
      <c r="B120" t="s">
        <v>581</v>
      </c>
      <c r="C120" t="s">
        <v>582</v>
      </c>
      <c r="D120" t="s">
        <v>583</v>
      </c>
      <c r="E120" t="s">
        <v>584</v>
      </c>
      <c r="F120" s="37">
        <v>2080</v>
      </c>
      <c r="G120" s="36">
        <v>1</v>
      </c>
      <c r="H120" s="36">
        <v>0</v>
      </c>
      <c r="I120" s="37">
        <v>333</v>
      </c>
      <c r="J120" s="3">
        <f t="shared" si="1"/>
        <v>0.10797665369649806</v>
      </c>
      <c r="K120" s="37">
        <v>3084</v>
      </c>
    </row>
    <row r="121" spans="1:11">
      <c r="A121" s="1" t="s">
        <v>585</v>
      </c>
      <c r="B121" t="s">
        <v>586</v>
      </c>
      <c r="C121" t="s">
        <v>587</v>
      </c>
      <c r="D121" t="s">
        <v>588</v>
      </c>
      <c r="E121" t="s">
        <v>589</v>
      </c>
      <c r="F121" s="37">
        <v>2600</v>
      </c>
      <c r="G121" s="36">
        <v>1</v>
      </c>
      <c r="H121" s="36">
        <v>0</v>
      </c>
      <c r="I121" s="37">
        <v>6167</v>
      </c>
      <c r="J121" s="3">
        <f t="shared" si="1"/>
        <v>0.52471709350804052</v>
      </c>
      <c r="K121" s="37">
        <v>11753</v>
      </c>
    </row>
    <row r="122" spans="1:11">
      <c r="A122" s="1" t="s">
        <v>590</v>
      </c>
      <c r="B122" t="s">
        <v>591</v>
      </c>
      <c r="C122" t="s">
        <v>592</v>
      </c>
      <c r="D122" t="s">
        <v>593</v>
      </c>
      <c r="E122" t="s">
        <v>594</v>
      </c>
      <c r="F122" s="37">
        <v>2340</v>
      </c>
      <c r="G122" s="36">
        <v>1</v>
      </c>
      <c r="H122" s="36">
        <v>0</v>
      </c>
      <c r="I122" s="37">
        <v>1570</v>
      </c>
      <c r="J122" s="3">
        <f t="shared" si="1"/>
        <v>0.81473793461338873</v>
      </c>
      <c r="K122" s="37">
        <v>1927</v>
      </c>
    </row>
    <row r="123" spans="1:11">
      <c r="A123" s="1" t="s">
        <v>595</v>
      </c>
      <c r="B123" t="s">
        <v>596</v>
      </c>
      <c r="C123" t="s">
        <v>597</v>
      </c>
      <c r="D123" t="s">
        <v>598</v>
      </c>
      <c r="E123" t="s">
        <v>599</v>
      </c>
      <c r="F123" s="37">
        <v>1768</v>
      </c>
      <c r="G123" s="36">
        <v>1</v>
      </c>
      <c r="H123" s="36">
        <v>0</v>
      </c>
      <c r="I123" s="37">
        <v>932</v>
      </c>
      <c r="J123" s="3">
        <f t="shared" si="1"/>
        <v>0.87184284377923293</v>
      </c>
      <c r="K123" s="37">
        <v>1069</v>
      </c>
    </row>
    <row r="124" spans="1:11">
      <c r="A124" s="1" t="s">
        <v>600</v>
      </c>
      <c r="B124" t="s">
        <v>601</v>
      </c>
      <c r="C124" t="s">
        <v>602</v>
      </c>
      <c r="D124" t="s">
        <v>603</v>
      </c>
      <c r="E124" t="s">
        <v>604</v>
      </c>
      <c r="F124" s="37">
        <v>3328</v>
      </c>
      <c r="G124" s="36">
        <v>1</v>
      </c>
      <c r="H124" s="36">
        <v>0</v>
      </c>
      <c r="I124" s="37">
        <v>22162</v>
      </c>
      <c r="J124" s="3">
        <f t="shared" si="1"/>
        <v>0.83985144762770958</v>
      </c>
      <c r="K124" s="37">
        <v>26388</v>
      </c>
    </row>
    <row r="126" spans="1:11">
      <c r="A126" s="13" t="s">
        <v>605</v>
      </c>
      <c r="B126" s="13"/>
      <c r="C126" s="13"/>
      <c r="D126" s="13"/>
      <c r="E126" s="13"/>
      <c r="F126" s="38">
        <f>SUM(F4:F125)</f>
        <v>507236</v>
      </c>
      <c r="G126" s="5">
        <f>SUM(G2:G124)</f>
        <v>210</v>
      </c>
      <c r="I126" s="38">
        <f>SUM(I4:I125)</f>
        <v>1924734</v>
      </c>
      <c r="J126" s="3">
        <f>I126/F128</f>
        <v>0.48275244544770501</v>
      </c>
    </row>
    <row r="128" spans="1:11">
      <c r="A128" s="13" t="s">
        <v>606</v>
      </c>
      <c r="B128" s="13"/>
      <c r="C128" s="13"/>
      <c r="D128" s="13"/>
      <c r="E128" s="13"/>
      <c r="F128" s="38">
        <v>3987000</v>
      </c>
      <c r="G128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F21A-1773-4E8D-A872-348F59661362}">
  <dimension ref="A1:J125"/>
  <sheetViews>
    <sheetView workbookViewId="0">
      <selection activeCell="F116" sqref="F116"/>
    </sheetView>
  </sheetViews>
  <sheetFormatPr defaultRowHeight="15"/>
  <cols>
    <col min="1" max="1" width="52.42578125" bestFit="1" customWidth="1"/>
    <col min="2" max="2" width="13.140625" style="38" bestFit="1" customWidth="1"/>
    <col min="3" max="3" width="18" bestFit="1" customWidth="1"/>
    <col min="4" max="4" width="12" bestFit="1" customWidth="1"/>
    <col min="5" max="5" width="11.42578125" style="5" bestFit="1" customWidth="1"/>
    <col min="6" max="6" width="29" style="38" bestFit="1" customWidth="1"/>
    <col min="7" max="7" width="22.140625" bestFit="1" customWidth="1"/>
    <col min="8" max="8" width="12.85546875" bestFit="1" customWidth="1"/>
    <col min="9" max="9" width="11.5703125" bestFit="1" customWidth="1"/>
    <col min="10" max="10" width="29.140625" style="38" bestFit="1" customWidth="1"/>
  </cols>
  <sheetData>
    <row r="1" spans="1:10">
      <c r="A1" s="15" t="s">
        <v>827</v>
      </c>
    </row>
    <row r="3" spans="1:10">
      <c r="C3" s="73" t="s">
        <v>2</v>
      </c>
      <c r="D3" s="73"/>
      <c r="E3" s="74" t="s">
        <v>828</v>
      </c>
      <c r="F3" s="74"/>
      <c r="G3" s="79" t="s">
        <v>829</v>
      </c>
      <c r="H3" s="79"/>
      <c r="I3" s="79"/>
      <c r="J3" s="79"/>
    </row>
    <row r="4" spans="1:10">
      <c r="A4" s="23" t="s">
        <v>1</v>
      </c>
      <c r="B4" s="66" t="s">
        <v>11</v>
      </c>
      <c r="C4" s="21" t="s">
        <v>830</v>
      </c>
      <c r="D4" s="21" t="s">
        <v>831</v>
      </c>
      <c r="E4" s="27" t="s">
        <v>832</v>
      </c>
      <c r="F4" s="53" t="s">
        <v>833</v>
      </c>
      <c r="G4" s="22" t="s">
        <v>834</v>
      </c>
      <c r="H4" s="22" t="s">
        <v>835</v>
      </c>
      <c r="I4" s="22" t="s">
        <v>836</v>
      </c>
      <c r="J4" s="63" t="s">
        <v>837</v>
      </c>
    </row>
    <row r="5" spans="1:10">
      <c r="A5" s="1" t="s">
        <v>12</v>
      </c>
      <c r="B5" s="37">
        <v>16611</v>
      </c>
      <c r="C5" t="s">
        <v>838</v>
      </c>
      <c r="D5" s="39">
        <v>56804</v>
      </c>
      <c r="E5" s="36">
        <v>1</v>
      </c>
      <c r="F5" s="38">
        <f>B5/E5</f>
        <v>16611</v>
      </c>
      <c r="G5" s="39">
        <v>44737</v>
      </c>
      <c r="H5" s="36">
        <v>8</v>
      </c>
      <c r="I5" s="36">
        <v>9.25</v>
      </c>
      <c r="J5" s="38">
        <f t="shared" ref="J5:J36" si="0">B5/I5</f>
        <v>1795.7837837837837</v>
      </c>
    </row>
    <row r="6" spans="1:10">
      <c r="A6" s="1" t="s">
        <v>18</v>
      </c>
      <c r="B6" s="37">
        <v>807</v>
      </c>
      <c r="C6" t="s">
        <v>839</v>
      </c>
      <c r="D6" s="39">
        <v>10998</v>
      </c>
      <c r="E6" s="36">
        <v>0</v>
      </c>
      <c r="F6" s="38">
        <v>0</v>
      </c>
      <c r="G6" s="39">
        <v>5655</v>
      </c>
      <c r="H6" s="36">
        <v>2</v>
      </c>
      <c r="I6" s="36">
        <v>0.75</v>
      </c>
      <c r="J6" s="38">
        <f t="shared" si="0"/>
        <v>1076</v>
      </c>
    </row>
    <row r="7" spans="1:10">
      <c r="A7" s="1" t="s">
        <v>23</v>
      </c>
      <c r="B7" s="37">
        <v>4978</v>
      </c>
      <c r="C7" t="s">
        <v>840</v>
      </c>
      <c r="D7" s="39">
        <v>50190</v>
      </c>
      <c r="E7" s="36">
        <v>2</v>
      </c>
      <c r="F7" s="38">
        <f t="shared" ref="F7:F63" si="1">B7/E7</f>
        <v>2489</v>
      </c>
      <c r="G7" s="39">
        <v>39104</v>
      </c>
      <c r="H7" s="36">
        <v>5</v>
      </c>
      <c r="I7" s="36">
        <v>6.875</v>
      </c>
      <c r="J7" s="38">
        <f t="shared" si="0"/>
        <v>724.07272727272732</v>
      </c>
    </row>
    <row r="8" spans="1:10">
      <c r="A8" s="1" t="s">
        <v>28</v>
      </c>
      <c r="B8" s="37">
        <v>5518</v>
      </c>
      <c r="C8" t="s">
        <v>841</v>
      </c>
      <c r="D8" s="39">
        <v>41600</v>
      </c>
      <c r="E8" s="36">
        <v>0</v>
      </c>
      <c r="F8" s="38">
        <v>0</v>
      </c>
      <c r="G8" s="39">
        <v>37440</v>
      </c>
      <c r="H8" s="36">
        <v>3</v>
      </c>
      <c r="I8" s="36">
        <v>1.85</v>
      </c>
      <c r="J8" s="38">
        <f t="shared" si="0"/>
        <v>2982.7027027027025</v>
      </c>
    </row>
    <row r="9" spans="1:10">
      <c r="A9" s="1" t="s">
        <v>33</v>
      </c>
      <c r="B9" s="37">
        <v>2193</v>
      </c>
      <c r="C9" t="s">
        <v>842</v>
      </c>
      <c r="D9" s="39">
        <v>30056</v>
      </c>
      <c r="E9" s="36">
        <v>0</v>
      </c>
      <c r="F9" s="38">
        <v>0</v>
      </c>
      <c r="G9" s="39">
        <v>19136</v>
      </c>
      <c r="H9" s="36">
        <v>3</v>
      </c>
      <c r="I9" s="36">
        <v>2.5499999999999998</v>
      </c>
      <c r="J9" s="38">
        <f t="shared" si="0"/>
        <v>860.00000000000011</v>
      </c>
    </row>
    <row r="10" spans="1:10">
      <c r="A10" s="1" t="s">
        <v>38</v>
      </c>
      <c r="B10" s="37">
        <v>1002</v>
      </c>
      <c r="C10" t="s">
        <v>843</v>
      </c>
      <c r="D10" s="39">
        <v>18720</v>
      </c>
      <c r="E10" s="36">
        <v>0</v>
      </c>
      <c r="F10" s="38">
        <v>0</v>
      </c>
      <c r="G10" s="39">
        <v>0</v>
      </c>
      <c r="H10" s="36">
        <v>1</v>
      </c>
      <c r="I10" s="36">
        <v>0.75</v>
      </c>
      <c r="J10" s="38">
        <f t="shared" si="0"/>
        <v>1336</v>
      </c>
    </row>
    <row r="11" spans="1:10">
      <c r="A11" s="1" t="s">
        <v>43</v>
      </c>
      <c r="B11" s="37">
        <v>24847</v>
      </c>
      <c r="C11" t="s">
        <v>844</v>
      </c>
      <c r="D11" s="39">
        <v>99000</v>
      </c>
      <c r="E11" s="36">
        <v>6</v>
      </c>
      <c r="F11" s="38">
        <f t="shared" si="1"/>
        <v>4141.166666666667</v>
      </c>
      <c r="G11" s="39">
        <v>42536</v>
      </c>
      <c r="H11" s="36">
        <v>15</v>
      </c>
      <c r="I11" s="36">
        <v>14.25</v>
      </c>
      <c r="J11" s="38">
        <f t="shared" si="0"/>
        <v>1743.6491228070176</v>
      </c>
    </row>
    <row r="12" spans="1:10">
      <c r="A12" s="1" t="s">
        <v>48</v>
      </c>
      <c r="B12" s="37">
        <v>1011</v>
      </c>
      <c r="C12" t="s">
        <v>845</v>
      </c>
      <c r="D12" s="39">
        <v>12122</v>
      </c>
      <c r="E12" s="36">
        <v>0</v>
      </c>
      <c r="F12" s="38">
        <v>0</v>
      </c>
      <c r="G12" s="39">
        <v>12122</v>
      </c>
      <c r="H12" s="36">
        <v>1</v>
      </c>
      <c r="I12" s="36">
        <v>0.5</v>
      </c>
      <c r="J12" s="38">
        <f t="shared" si="0"/>
        <v>2022</v>
      </c>
    </row>
    <row r="13" spans="1:10">
      <c r="A13" s="1" t="s">
        <v>53</v>
      </c>
      <c r="B13" s="37">
        <v>38114</v>
      </c>
      <c r="C13" t="s">
        <v>846</v>
      </c>
      <c r="D13" s="39">
        <v>120000</v>
      </c>
      <c r="E13" s="36">
        <v>5.8</v>
      </c>
      <c r="F13" s="38">
        <f t="shared" si="1"/>
        <v>6571.3793103448279</v>
      </c>
      <c r="G13" s="39">
        <v>40851</v>
      </c>
      <c r="H13" s="36">
        <v>23</v>
      </c>
      <c r="I13" s="36">
        <v>19.625</v>
      </c>
      <c r="J13" s="38">
        <f t="shared" si="0"/>
        <v>1942.1146496815286</v>
      </c>
    </row>
    <row r="14" spans="1:10">
      <c r="A14" s="1" t="s">
        <v>58</v>
      </c>
      <c r="B14" s="37">
        <v>1262</v>
      </c>
      <c r="C14" t="s">
        <v>847</v>
      </c>
      <c r="D14" s="39">
        <v>40000</v>
      </c>
      <c r="E14" s="36">
        <v>0</v>
      </c>
      <c r="F14" s="38">
        <v>0</v>
      </c>
      <c r="G14" s="39">
        <v>30000</v>
      </c>
      <c r="H14" s="36">
        <v>4</v>
      </c>
      <c r="I14" s="36">
        <v>2</v>
      </c>
      <c r="J14" s="38">
        <f t="shared" si="0"/>
        <v>631</v>
      </c>
    </row>
    <row r="15" spans="1:10">
      <c r="A15" s="1" t="s">
        <v>63</v>
      </c>
      <c r="B15" s="37">
        <v>6072</v>
      </c>
      <c r="C15" t="s">
        <v>848</v>
      </c>
      <c r="D15" s="39">
        <v>43474</v>
      </c>
      <c r="E15" s="36">
        <v>1</v>
      </c>
      <c r="F15" s="38">
        <v>0</v>
      </c>
      <c r="G15" s="39">
        <v>25000</v>
      </c>
      <c r="H15" s="36">
        <v>4</v>
      </c>
      <c r="I15" s="36">
        <v>4</v>
      </c>
      <c r="J15" s="38">
        <f t="shared" si="0"/>
        <v>1518</v>
      </c>
    </row>
    <row r="16" spans="1:10">
      <c r="A16" s="1" t="s">
        <v>68</v>
      </c>
      <c r="B16" s="37">
        <v>1109</v>
      </c>
      <c r="C16" t="s">
        <v>849</v>
      </c>
      <c r="D16" s="39">
        <v>22242</v>
      </c>
      <c r="E16" s="36">
        <v>0</v>
      </c>
      <c r="F16" s="38">
        <v>0</v>
      </c>
      <c r="G16" s="39">
        <v>21183</v>
      </c>
      <c r="H16" s="36">
        <v>2</v>
      </c>
      <c r="I16" s="36">
        <v>1.125</v>
      </c>
      <c r="J16" s="38">
        <f t="shared" si="0"/>
        <v>985.77777777777783</v>
      </c>
    </row>
    <row r="17" spans="1:10">
      <c r="A17" s="1" t="s">
        <v>73</v>
      </c>
      <c r="B17" s="37">
        <v>4258</v>
      </c>
      <c r="C17" t="s">
        <v>850</v>
      </c>
      <c r="D17" s="39">
        <v>34520</v>
      </c>
      <c r="E17" s="36">
        <v>1</v>
      </c>
      <c r="F17" s="38">
        <f t="shared" si="1"/>
        <v>4258</v>
      </c>
      <c r="G17" s="39">
        <v>15900</v>
      </c>
      <c r="H17" s="36">
        <v>5</v>
      </c>
      <c r="I17" s="36">
        <v>3</v>
      </c>
      <c r="J17" s="38">
        <f t="shared" si="0"/>
        <v>1419.3333333333333</v>
      </c>
    </row>
    <row r="18" spans="1:10">
      <c r="A18" s="1" t="s">
        <v>78</v>
      </c>
      <c r="B18" s="37">
        <v>1015</v>
      </c>
      <c r="C18" t="s">
        <v>851</v>
      </c>
      <c r="D18" s="39">
        <v>14728</v>
      </c>
      <c r="E18" s="36">
        <v>0</v>
      </c>
      <c r="F18" s="38">
        <v>0</v>
      </c>
      <c r="G18" s="39">
        <v>14300</v>
      </c>
      <c r="H18" s="36">
        <v>0</v>
      </c>
      <c r="I18" s="36">
        <v>0.625</v>
      </c>
      <c r="J18" s="38">
        <f t="shared" si="0"/>
        <v>1624</v>
      </c>
    </row>
    <row r="19" spans="1:10">
      <c r="A19" s="1" t="s">
        <v>83</v>
      </c>
      <c r="B19" s="37">
        <v>355</v>
      </c>
      <c r="C19" t="s">
        <v>852</v>
      </c>
      <c r="D19" s="39">
        <v>13728</v>
      </c>
      <c r="E19" s="36">
        <v>0</v>
      </c>
      <c r="F19" s="38">
        <v>0</v>
      </c>
      <c r="G19" s="39">
        <v>13728</v>
      </c>
      <c r="H19" s="36">
        <v>1</v>
      </c>
      <c r="I19" s="36">
        <v>0.75</v>
      </c>
      <c r="J19" s="38">
        <f t="shared" si="0"/>
        <v>473.33333333333331</v>
      </c>
    </row>
    <row r="20" spans="1:10">
      <c r="A20" s="1" t="s">
        <v>88</v>
      </c>
      <c r="B20" s="37">
        <v>1373</v>
      </c>
      <c r="C20" t="s">
        <v>853</v>
      </c>
      <c r="D20" s="39">
        <v>18098</v>
      </c>
      <c r="E20" s="36">
        <v>0</v>
      </c>
      <c r="F20" s="38">
        <v>0</v>
      </c>
      <c r="G20" s="39">
        <v>18098</v>
      </c>
      <c r="H20" s="36">
        <v>1</v>
      </c>
      <c r="I20" s="36">
        <v>0.75</v>
      </c>
      <c r="J20" s="38">
        <f t="shared" si="0"/>
        <v>1830.6666666666667</v>
      </c>
    </row>
    <row r="21" spans="1:10">
      <c r="A21" s="1" t="s">
        <v>93</v>
      </c>
      <c r="B21" s="37">
        <v>7510</v>
      </c>
      <c r="C21" t="s">
        <v>854</v>
      </c>
      <c r="D21" s="39">
        <v>57949</v>
      </c>
      <c r="E21" s="36">
        <v>2</v>
      </c>
      <c r="F21" s="38">
        <f t="shared" si="1"/>
        <v>3755</v>
      </c>
      <c r="G21" s="39">
        <v>44054</v>
      </c>
      <c r="H21" s="36">
        <v>4</v>
      </c>
      <c r="I21" s="36">
        <v>3.5</v>
      </c>
      <c r="J21" s="38">
        <f t="shared" si="0"/>
        <v>2145.7142857142858</v>
      </c>
    </row>
    <row r="22" spans="1:10">
      <c r="A22" s="1" t="s">
        <v>98</v>
      </c>
      <c r="B22" s="37">
        <v>2924</v>
      </c>
      <c r="C22" t="s">
        <v>855</v>
      </c>
      <c r="D22" s="39">
        <v>40580</v>
      </c>
      <c r="E22" s="36">
        <v>0</v>
      </c>
      <c r="F22" s="38">
        <v>0</v>
      </c>
      <c r="G22" s="39">
        <v>24789</v>
      </c>
      <c r="H22" s="36">
        <v>2</v>
      </c>
      <c r="I22" s="36">
        <v>2</v>
      </c>
      <c r="J22" s="38">
        <f t="shared" si="0"/>
        <v>1462</v>
      </c>
    </row>
    <row r="23" spans="1:10">
      <c r="A23" s="1" t="s">
        <v>103</v>
      </c>
      <c r="B23" s="37">
        <v>1994</v>
      </c>
      <c r="C23" t="s">
        <v>856</v>
      </c>
      <c r="D23" s="39">
        <v>9600</v>
      </c>
      <c r="E23" s="36">
        <v>0</v>
      </c>
      <c r="F23" s="38">
        <v>0</v>
      </c>
      <c r="G23" s="39">
        <v>6840</v>
      </c>
      <c r="H23" s="36">
        <v>1</v>
      </c>
      <c r="I23" s="36">
        <v>0.5</v>
      </c>
      <c r="J23" s="38">
        <f t="shared" si="0"/>
        <v>3988</v>
      </c>
    </row>
    <row r="24" spans="1:10">
      <c r="A24" s="1" t="s">
        <v>108</v>
      </c>
      <c r="B24" s="37">
        <v>1446</v>
      </c>
      <c r="C24" t="s">
        <v>857</v>
      </c>
      <c r="D24" s="39">
        <v>36487</v>
      </c>
      <c r="E24" s="36">
        <v>0</v>
      </c>
      <c r="F24" s="38">
        <v>0</v>
      </c>
      <c r="G24" s="39">
        <v>33000</v>
      </c>
      <c r="H24" s="36">
        <v>3</v>
      </c>
      <c r="I24" s="36">
        <v>3.7</v>
      </c>
      <c r="J24" s="38">
        <f t="shared" si="0"/>
        <v>390.81081081081078</v>
      </c>
    </row>
    <row r="25" spans="1:10">
      <c r="A25" s="1" t="s">
        <v>113</v>
      </c>
      <c r="B25" s="37">
        <v>16745</v>
      </c>
      <c r="C25" t="s">
        <v>858</v>
      </c>
      <c r="D25" s="39">
        <v>68078</v>
      </c>
      <c r="E25" s="36">
        <v>2</v>
      </c>
      <c r="F25" s="38">
        <f t="shared" si="1"/>
        <v>8372.5</v>
      </c>
      <c r="G25" s="39">
        <v>35006</v>
      </c>
      <c r="H25" s="36">
        <v>7</v>
      </c>
      <c r="I25" s="36">
        <v>7</v>
      </c>
      <c r="J25" s="38">
        <f t="shared" si="0"/>
        <v>2392.1428571428573</v>
      </c>
    </row>
    <row r="26" spans="1:10">
      <c r="A26" s="1" t="s">
        <v>118</v>
      </c>
      <c r="B26" s="37">
        <v>2133</v>
      </c>
      <c r="C26" t="s">
        <v>859</v>
      </c>
      <c r="D26" s="39">
        <v>19500</v>
      </c>
      <c r="E26" s="36">
        <v>0</v>
      </c>
      <c r="F26" s="38">
        <v>0</v>
      </c>
      <c r="G26" s="39">
        <v>15600</v>
      </c>
      <c r="H26" s="36">
        <v>3</v>
      </c>
      <c r="I26" s="36">
        <v>1.125</v>
      </c>
      <c r="J26" s="38">
        <f t="shared" si="0"/>
        <v>1896</v>
      </c>
    </row>
    <row r="27" spans="1:10">
      <c r="A27" s="1" t="s">
        <v>123</v>
      </c>
      <c r="B27" s="37">
        <v>20385</v>
      </c>
      <c r="C27" t="s">
        <v>860</v>
      </c>
      <c r="D27" s="39">
        <v>61900</v>
      </c>
      <c r="E27" s="36">
        <v>1</v>
      </c>
      <c r="F27" s="38">
        <f t="shared" si="1"/>
        <v>20385</v>
      </c>
      <c r="G27" s="39">
        <v>31668</v>
      </c>
      <c r="H27" s="36">
        <v>8</v>
      </c>
      <c r="I27" s="36">
        <v>7</v>
      </c>
      <c r="J27" s="38">
        <f t="shared" si="0"/>
        <v>2912.1428571428573</v>
      </c>
    </row>
    <row r="28" spans="1:10">
      <c r="A28" s="1" t="s">
        <v>128</v>
      </c>
      <c r="B28" s="37">
        <v>3223</v>
      </c>
      <c r="C28" t="s">
        <v>861</v>
      </c>
      <c r="D28" s="39">
        <v>46500</v>
      </c>
      <c r="E28" s="36">
        <v>0</v>
      </c>
      <c r="F28" s="38">
        <v>0</v>
      </c>
      <c r="G28" s="39">
        <v>21000</v>
      </c>
      <c r="H28" s="36">
        <v>4</v>
      </c>
      <c r="I28" s="36">
        <v>2.2999999999999998</v>
      </c>
      <c r="J28" s="38">
        <f t="shared" si="0"/>
        <v>1401.304347826087</v>
      </c>
    </row>
    <row r="29" spans="1:10">
      <c r="A29" s="1" t="s">
        <v>133</v>
      </c>
      <c r="B29" s="37">
        <v>10786</v>
      </c>
      <c r="C29" t="s">
        <v>862</v>
      </c>
      <c r="D29" s="39">
        <v>63523</v>
      </c>
      <c r="E29" s="36">
        <v>1</v>
      </c>
      <c r="F29" s="38">
        <f t="shared" si="1"/>
        <v>10786</v>
      </c>
      <c r="G29" s="39">
        <v>29120</v>
      </c>
      <c r="H29" s="36">
        <v>8</v>
      </c>
      <c r="I29" s="36">
        <v>5.45</v>
      </c>
      <c r="J29" s="38">
        <f t="shared" si="0"/>
        <v>1979.0825688073394</v>
      </c>
    </row>
    <row r="30" spans="1:10">
      <c r="A30" s="1" t="s">
        <v>138</v>
      </c>
      <c r="B30" s="37">
        <v>1372</v>
      </c>
      <c r="C30" t="s">
        <v>863</v>
      </c>
      <c r="D30" s="39">
        <v>24356</v>
      </c>
      <c r="E30" s="36">
        <v>0</v>
      </c>
      <c r="F30" s="38">
        <v>0</v>
      </c>
      <c r="G30" s="39">
        <v>24356</v>
      </c>
      <c r="H30" s="36">
        <v>1</v>
      </c>
      <c r="I30" s="36">
        <v>0.8</v>
      </c>
      <c r="J30" s="38">
        <f t="shared" si="0"/>
        <v>1715</v>
      </c>
    </row>
    <row r="31" spans="1:10">
      <c r="A31" s="1" t="s">
        <v>143</v>
      </c>
      <c r="B31" s="37">
        <v>8391</v>
      </c>
      <c r="C31" t="s">
        <v>864</v>
      </c>
      <c r="D31" s="39">
        <v>48212</v>
      </c>
      <c r="E31" s="36">
        <v>0</v>
      </c>
      <c r="F31" s="38">
        <v>0</v>
      </c>
      <c r="G31" s="39">
        <v>31200</v>
      </c>
      <c r="H31" s="36">
        <v>7</v>
      </c>
      <c r="I31" s="36">
        <v>5.2249999999999996</v>
      </c>
      <c r="J31" s="38">
        <f t="shared" si="0"/>
        <v>1605.9330143540672</v>
      </c>
    </row>
    <row r="32" spans="1:10">
      <c r="A32" s="1" t="s">
        <v>148</v>
      </c>
      <c r="B32" s="37">
        <v>3419</v>
      </c>
      <c r="C32" t="s">
        <v>865</v>
      </c>
      <c r="D32" s="39">
        <v>25708</v>
      </c>
      <c r="E32" s="36">
        <v>0</v>
      </c>
      <c r="F32" s="38">
        <v>0</v>
      </c>
      <c r="G32" s="39">
        <v>25708</v>
      </c>
      <c r="H32" s="36">
        <v>3</v>
      </c>
      <c r="I32" s="36">
        <v>2.0499999999999998</v>
      </c>
      <c r="J32" s="38">
        <f t="shared" si="0"/>
        <v>1667.8048780487807</v>
      </c>
    </row>
    <row r="33" spans="1:10">
      <c r="A33" s="1" t="s">
        <v>153</v>
      </c>
      <c r="B33" s="37">
        <v>2535</v>
      </c>
      <c r="C33" t="s">
        <v>866</v>
      </c>
      <c r="D33" s="39">
        <v>36964</v>
      </c>
      <c r="E33" s="36">
        <v>0</v>
      </c>
      <c r="F33" s="38">
        <v>0</v>
      </c>
      <c r="G33" s="39">
        <v>18200</v>
      </c>
      <c r="H33" s="36">
        <v>2</v>
      </c>
      <c r="I33" s="36">
        <v>1.5</v>
      </c>
      <c r="J33" s="38">
        <f t="shared" si="0"/>
        <v>1690</v>
      </c>
    </row>
    <row r="34" spans="1:10">
      <c r="A34" s="1" t="s">
        <v>158</v>
      </c>
      <c r="B34" s="37">
        <v>23170</v>
      </c>
      <c r="C34" t="s">
        <v>867</v>
      </c>
      <c r="D34" s="39">
        <v>89294</v>
      </c>
      <c r="E34" s="36">
        <v>2</v>
      </c>
      <c r="F34" s="38">
        <v>0</v>
      </c>
      <c r="G34" s="39">
        <v>52000</v>
      </c>
      <c r="H34" s="36">
        <v>13</v>
      </c>
      <c r="I34" s="36">
        <v>12.6</v>
      </c>
      <c r="J34" s="38">
        <f t="shared" si="0"/>
        <v>1838.8888888888889</v>
      </c>
    </row>
    <row r="35" spans="1:10">
      <c r="A35" s="1" t="s">
        <v>163</v>
      </c>
      <c r="B35" s="37">
        <v>20296</v>
      </c>
      <c r="C35" t="s">
        <v>868</v>
      </c>
      <c r="D35" s="39">
        <v>57994</v>
      </c>
      <c r="E35" s="36">
        <v>1</v>
      </c>
      <c r="F35" s="38">
        <f t="shared" si="1"/>
        <v>20296</v>
      </c>
      <c r="G35" s="39">
        <v>51506</v>
      </c>
      <c r="H35" s="36">
        <v>10</v>
      </c>
      <c r="I35" s="36">
        <v>10</v>
      </c>
      <c r="J35" s="38">
        <f t="shared" si="0"/>
        <v>2029.6</v>
      </c>
    </row>
    <row r="36" spans="1:10">
      <c r="A36" s="1" t="s">
        <v>168</v>
      </c>
      <c r="B36" s="37">
        <v>236086</v>
      </c>
      <c r="C36" t="s">
        <v>869</v>
      </c>
      <c r="D36" s="39">
        <v>88046</v>
      </c>
      <c r="E36" s="36">
        <v>10</v>
      </c>
      <c r="F36" s="38">
        <f t="shared" si="1"/>
        <v>23608.6</v>
      </c>
      <c r="G36" s="39">
        <v>38854</v>
      </c>
      <c r="H36" s="36">
        <v>104</v>
      </c>
      <c r="I36" s="36">
        <v>53</v>
      </c>
      <c r="J36" s="38">
        <f t="shared" si="0"/>
        <v>4454.4528301886794</v>
      </c>
    </row>
    <row r="37" spans="1:10">
      <c r="A37" s="1" t="s">
        <v>172</v>
      </c>
      <c r="B37" s="37">
        <v>19216</v>
      </c>
      <c r="C37" t="s">
        <v>870</v>
      </c>
      <c r="D37" s="39">
        <v>75183</v>
      </c>
      <c r="E37" s="36">
        <v>3</v>
      </c>
      <c r="F37" s="38">
        <f t="shared" si="1"/>
        <v>6405.333333333333</v>
      </c>
      <c r="G37" s="39">
        <v>38981</v>
      </c>
      <c r="H37" s="36">
        <v>7</v>
      </c>
      <c r="I37" s="36">
        <v>5.4</v>
      </c>
      <c r="J37" s="38">
        <f t="shared" ref="J37:J68" si="2">B37/I37</f>
        <v>3558.5185185185182</v>
      </c>
    </row>
    <row r="38" spans="1:10">
      <c r="A38" s="1" t="s">
        <v>177</v>
      </c>
      <c r="B38" s="37">
        <v>3612</v>
      </c>
      <c r="C38" t="s">
        <v>871</v>
      </c>
      <c r="D38" s="39">
        <v>34757</v>
      </c>
      <c r="E38" s="36">
        <v>0</v>
      </c>
      <c r="F38" s="38">
        <v>0</v>
      </c>
      <c r="G38" s="39">
        <v>25834</v>
      </c>
      <c r="H38" s="36">
        <v>2</v>
      </c>
      <c r="I38" s="36">
        <v>2</v>
      </c>
      <c r="J38" s="38">
        <f t="shared" si="2"/>
        <v>1806</v>
      </c>
    </row>
    <row r="39" spans="1:10">
      <c r="A39" s="1" t="s">
        <v>182</v>
      </c>
      <c r="B39" s="37">
        <v>11279</v>
      </c>
      <c r="C39" t="s">
        <v>872</v>
      </c>
      <c r="D39" s="39">
        <v>46847</v>
      </c>
      <c r="E39" s="36">
        <v>1</v>
      </c>
      <c r="F39" s="38">
        <f t="shared" si="1"/>
        <v>11279</v>
      </c>
      <c r="G39" s="39">
        <v>31218</v>
      </c>
      <c r="H39" s="36">
        <v>7</v>
      </c>
      <c r="I39" s="36">
        <v>2.4500000000000002</v>
      </c>
      <c r="J39" s="38">
        <f t="shared" si="2"/>
        <v>4603.6734693877552</v>
      </c>
    </row>
    <row r="40" spans="1:10">
      <c r="A40" s="1" t="s">
        <v>187</v>
      </c>
      <c r="B40" s="37">
        <v>50577</v>
      </c>
      <c r="C40" t="s">
        <v>873</v>
      </c>
      <c r="D40" s="39">
        <v>81143</v>
      </c>
      <c r="E40" s="36">
        <v>1</v>
      </c>
      <c r="F40" s="38">
        <f t="shared" si="1"/>
        <v>50577</v>
      </c>
      <c r="G40" s="39">
        <v>44512</v>
      </c>
      <c r="H40" s="36">
        <v>13</v>
      </c>
      <c r="I40" s="36">
        <v>11.8</v>
      </c>
      <c r="J40" s="38">
        <f t="shared" si="2"/>
        <v>4286.1864406779659</v>
      </c>
    </row>
    <row r="41" spans="1:10">
      <c r="A41" s="1" t="s">
        <v>192</v>
      </c>
      <c r="B41" s="37">
        <v>1103</v>
      </c>
      <c r="C41" t="s">
        <v>874</v>
      </c>
      <c r="D41" s="39">
        <v>19500</v>
      </c>
      <c r="E41" s="36">
        <v>0</v>
      </c>
      <c r="F41" s="38">
        <v>0</v>
      </c>
      <c r="G41" s="39">
        <v>7915</v>
      </c>
      <c r="H41" s="36">
        <v>3</v>
      </c>
      <c r="I41" s="36">
        <v>1.5</v>
      </c>
      <c r="J41" s="38">
        <f t="shared" si="2"/>
        <v>735.33333333333337</v>
      </c>
    </row>
    <row r="42" spans="1:10">
      <c r="A42" s="1" t="s">
        <v>196</v>
      </c>
      <c r="B42" s="37">
        <v>2661</v>
      </c>
      <c r="C42" t="s">
        <v>857</v>
      </c>
      <c r="D42" s="39">
        <v>31075</v>
      </c>
      <c r="E42" s="36">
        <v>0</v>
      </c>
      <c r="F42" s="38">
        <v>0</v>
      </c>
      <c r="G42" s="39">
        <v>25000</v>
      </c>
      <c r="H42" s="36">
        <v>3</v>
      </c>
      <c r="I42" s="36">
        <v>2.5</v>
      </c>
      <c r="J42" s="38">
        <f t="shared" si="2"/>
        <v>1064.4000000000001</v>
      </c>
    </row>
    <row r="43" spans="1:10">
      <c r="A43" s="1" t="s">
        <v>201</v>
      </c>
      <c r="B43" s="37">
        <v>3419</v>
      </c>
      <c r="C43" t="s">
        <v>875</v>
      </c>
      <c r="D43" s="39">
        <v>31387</v>
      </c>
      <c r="E43" s="36">
        <v>0</v>
      </c>
      <c r="F43" s="38">
        <v>0</v>
      </c>
      <c r="G43" s="39">
        <v>12500</v>
      </c>
      <c r="H43" s="36">
        <v>2</v>
      </c>
      <c r="I43" s="36">
        <v>1.625</v>
      </c>
      <c r="J43" s="38">
        <f t="shared" si="2"/>
        <v>2104</v>
      </c>
    </row>
    <row r="44" spans="1:10">
      <c r="A44" s="1" t="s">
        <v>206</v>
      </c>
      <c r="B44" s="37">
        <v>980</v>
      </c>
      <c r="C44" t="s">
        <v>876</v>
      </c>
      <c r="D44" s="39">
        <v>11960</v>
      </c>
      <c r="E44" s="36">
        <v>0</v>
      </c>
      <c r="F44" s="38">
        <v>0</v>
      </c>
      <c r="G44" s="39">
        <v>0</v>
      </c>
      <c r="H44" s="36">
        <v>2</v>
      </c>
      <c r="I44" s="36">
        <v>1.1499999999999999</v>
      </c>
      <c r="J44" s="38">
        <f t="shared" si="2"/>
        <v>852.17391304347836</v>
      </c>
    </row>
    <row r="45" spans="1:10">
      <c r="A45" s="1" t="s">
        <v>211</v>
      </c>
      <c r="B45" s="37">
        <v>900</v>
      </c>
      <c r="C45" t="s">
        <v>877</v>
      </c>
      <c r="D45" s="39">
        <v>13345</v>
      </c>
      <c r="E45" s="36">
        <v>0</v>
      </c>
      <c r="F45" s="38">
        <v>0</v>
      </c>
      <c r="G45" s="39">
        <v>11131</v>
      </c>
      <c r="H45" s="36">
        <v>1</v>
      </c>
      <c r="I45" s="36">
        <v>0.75</v>
      </c>
      <c r="J45" s="38">
        <f t="shared" si="2"/>
        <v>1200</v>
      </c>
    </row>
    <row r="46" spans="1:10">
      <c r="A46" s="1" t="s">
        <v>216</v>
      </c>
      <c r="B46" s="37">
        <v>11398</v>
      </c>
      <c r="C46" t="s">
        <v>878</v>
      </c>
      <c r="D46" s="39">
        <v>64855</v>
      </c>
      <c r="E46" s="36">
        <v>1</v>
      </c>
      <c r="F46" s="38">
        <f t="shared" si="1"/>
        <v>11398</v>
      </c>
      <c r="G46" s="39">
        <v>31824</v>
      </c>
      <c r="H46" s="36">
        <v>6</v>
      </c>
      <c r="I46" s="36">
        <v>7.33</v>
      </c>
      <c r="J46" s="38">
        <f t="shared" si="2"/>
        <v>1554.9795361527968</v>
      </c>
    </row>
    <row r="47" spans="1:10">
      <c r="A47" s="1" t="s">
        <v>221</v>
      </c>
      <c r="B47" s="37">
        <v>12287</v>
      </c>
      <c r="C47" t="s">
        <v>877</v>
      </c>
      <c r="D47" s="39">
        <v>61890</v>
      </c>
      <c r="E47" s="36">
        <v>1</v>
      </c>
      <c r="F47" s="38">
        <f t="shared" si="1"/>
        <v>12287</v>
      </c>
      <c r="G47" s="39">
        <v>35800</v>
      </c>
      <c r="H47" s="36">
        <v>8</v>
      </c>
      <c r="I47" s="36">
        <v>12.95</v>
      </c>
      <c r="J47" s="38">
        <f t="shared" si="2"/>
        <v>948.80308880308883</v>
      </c>
    </row>
    <row r="48" spans="1:10">
      <c r="A48" s="1" t="s">
        <v>226</v>
      </c>
      <c r="B48" s="37">
        <v>2174</v>
      </c>
      <c r="C48" t="s">
        <v>879</v>
      </c>
      <c r="D48" s="39">
        <v>39520</v>
      </c>
      <c r="E48" s="36">
        <v>0</v>
      </c>
      <c r="F48" s="38">
        <v>0</v>
      </c>
      <c r="G48" s="39">
        <v>24840</v>
      </c>
      <c r="H48" s="36">
        <v>2</v>
      </c>
      <c r="I48" s="36">
        <v>2</v>
      </c>
      <c r="J48" s="38">
        <f t="shared" si="2"/>
        <v>1087</v>
      </c>
    </row>
    <row r="49" spans="1:10">
      <c r="A49" s="1" t="s">
        <v>231</v>
      </c>
      <c r="B49" s="37">
        <v>5612</v>
      </c>
      <c r="C49" t="s">
        <v>866</v>
      </c>
      <c r="D49" s="39">
        <v>33938</v>
      </c>
      <c r="E49" s="36">
        <v>0</v>
      </c>
      <c r="F49" s="38">
        <v>0</v>
      </c>
      <c r="G49" s="39">
        <v>19704</v>
      </c>
      <c r="H49" s="36">
        <v>3</v>
      </c>
      <c r="I49" s="36">
        <v>1.85</v>
      </c>
      <c r="J49" s="38">
        <f t="shared" si="2"/>
        <v>3033.5135135135133</v>
      </c>
    </row>
    <row r="50" spans="1:10">
      <c r="A50" s="1" t="s">
        <v>236</v>
      </c>
      <c r="B50" s="37">
        <v>4907</v>
      </c>
      <c r="C50" t="s">
        <v>880</v>
      </c>
      <c r="D50" s="39">
        <v>31200</v>
      </c>
      <c r="E50" s="36">
        <v>0</v>
      </c>
      <c r="F50" s="38">
        <v>0</v>
      </c>
      <c r="G50" s="39">
        <v>14560</v>
      </c>
      <c r="H50" s="36">
        <v>2</v>
      </c>
      <c r="I50" s="36">
        <v>1.5</v>
      </c>
      <c r="J50" s="38">
        <f t="shared" si="2"/>
        <v>3271.3333333333335</v>
      </c>
    </row>
    <row r="51" spans="1:10">
      <c r="A51" s="1" t="s">
        <v>241</v>
      </c>
      <c r="B51" s="37">
        <v>3358</v>
      </c>
      <c r="C51" t="s">
        <v>881</v>
      </c>
      <c r="D51" s="39">
        <v>31137</v>
      </c>
      <c r="E51" s="36">
        <v>0</v>
      </c>
      <c r="F51" s="38">
        <v>0</v>
      </c>
      <c r="G51" s="39">
        <v>17280</v>
      </c>
      <c r="H51" s="36">
        <v>2</v>
      </c>
      <c r="I51" s="36">
        <v>2</v>
      </c>
      <c r="J51" s="38">
        <f t="shared" si="2"/>
        <v>1679</v>
      </c>
    </row>
    <row r="52" spans="1:10">
      <c r="A52" s="1" t="s">
        <v>246</v>
      </c>
      <c r="B52" s="37">
        <v>5918</v>
      </c>
      <c r="C52" t="s">
        <v>866</v>
      </c>
      <c r="D52" s="39">
        <v>31657</v>
      </c>
      <c r="E52" s="36">
        <v>0</v>
      </c>
      <c r="F52" s="38">
        <v>0</v>
      </c>
      <c r="G52" s="39">
        <v>22048</v>
      </c>
      <c r="H52" s="36">
        <v>2</v>
      </c>
      <c r="I52" s="36">
        <v>2</v>
      </c>
      <c r="J52" s="38">
        <f t="shared" si="2"/>
        <v>2959</v>
      </c>
    </row>
    <row r="53" spans="1:10">
      <c r="A53" s="1" t="s">
        <v>251</v>
      </c>
      <c r="B53" s="37">
        <v>3280</v>
      </c>
      <c r="C53" t="s">
        <v>882</v>
      </c>
      <c r="D53" s="39">
        <v>30843</v>
      </c>
      <c r="E53" s="36">
        <v>0</v>
      </c>
      <c r="F53" s="38">
        <v>0</v>
      </c>
      <c r="G53" s="39">
        <v>0</v>
      </c>
      <c r="H53" s="36">
        <v>2</v>
      </c>
      <c r="I53" s="36">
        <v>1.6</v>
      </c>
      <c r="J53" s="38">
        <f t="shared" si="2"/>
        <v>2050</v>
      </c>
    </row>
    <row r="54" spans="1:10">
      <c r="A54" s="1" t="s">
        <v>256</v>
      </c>
      <c r="B54" s="37">
        <v>1715</v>
      </c>
      <c r="C54" t="s">
        <v>883</v>
      </c>
      <c r="D54" s="39">
        <v>19013</v>
      </c>
      <c r="E54" s="36">
        <v>0</v>
      </c>
      <c r="F54" s="38">
        <v>0</v>
      </c>
      <c r="G54" s="39">
        <v>7200</v>
      </c>
      <c r="H54" s="36">
        <v>4</v>
      </c>
      <c r="I54" s="36">
        <v>1.1299999999999999</v>
      </c>
      <c r="J54" s="38">
        <f t="shared" si="2"/>
        <v>1517.6991150442479</v>
      </c>
    </row>
    <row r="55" spans="1:10">
      <c r="A55" s="1" t="s">
        <v>261</v>
      </c>
      <c r="B55" s="37">
        <v>903</v>
      </c>
      <c r="C55" t="s">
        <v>862</v>
      </c>
      <c r="D55" s="39">
        <v>8109</v>
      </c>
      <c r="E55" s="36">
        <v>0</v>
      </c>
      <c r="F55" s="38">
        <v>0</v>
      </c>
      <c r="G55" s="39">
        <v>10289</v>
      </c>
      <c r="H55" s="36">
        <v>1</v>
      </c>
      <c r="I55" s="36">
        <v>0.375</v>
      </c>
      <c r="J55" s="38">
        <f t="shared" si="2"/>
        <v>2408</v>
      </c>
    </row>
    <row r="56" spans="1:10">
      <c r="A56" s="1" t="s">
        <v>266</v>
      </c>
      <c r="B56" s="37">
        <v>1892</v>
      </c>
      <c r="C56" t="s">
        <v>884</v>
      </c>
      <c r="D56" s="39">
        <v>38550</v>
      </c>
      <c r="E56" s="36">
        <v>0.27500000000000002</v>
      </c>
      <c r="F56" s="38">
        <v>0</v>
      </c>
      <c r="G56" s="39">
        <v>23000</v>
      </c>
      <c r="H56" s="36">
        <v>3</v>
      </c>
      <c r="I56" s="36">
        <v>2.2749999999999999</v>
      </c>
      <c r="J56" s="38">
        <f t="shared" si="2"/>
        <v>831.64835164835165</v>
      </c>
    </row>
    <row r="57" spans="1:10">
      <c r="A57" s="1" t="s">
        <v>271</v>
      </c>
      <c r="B57" s="37">
        <v>328</v>
      </c>
      <c r="C57" t="s">
        <v>17</v>
      </c>
      <c r="D57">
        <v>0</v>
      </c>
      <c r="E57" s="36">
        <v>0</v>
      </c>
      <c r="F57" s="38">
        <v>0</v>
      </c>
      <c r="G57">
        <v>0</v>
      </c>
      <c r="H57">
        <v>0</v>
      </c>
      <c r="I57" s="36">
        <v>0</v>
      </c>
    </row>
    <row r="58" spans="1:10">
      <c r="A58" s="1" t="s">
        <v>274</v>
      </c>
      <c r="B58" s="37">
        <v>1034</v>
      </c>
      <c r="C58" t="s">
        <v>859</v>
      </c>
      <c r="D58" s="39">
        <v>23660</v>
      </c>
      <c r="E58" s="36">
        <v>0</v>
      </c>
      <c r="F58" s="38">
        <v>0</v>
      </c>
      <c r="G58" s="39">
        <v>12064</v>
      </c>
      <c r="H58" s="36">
        <v>2</v>
      </c>
      <c r="I58" s="36">
        <v>1.03</v>
      </c>
      <c r="J58" s="38">
        <f t="shared" si="2"/>
        <v>1003.8834951456311</v>
      </c>
    </row>
    <row r="59" spans="1:10">
      <c r="A59" s="1" t="s">
        <v>279</v>
      </c>
      <c r="B59" s="37">
        <v>5057</v>
      </c>
      <c r="C59" t="s">
        <v>885</v>
      </c>
      <c r="D59" s="39">
        <v>66184</v>
      </c>
      <c r="E59" s="36">
        <v>0</v>
      </c>
      <c r="F59" s="38">
        <v>0</v>
      </c>
      <c r="G59" s="39">
        <v>28916</v>
      </c>
      <c r="H59" s="36">
        <v>6</v>
      </c>
      <c r="I59" s="36">
        <v>5</v>
      </c>
      <c r="J59" s="38">
        <f t="shared" si="2"/>
        <v>1011.4</v>
      </c>
    </row>
    <row r="60" spans="1:10">
      <c r="A60" s="1" t="s">
        <v>284</v>
      </c>
      <c r="B60" s="37">
        <v>1268</v>
      </c>
      <c r="C60" t="s">
        <v>886</v>
      </c>
      <c r="D60" s="39">
        <v>55851</v>
      </c>
      <c r="E60" s="36">
        <v>1</v>
      </c>
      <c r="F60" s="38">
        <v>0</v>
      </c>
      <c r="G60" s="39">
        <v>46432</v>
      </c>
      <c r="H60" s="36">
        <v>2</v>
      </c>
      <c r="I60" s="36">
        <v>1.375</v>
      </c>
      <c r="J60" s="38">
        <f t="shared" si="2"/>
        <v>922.18181818181813</v>
      </c>
    </row>
    <row r="61" spans="1:10">
      <c r="A61" s="1" t="s">
        <v>289</v>
      </c>
      <c r="B61" s="37">
        <v>650</v>
      </c>
      <c r="C61" t="s">
        <v>887</v>
      </c>
      <c r="D61" s="39">
        <v>32240</v>
      </c>
      <c r="E61" s="36">
        <v>0</v>
      </c>
      <c r="F61" s="38">
        <v>0</v>
      </c>
      <c r="G61" s="39">
        <v>12000</v>
      </c>
      <c r="H61" s="36">
        <v>2</v>
      </c>
      <c r="I61" s="36">
        <v>1.5</v>
      </c>
      <c r="J61" s="38">
        <f t="shared" si="2"/>
        <v>433.33333333333331</v>
      </c>
    </row>
    <row r="62" spans="1:10">
      <c r="A62" s="1" t="s">
        <v>294</v>
      </c>
      <c r="B62" s="37">
        <v>1189</v>
      </c>
      <c r="C62" t="s">
        <v>888</v>
      </c>
      <c r="D62" s="39">
        <v>23306</v>
      </c>
      <c r="E62" s="36">
        <v>0</v>
      </c>
      <c r="F62" s="38">
        <v>0</v>
      </c>
      <c r="G62" s="39">
        <v>23306</v>
      </c>
      <c r="H62" s="36">
        <v>2</v>
      </c>
      <c r="I62" s="36">
        <v>0.75</v>
      </c>
      <c r="J62" s="38">
        <f t="shared" si="2"/>
        <v>1585.3333333333333</v>
      </c>
    </row>
    <row r="63" spans="1:10">
      <c r="A63" s="1" t="s">
        <v>299</v>
      </c>
      <c r="B63" s="37">
        <v>90245</v>
      </c>
      <c r="C63" t="s">
        <v>889</v>
      </c>
      <c r="D63" s="39">
        <v>95000</v>
      </c>
      <c r="E63" s="36">
        <v>4</v>
      </c>
      <c r="F63" s="38">
        <f t="shared" si="1"/>
        <v>22561.25</v>
      </c>
      <c r="G63" s="39">
        <v>50814</v>
      </c>
      <c r="H63" s="36">
        <v>17</v>
      </c>
      <c r="I63" s="36">
        <v>17.5</v>
      </c>
      <c r="J63" s="38">
        <f t="shared" si="2"/>
        <v>5156.8571428571431</v>
      </c>
    </row>
    <row r="64" spans="1:10">
      <c r="A64" s="1" t="s">
        <v>304</v>
      </c>
      <c r="B64" s="37">
        <v>2866</v>
      </c>
      <c r="C64" t="s">
        <v>890</v>
      </c>
      <c r="D64" s="39">
        <v>37632</v>
      </c>
      <c r="E64" s="36">
        <v>0</v>
      </c>
      <c r="F64" s="38">
        <v>0</v>
      </c>
      <c r="G64" s="39">
        <v>29000</v>
      </c>
      <c r="H64" s="36">
        <v>2</v>
      </c>
      <c r="I64" s="36">
        <v>1</v>
      </c>
      <c r="J64" s="38">
        <f t="shared" si="2"/>
        <v>2866</v>
      </c>
    </row>
    <row r="65" spans="1:10">
      <c r="A65" s="1" t="s">
        <v>309</v>
      </c>
      <c r="B65" s="37">
        <v>1392</v>
      </c>
      <c r="C65" t="s">
        <v>891</v>
      </c>
      <c r="D65" s="39">
        <v>29120</v>
      </c>
      <c r="E65" s="36">
        <v>0</v>
      </c>
      <c r="F65" s="38">
        <v>0</v>
      </c>
      <c r="G65" s="39">
        <v>18143</v>
      </c>
      <c r="H65" s="36">
        <v>2</v>
      </c>
      <c r="I65" s="36">
        <v>1</v>
      </c>
      <c r="J65" s="38">
        <f t="shared" si="2"/>
        <v>1392</v>
      </c>
    </row>
    <row r="66" spans="1:10">
      <c r="A66" s="1" t="s">
        <v>314</v>
      </c>
      <c r="B66" s="37">
        <v>4028</v>
      </c>
      <c r="C66" t="s">
        <v>892</v>
      </c>
      <c r="D66" s="39">
        <v>37648</v>
      </c>
      <c r="E66" s="36">
        <v>0</v>
      </c>
      <c r="F66" s="38">
        <v>0</v>
      </c>
      <c r="G66" s="39">
        <v>21840</v>
      </c>
      <c r="H66" s="36">
        <v>4</v>
      </c>
      <c r="I66" s="36">
        <v>3.625</v>
      </c>
      <c r="J66" s="38">
        <f t="shared" si="2"/>
        <v>1111.1724137931035</v>
      </c>
    </row>
    <row r="67" spans="1:10">
      <c r="A67" s="1" t="s">
        <v>319</v>
      </c>
      <c r="B67" s="37">
        <v>2740</v>
      </c>
      <c r="C67" t="s">
        <v>893</v>
      </c>
      <c r="D67" s="39">
        <v>48350</v>
      </c>
      <c r="E67" s="36">
        <v>0</v>
      </c>
      <c r="F67" s="38">
        <v>0</v>
      </c>
      <c r="G67" s="39">
        <v>20800</v>
      </c>
      <c r="H67" s="36">
        <v>2</v>
      </c>
      <c r="I67" s="36">
        <v>2</v>
      </c>
      <c r="J67" s="38">
        <f t="shared" si="2"/>
        <v>1370</v>
      </c>
    </row>
    <row r="68" spans="1:10">
      <c r="A68" s="1" t="s">
        <v>324</v>
      </c>
      <c r="B68" s="37">
        <v>3335</v>
      </c>
      <c r="C68" t="s">
        <v>894</v>
      </c>
      <c r="D68" s="39">
        <v>51604</v>
      </c>
      <c r="E68" s="36">
        <v>0</v>
      </c>
      <c r="F68" s="38">
        <v>0</v>
      </c>
      <c r="G68" s="39">
        <v>29120</v>
      </c>
      <c r="H68" s="36">
        <v>3</v>
      </c>
      <c r="I68" s="36">
        <v>2.5499999999999998</v>
      </c>
      <c r="J68" s="38">
        <f t="shared" si="2"/>
        <v>1307.8431372549021</v>
      </c>
    </row>
    <row r="69" spans="1:10">
      <c r="A69" s="1" t="s">
        <v>329</v>
      </c>
      <c r="B69" s="37">
        <v>4495</v>
      </c>
      <c r="C69" t="s">
        <v>895</v>
      </c>
      <c r="D69" s="39">
        <v>45890</v>
      </c>
      <c r="E69" s="36">
        <v>0</v>
      </c>
      <c r="F69" s="38">
        <v>0</v>
      </c>
      <c r="G69" s="39">
        <v>26000</v>
      </c>
      <c r="H69" s="36">
        <v>4</v>
      </c>
      <c r="I69" s="36">
        <v>2.5499999999999998</v>
      </c>
      <c r="J69" s="38">
        <f t="shared" ref="J69:J100" si="3">B69/I69</f>
        <v>1762.7450980392159</v>
      </c>
    </row>
    <row r="70" spans="1:10">
      <c r="A70" s="1" t="s">
        <v>334</v>
      </c>
      <c r="B70" s="37">
        <v>1083</v>
      </c>
      <c r="C70" t="s">
        <v>896</v>
      </c>
      <c r="D70" s="39">
        <v>29120</v>
      </c>
      <c r="E70" s="36">
        <v>0</v>
      </c>
      <c r="F70" s="38">
        <v>0</v>
      </c>
      <c r="G70" s="39">
        <v>15080</v>
      </c>
      <c r="H70" s="36">
        <v>1</v>
      </c>
      <c r="I70" s="36">
        <v>1</v>
      </c>
      <c r="J70" s="38">
        <f t="shared" si="3"/>
        <v>1083</v>
      </c>
    </row>
    <row r="71" spans="1:10">
      <c r="A71" s="1" t="s">
        <v>339</v>
      </c>
      <c r="B71" s="37">
        <v>885</v>
      </c>
      <c r="C71" t="s">
        <v>897</v>
      </c>
      <c r="D71" s="39">
        <v>21422</v>
      </c>
      <c r="E71" s="36">
        <v>0</v>
      </c>
      <c r="F71" s="38">
        <v>0</v>
      </c>
      <c r="G71" s="39">
        <v>16380</v>
      </c>
      <c r="H71" s="36">
        <v>1</v>
      </c>
      <c r="I71" s="36">
        <v>0.875</v>
      </c>
      <c r="J71" s="38">
        <f t="shared" si="3"/>
        <v>1011.4285714285714</v>
      </c>
    </row>
    <row r="72" spans="1:10">
      <c r="A72" s="1" t="s">
        <v>344</v>
      </c>
      <c r="B72" s="37">
        <v>1020</v>
      </c>
      <c r="C72" t="s">
        <v>898</v>
      </c>
      <c r="D72" s="39">
        <v>33280</v>
      </c>
      <c r="E72" s="36">
        <v>0</v>
      </c>
      <c r="F72" s="38">
        <v>0</v>
      </c>
      <c r="G72" s="39">
        <v>33280</v>
      </c>
      <c r="H72" s="36">
        <v>1</v>
      </c>
      <c r="I72" s="36">
        <v>1</v>
      </c>
      <c r="J72" s="38">
        <f t="shared" si="3"/>
        <v>1020</v>
      </c>
    </row>
    <row r="73" spans="1:10">
      <c r="A73" s="1" t="s">
        <v>348</v>
      </c>
      <c r="B73" s="37">
        <v>808866</v>
      </c>
      <c r="C73" t="s">
        <v>899</v>
      </c>
      <c r="D73" s="39">
        <v>183833</v>
      </c>
      <c r="E73" s="36">
        <v>139.25</v>
      </c>
      <c r="F73" s="38">
        <f t="shared" ref="F73:F125" si="4">B73/E73</f>
        <v>5808.7324955116701</v>
      </c>
      <c r="G73" s="39">
        <v>51001</v>
      </c>
      <c r="H73" s="36">
        <v>440</v>
      </c>
      <c r="I73" s="36">
        <v>637.29999999999995</v>
      </c>
      <c r="J73" s="38">
        <f t="shared" si="3"/>
        <v>1269.2075945394633</v>
      </c>
    </row>
    <row r="74" spans="1:10">
      <c r="A74" s="1" t="s">
        <v>353</v>
      </c>
      <c r="B74" s="37">
        <v>12866</v>
      </c>
      <c r="C74" t="s">
        <v>857</v>
      </c>
      <c r="D74" s="39">
        <v>72202</v>
      </c>
      <c r="E74" s="36">
        <v>1</v>
      </c>
      <c r="F74" s="38">
        <f t="shared" si="4"/>
        <v>12866</v>
      </c>
      <c r="G74" s="39">
        <v>28644</v>
      </c>
      <c r="H74" s="36">
        <v>10</v>
      </c>
      <c r="I74" s="36">
        <v>8.125</v>
      </c>
      <c r="J74" s="38">
        <f t="shared" si="3"/>
        <v>1583.5076923076922</v>
      </c>
    </row>
    <row r="75" spans="1:10">
      <c r="A75" s="1" t="s">
        <v>358</v>
      </c>
      <c r="B75" s="37">
        <v>1139</v>
      </c>
      <c r="C75" t="s">
        <v>900</v>
      </c>
      <c r="D75" s="39">
        <v>33280</v>
      </c>
      <c r="E75" s="36">
        <v>0</v>
      </c>
      <c r="F75" s="38">
        <v>0</v>
      </c>
      <c r="G75" s="39">
        <v>0</v>
      </c>
      <c r="H75" s="36">
        <v>1</v>
      </c>
      <c r="I75" s="36">
        <v>1</v>
      </c>
      <c r="J75" s="38">
        <f t="shared" si="3"/>
        <v>1139</v>
      </c>
    </row>
    <row r="76" spans="1:10">
      <c r="A76" s="1" t="s">
        <v>363</v>
      </c>
      <c r="B76" s="37">
        <v>971</v>
      </c>
      <c r="C76" t="s">
        <v>901</v>
      </c>
      <c r="D76" s="39">
        <v>28288</v>
      </c>
      <c r="E76" s="36">
        <v>0.5</v>
      </c>
      <c r="F76" s="38">
        <v>0</v>
      </c>
      <c r="G76" s="39">
        <v>28288</v>
      </c>
      <c r="H76" s="36">
        <v>1</v>
      </c>
      <c r="I76" s="36">
        <v>1.3</v>
      </c>
      <c r="J76" s="38">
        <f t="shared" si="3"/>
        <v>746.92307692307691</v>
      </c>
    </row>
    <row r="77" spans="1:10">
      <c r="A77" s="1" t="s">
        <v>368</v>
      </c>
      <c r="B77" s="37">
        <v>735</v>
      </c>
      <c r="C77" t="s">
        <v>860</v>
      </c>
      <c r="D77" s="39">
        <v>13046</v>
      </c>
      <c r="E77" s="36">
        <v>0</v>
      </c>
      <c r="F77" s="38">
        <v>0</v>
      </c>
      <c r="G77" s="39">
        <v>13046</v>
      </c>
      <c r="H77" s="36">
        <v>1</v>
      </c>
      <c r="I77" s="36">
        <v>0.75</v>
      </c>
      <c r="J77" s="38">
        <f t="shared" si="3"/>
        <v>980</v>
      </c>
    </row>
    <row r="78" spans="1:10">
      <c r="A78" s="1" t="s">
        <v>373</v>
      </c>
      <c r="B78" s="37">
        <v>23270</v>
      </c>
      <c r="C78" t="s">
        <v>902</v>
      </c>
      <c r="D78" s="39">
        <v>80725</v>
      </c>
      <c r="E78" s="36">
        <v>0</v>
      </c>
      <c r="G78" s="39">
        <v>38006</v>
      </c>
      <c r="H78" s="36">
        <v>10</v>
      </c>
      <c r="I78" s="36">
        <v>7.2249999999999996</v>
      </c>
      <c r="J78" s="38">
        <f t="shared" si="3"/>
        <v>3220.7612456747406</v>
      </c>
    </row>
    <row r="79" spans="1:10">
      <c r="A79" s="1" t="s">
        <v>378</v>
      </c>
      <c r="B79" s="37">
        <v>2176</v>
      </c>
      <c r="C79" t="s">
        <v>903</v>
      </c>
      <c r="D79" s="39">
        <v>32739</v>
      </c>
      <c r="E79" s="36">
        <v>0</v>
      </c>
      <c r="F79" s="38">
        <v>0</v>
      </c>
      <c r="G79" s="39">
        <v>0</v>
      </c>
      <c r="H79" s="36">
        <v>2</v>
      </c>
      <c r="I79" s="36">
        <v>1.5</v>
      </c>
      <c r="J79" s="38">
        <f t="shared" si="3"/>
        <v>1450.6666666666667</v>
      </c>
    </row>
    <row r="80" spans="1:10">
      <c r="A80" s="1" t="s">
        <v>383</v>
      </c>
      <c r="B80" s="37">
        <v>3551</v>
      </c>
      <c r="C80" t="s">
        <v>904</v>
      </c>
      <c r="D80" s="39">
        <v>23064</v>
      </c>
      <c r="E80" s="36">
        <v>0</v>
      </c>
      <c r="F80" s="38">
        <v>0</v>
      </c>
      <c r="G80" s="39">
        <v>18720</v>
      </c>
      <c r="H80" s="36">
        <v>3</v>
      </c>
      <c r="I80" s="36">
        <v>2.8</v>
      </c>
      <c r="J80" s="38">
        <f t="shared" si="3"/>
        <v>1268.2142857142858</v>
      </c>
    </row>
    <row r="81" spans="1:10">
      <c r="A81" s="1" t="s">
        <v>388</v>
      </c>
      <c r="B81" s="37">
        <v>1046</v>
      </c>
      <c r="C81" t="s">
        <v>905</v>
      </c>
      <c r="D81" s="39">
        <v>12500</v>
      </c>
      <c r="E81" s="36">
        <v>0.57499999999999996</v>
      </c>
      <c r="F81" s="38">
        <f t="shared" si="4"/>
        <v>1819.1304347826087</v>
      </c>
      <c r="G81" s="39">
        <v>7875</v>
      </c>
      <c r="H81" s="36">
        <v>3</v>
      </c>
      <c r="I81" s="36">
        <v>1.33</v>
      </c>
      <c r="J81" s="38">
        <f t="shared" si="3"/>
        <v>786.46616541353376</v>
      </c>
    </row>
    <row r="82" spans="1:10">
      <c r="A82" s="1" t="s">
        <v>393</v>
      </c>
      <c r="B82" s="37">
        <v>3051</v>
      </c>
      <c r="C82" t="s">
        <v>906</v>
      </c>
      <c r="D82" s="39">
        <v>32240</v>
      </c>
      <c r="E82" s="36">
        <v>0</v>
      </c>
      <c r="F82" s="38">
        <v>0</v>
      </c>
      <c r="G82" s="39">
        <v>21840</v>
      </c>
      <c r="H82" s="36">
        <v>2</v>
      </c>
      <c r="I82" s="36">
        <v>2</v>
      </c>
      <c r="J82" s="38">
        <f t="shared" si="3"/>
        <v>1525.5</v>
      </c>
    </row>
    <row r="83" spans="1:10">
      <c r="A83" s="1" t="s">
        <v>398</v>
      </c>
      <c r="B83" s="37">
        <v>11376</v>
      </c>
      <c r="C83" t="s">
        <v>907</v>
      </c>
      <c r="D83" s="39">
        <v>50864</v>
      </c>
      <c r="E83" s="36">
        <v>1</v>
      </c>
      <c r="F83" s="38">
        <v>0</v>
      </c>
      <c r="G83" s="39">
        <v>26236</v>
      </c>
      <c r="H83" s="36">
        <v>7</v>
      </c>
      <c r="I83" s="36">
        <v>5.7249999999999996</v>
      </c>
      <c r="J83" s="38">
        <f t="shared" si="3"/>
        <v>1987.0742358078603</v>
      </c>
    </row>
    <row r="84" spans="1:10">
      <c r="A84" s="1" t="s">
        <v>403</v>
      </c>
      <c r="B84" s="37">
        <v>6053</v>
      </c>
      <c r="C84" t="s">
        <v>908</v>
      </c>
      <c r="D84" s="39">
        <v>55000</v>
      </c>
      <c r="E84" s="36">
        <v>1</v>
      </c>
      <c r="F84" s="38">
        <v>0</v>
      </c>
      <c r="G84" s="39">
        <v>26000</v>
      </c>
      <c r="H84" s="36">
        <v>4</v>
      </c>
      <c r="I84" s="36">
        <v>3.7250000000000001</v>
      </c>
      <c r="J84" s="38">
        <f t="shared" si="3"/>
        <v>1624.9664429530201</v>
      </c>
    </row>
    <row r="85" spans="1:10">
      <c r="A85" s="1" t="s">
        <v>408</v>
      </c>
      <c r="B85" s="37">
        <v>2926</v>
      </c>
      <c r="C85" t="s">
        <v>909</v>
      </c>
      <c r="D85" s="39">
        <v>39520</v>
      </c>
      <c r="E85" s="36">
        <v>0</v>
      </c>
      <c r="F85" s="38">
        <v>0</v>
      </c>
      <c r="G85" s="39">
        <v>26880</v>
      </c>
      <c r="H85" s="36">
        <v>3</v>
      </c>
      <c r="I85" s="36">
        <v>2.2999999999999998</v>
      </c>
      <c r="J85" s="38">
        <f t="shared" si="3"/>
        <v>1272.1739130434783</v>
      </c>
    </row>
    <row r="86" spans="1:10">
      <c r="A86" s="1" t="s">
        <v>413</v>
      </c>
      <c r="B86" s="37">
        <v>1944</v>
      </c>
      <c r="C86" t="s">
        <v>888</v>
      </c>
      <c r="D86" s="39">
        <v>27840</v>
      </c>
      <c r="E86" s="36">
        <v>0</v>
      </c>
      <c r="F86" s="38">
        <v>0</v>
      </c>
      <c r="G86" s="39">
        <v>25920</v>
      </c>
      <c r="H86" s="36">
        <v>3</v>
      </c>
      <c r="I86" s="36">
        <v>1.625</v>
      </c>
      <c r="J86" s="38">
        <f t="shared" si="3"/>
        <v>1196.3076923076924</v>
      </c>
    </row>
    <row r="87" spans="1:10">
      <c r="A87" s="1" t="s">
        <v>418</v>
      </c>
      <c r="B87" s="37">
        <v>3270</v>
      </c>
      <c r="C87" t="s">
        <v>910</v>
      </c>
      <c r="D87" s="39">
        <v>44678</v>
      </c>
      <c r="E87" s="36">
        <v>0</v>
      </c>
      <c r="F87" s="38">
        <v>0</v>
      </c>
      <c r="G87" s="39">
        <v>30000</v>
      </c>
      <c r="H87" s="36">
        <v>5</v>
      </c>
      <c r="I87" s="36">
        <v>3.35</v>
      </c>
      <c r="J87" s="38">
        <f t="shared" si="3"/>
        <v>976.11940298507466</v>
      </c>
    </row>
    <row r="88" spans="1:10">
      <c r="A88" s="1" t="s">
        <v>423</v>
      </c>
      <c r="B88" s="37">
        <v>4424</v>
      </c>
      <c r="C88" t="s">
        <v>911</v>
      </c>
      <c r="D88" s="39">
        <v>55224</v>
      </c>
      <c r="E88" s="36">
        <v>1</v>
      </c>
      <c r="F88" s="38">
        <f t="shared" si="4"/>
        <v>4424</v>
      </c>
      <c r="G88" s="39">
        <v>38500</v>
      </c>
      <c r="H88" s="36">
        <v>7</v>
      </c>
      <c r="I88" s="36">
        <v>5.83</v>
      </c>
      <c r="J88" s="38">
        <f t="shared" si="3"/>
        <v>758.83361921097764</v>
      </c>
    </row>
    <row r="89" spans="1:10">
      <c r="A89" s="1" t="s">
        <v>428</v>
      </c>
      <c r="B89" s="37">
        <v>8804</v>
      </c>
      <c r="C89" t="s">
        <v>912</v>
      </c>
      <c r="D89" s="39">
        <v>50602</v>
      </c>
      <c r="E89" s="36">
        <v>0</v>
      </c>
      <c r="F89" s="38">
        <v>0</v>
      </c>
      <c r="G89" s="39">
        <v>47697</v>
      </c>
      <c r="H89" s="36">
        <v>2</v>
      </c>
      <c r="I89" s="36">
        <v>2.25</v>
      </c>
      <c r="J89" s="38">
        <f t="shared" si="3"/>
        <v>3912.8888888888887</v>
      </c>
    </row>
    <row r="90" spans="1:10">
      <c r="A90" s="1" t="s">
        <v>433</v>
      </c>
      <c r="B90" s="37">
        <v>422056</v>
      </c>
      <c r="C90" t="s">
        <v>913</v>
      </c>
      <c r="D90" s="39">
        <v>185939</v>
      </c>
      <c r="E90" s="36">
        <v>54</v>
      </c>
      <c r="F90" s="38">
        <f t="shared" si="4"/>
        <v>7815.8518518518522</v>
      </c>
      <c r="G90" s="39">
        <v>47880</v>
      </c>
      <c r="H90" s="36">
        <v>280</v>
      </c>
      <c r="I90" s="36">
        <v>206.5</v>
      </c>
      <c r="J90" s="38">
        <f t="shared" si="3"/>
        <v>2043.8547215496369</v>
      </c>
    </row>
    <row r="91" spans="1:10">
      <c r="A91" s="1" t="s">
        <v>438</v>
      </c>
      <c r="B91" s="37">
        <v>24306</v>
      </c>
      <c r="C91" t="s">
        <v>914</v>
      </c>
      <c r="D91" s="39">
        <v>96000</v>
      </c>
      <c r="E91" s="36">
        <v>5</v>
      </c>
      <c r="F91" s="38">
        <f t="shared" si="4"/>
        <v>4861.2</v>
      </c>
      <c r="G91" s="39">
        <v>45000</v>
      </c>
      <c r="H91" s="36">
        <v>22</v>
      </c>
      <c r="I91" s="36">
        <v>16.75</v>
      </c>
      <c r="J91" s="38">
        <f t="shared" si="3"/>
        <v>1451.1044776119404</v>
      </c>
    </row>
    <row r="92" spans="1:10">
      <c r="A92" s="1" t="s">
        <v>443</v>
      </c>
      <c r="B92" s="37">
        <v>2400</v>
      </c>
      <c r="C92" t="s">
        <v>915</v>
      </c>
      <c r="D92" s="39">
        <v>36044</v>
      </c>
      <c r="E92" s="36">
        <v>0</v>
      </c>
      <c r="F92" s="38">
        <v>0</v>
      </c>
      <c r="G92" s="39">
        <v>11700</v>
      </c>
      <c r="H92" s="36">
        <v>4</v>
      </c>
      <c r="I92" s="36">
        <v>2.75</v>
      </c>
      <c r="J92" s="38">
        <f t="shared" si="3"/>
        <v>872.72727272727275</v>
      </c>
    </row>
    <row r="93" spans="1:10">
      <c r="A93" s="1" t="s">
        <v>448</v>
      </c>
      <c r="B93" s="37">
        <v>9636</v>
      </c>
      <c r="C93" t="s">
        <v>892</v>
      </c>
      <c r="D93" s="39">
        <v>58530</v>
      </c>
      <c r="E93" s="36">
        <v>1</v>
      </c>
      <c r="F93" s="38">
        <f t="shared" si="4"/>
        <v>9636</v>
      </c>
      <c r="G93" s="39">
        <v>31200</v>
      </c>
      <c r="H93" s="36">
        <v>13</v>
      </c>
      <c r="I93" s="36">
        <v>9.35</v>
      </c>
      <c r="J93" s="38">
        <f t="shared" si="3"/>
        <v>1030.5882352941178</v>
      </c>
    </row>
    <row r="94" spans="1:10">
      <c r="A94" s="1" t="s">
        <v>453</v>
      </c>
      <c r="B94" s="37">
        <v>869</v>
      </c>
      <c r="C94" t="s">
        <v>892</v>
      </c>
      <c r="D94" s="39">
        <v>14204</v>
      </c>
      <c r="E94" s="36">
        <v>0</v>
      </c>
      <c r="F94" s="38">
        <v>0</v>
      </c>
      <c r="G94" s="39">
        <v>12000</v>
      </c>
      <c r="H94" s="36">
        <v>2</v>
      </c>
      <c r="I94" s="36">
        <v>0.95</v>
      </c>
      <c r="J94" s="38">
        <f t="shared" si="3"/>
        <v>914.73684210526324</v>
      </c>
    </row>
    <row r="95" spans="1:10">
      <c r="A95" s="1" t="s">
        <v>458</v>
      </c>
      <c r="B95" s="37">
        <v>1008</v>
      </c>
      <c r="C95" t="s">
        <v>916</v>
      </c>
      <c r="D95" s="39">
        <v>16380</v>
      </c>
      <c r="E95" s="36">
        <v>0</v>
      </c>
      <c r="F95" s="38">
        <v>0</v>
      </c>
      <c r="G95" s="39">
        <v>0</v>
      </c>
      <c r="H95" s="36">
        <v>1</v>
      </c>
      <c r="I95" s="36">
        <v>0.75</v>
      </c>
      <c r="J95" s="38">
        <f t="shared" si="3"/>
        <v>1344</v>
      </c>
    </row>
    <row r="96" spans="1:10">
      <c r="A96" s="1" t="s">
        <v>463</v>
      </c>
      <c r="B96" s="37">
        <v>1097</v>
      </c>
      <c r="C96" t="s">
        <v>17</v>
      </c>
      <c r="D96" t="s">
        <v>17</v>
      </c>
      <c r="E96" s="36">
        <v>0</v>
      </c>
      <c r="F96" s="38">
        <v>0</v>
      </c>
      <c r="G96" t="s">
        <v>17</v>
      </c>
      <c r="H96" t="s">
        <v>17</v>
      </c>
      <c r="I96" s="36">
        <v>0</v>
      </c>
    </row>
    <row r="97" spans="1:10">
      <c r="A97" s="1" t="s">
        <v>466</v>
      </c>
      <c r="B97" s="37">
        <v>22981</v>
      </c>
      <c r="C97" t="s">
        <v>917</v>
      </c>
      <c r="D97" s="39">
        <v>65562</v>
      </c>
      <c r="E97" s="36">
        <v>1</v>
      </c>
      <c r="F97" s="38">
        <f t="shared" si="4"/>
        <v>22981</v>
      </c>
      <c r="G97" s="39">
        <v>28579</v>
      </c>
      <c r="H97" s="36">
        <v>8</v>
      </c>
      <c r="I97" s="36">
        <v>5</v>
      </c>
      <c r="J97" s="38">
        <f t="shared" si="3"/>
        <v>4596.2</v>
      </c>
    </row>
    <row r="98" spans="1:10">
      <c r="A98" s="1" t="s">
        <v>471</v>
      </c>
      <c r="B98" s="37">
        <v>4793</v>
      </c>
      <c r="C98" t="s">
        <v>918</v>
      </c>
      <c r="D98" s="39">
        <v>16916</v>
      </c>
      <c r="E98" s="36">
        <v>0.27500000000000002</v>
      </c>
      <c r="F98" s="38">
        <v>0</v>
      </c>
      <c r="G98" s="39">
        <v>11310</v>
      </c>
      <c r="H98" s="36">
        <v>3</v>
      </c>
      <c r="I98" s="36">
        <v>1.75</v>
      </c>
      <c r="J98" s="38">
        <f t="shared" si="3"/>
        <v>2738.8571428571427</v>
      </c>
    </row>
    <row r="99" spans="1:10">
      <c r="A99" s="1" t="s">
        <v>476</v>
      </c>
      <c r="B99" s="37">
        <v>7262</v>
      </c>
      <c r="C99" t="s">
        <v>919</v>
      </c>
      <c r="D99" s="39">
        <v>53302</v>
      </c>
      <c r="E99" s="36">
        <v>1</v>
      </c>
      <c r="F99" s="38">
        <f t="shared" si="4"/>
        <v>7262</v>
      </c>
      <c r="G99" s="39">
        <v>23760</v>
      </c>
      <c r="H99" s="36">
        <v>5</v>
      </c>
      <c r="I99" s="36">
        <v>4.5</v>
      </c>
      <c r="J99" s="38">
        <f t="shared" si="3"/>
        <v>1613.7777777777778</v>
      </c>
    </row>
    <row r="100" spans="1:10">
      <c r="A100" s="1" t="s">
        <v>481</v>
      </c>
      <c r="B100" s="37">
        <v>1210</v>
      </c>
      <c r="C100" t="s">
        <v>920</v>
      </c>
      <c r="D100" s="39">
        <v>29120</v>
      </c>
      <c r="E100" s="36">
        <v>0</v>
      </c>
      <c r="F100" s="38">
        <v>0</v>
      </c>
      <c r="G100" s="39">
        <v>9360</v>
      </c>
      <c r="H100" s="36">
        <v>4</v>
      </c>
      <c r="I100" s="36">
        <v>2.2000000000000002</v>
      </c>
      <c r="J100" s="38">
        <f t="shared" si="3"/>
        <v>550</v>
      </c>
    </row>
    <row r="101" spans="1:10">
      <c r="A101" s="1" t="s">
        <v>486</v>
      </c>
      <c r="B101" s="37">
        <v>164633</v>
      </c>
      <c r="C101" t="s">
        <v>892</v>
      </c>
      <c r="D101" s="39">
        <v>115000</v>
      </c>
      <c r="E101" s="36">
        <v>1</v>
      </c>
      <c r="F101" s="38">
        <f t="shared" si="4"/>
        <v>164633</v>
      </c>
      <c r="G101" s="39">
        <v>38626</v>
      </c>
      <c r="H101" s="36">
        <v>78</v>
      </c>
      <c r="I101" s="36">
        <v>65</v>
      </c>
      <c r="J101" s="38">
        <f t="shared" ref="J101:J132" si="5">B101/I101</f>
        <v>2532.8153846153846</v>
      </c>
    </row>
    <row r="102" spans="1:10">
      <c r="A102" s="1" t="s">
        <v>490</v>
      </c>
      <c r="B102" s="37">
        <v>97387</v>
      </c>
      <c r="C102" t="s">
        <v>921</v>
      </c>
      <c r="D102" s="39">
        <v>130000</v>
      </c>
      <c r="E102" s="36">
        <v>4.1500000000000004</v>
      </c>
      <c r="F102" s="38">
        <f t="shared" si="4"/>
        <v>23466.746987951807</v>
      </c>
      <c r="G102" s="39">
        <v>41314</v>
      </c>
      <c r="H102" s="36">
        <v>23</v>
      </c>
      <c r="I102" s="36">
        <v>16.8</v>
      </c>
      <c r="J102" s="38">
        <f t="shared" si="5"/>
        <v>5796.8452380952376</v>
      </c>
    </row>
    <row r="103" spans="1:10">
      <c r="A103" s="1" t="s">
        <v>495</v>
      </c>
      <c r="B103" s="37">
        <v>27061</v>
      </c>
      <c r="C103" t="s">
        <v>922</v>
      </c>
      <c r="D103" s="39">
        <v>99900</v>
      </c>
      <c r="E103" s="36">
        <v>2</v>
      </c>
      <c r="F103" s="38">
        <f t="shared" si="4"/>
        <v>13530.5</v>
      </c>
      <c r="G103" s="39">
        <v>46620</v>
      </c>
      <c r="H103" s="36">
        <v>11</v>
      </c>
      <c r="I103" s="36">
        <v>9.9499999999999993</v>
      </c>
      <c r="J103" s="38">
        <f t="shared" si="5"/>
        <v>2719.6984924623116</v>
      </c>
    </row>
    <row r="104" spans="1:10">
      <c r="A104" s="1" t="s">
        <v>499</v>
      </c>
      <c r="B104" s="37">
        <v>49525</v>
      </c>
      <c r="C104" t="s">
        <v>862</v>
      </c>
      <c r="D104" s="39">
        <v>75234</v>
      </c>
      <c r="E104" s="36">
        <v>4</v>
      </c>
      <c r="F104" s="38">
        <f t="shared" si="4"/>
        <v>12381.25</v>
      </c>
      <c r="G104" s="39">
        <v>38938</v>
      </c>
      <c r="H104" s="36">
        <v>32</v>
      </c>
      <c r="I104" s="36">
        <v>23.7</v>
      </c>
      <c r="J104" s="38">
        <f t="shared" si="5"/>
        <v>2089.662447257384</v>
      </c>
    </row>
    <row r="105" spans="1:10">
      <c r="A105" s="1" t="s">
        <v>504</v>
      </c>
      <c r="B105" s="37">
        <v>1411</v>
      </c>
      <c r="C105" t="s">
        <v>923</v>
      </c>
      <c r="D105" s="39">
        <v>58000</v>
      </c>
      <c r="E105" s="36">
        <v>0</v>
      </c>
      <c r="F105" s="38">
        <v>0</v>
      </c>
      <c r="G105" s="39">
        <v>42000</v>
      </c>
      <c r="H105" s="36">
        <v>1</v>
      </c>
      <c r="I105" s="36">
        <v>1</v>
      </c>
      <c r="J105" s="38">
        <f t="shared" si="5"/>
        <v>1411</v>
      </c>
    </row>
    <row r="106" spans="1:10">
      <c r="A106" s="1" t="s">
        <v>509</v>
      </c>
      <c r="B106" s="37">
        <v>2829</v>
      </c>
      <c r="C106" t="s">
        <v>924</v>
      </c>
      <c r="D106" s="39">
        <v>34320</v>
      </c>
      <c r="E106" s="36">
        <v>0</v>
      </c>
      <c r="F106" s="38">
        <v>0</v>
      </c>
      <c r="G106" s="39">
        <v>15080</v>
      </c>
      <c r="H106" s="36">
        <v>2</v>
      </c>
      <c r="I106" s="36">
        <v>1.7250000000000001</v>
      </c>
      <c r="J106" s="38">
        <f t="shared" si="5"/>
        <v>1640</v>
      </c>
    </row>
    <row r="107" spans="1:10">
      <c r="A107" s="1" t="s">
        <v>514</v>
      </c>
      <c r="B107" s="37">
        <v>260</v>
      </c>
      <c r="C107" t="s">
        <v>925</v>
      </c>
      <c r="D107" s="39">
        <v>4680</v>
      </c>
      <c r="E107" s="36">
        <v>0</v>
      </c>
      <c r="F107" s="38">
        <v>0</v>
      </c>
      <c r="G107" s="39">
        <v>2385</v>
      </c>
      <c r="H107" s="36">
        <v>2</v>
      </c>
      <c r="I107" s="36">
        <v>0.375</v>
      </c>
      <c r="J107" s="38">
        <f t="shared" si="5"/>
        <v>693.33333333333337</v>
      </c>
    </row>
    <row r="108" spans="1:10">
      <c r="A108" s="1" t="s">
        <v>519</v>
      </c>
      <c r="B108" s="37">
        <v>819</v>
      </c>
      <c r="C108" t="s">
        <v>926</v>
      </c>
      <c r="D108" s="39">
        <v>7200</v>
      </c>
      <c r="E108" s="36">
        <v>0</v>
      </c>
      <c r="F108" s="38">
        <v>0</v>
      </c>
      <c r="G108" s="39">
        <v>10000</v>
      </c>
      <c r="H108" s="36">
        <v>2</v>
      </c>
      <c r="I108" s="36">
        <v>0.9</v>
      </c>
      <c r="J108" s="38">
        <f t="shared" si="5"/>
        <v>910</v>
      </c>
    </row>
    <row r="109" spans="1:10">
      <c r="A109" s="1" t="s">
        <v>524</v>
      </c>
      <c r="B109" s="37">
        <v>2995</v>
      </c>
      <c r="C109" t="s">
        <v>895</v>
      </c>
      <c r="D109" s="39">
        <v>50918</v>
      </c>
      <c r="E109" s="36">
        <v>0</v>
      </c>
      <c r="F109" s="38">
        <v>0</v>
      </c>
      <c r="G109" s="39">
        <v>20800</v>
      </c>
      <c r="H109" s="36">
        <v>3</v>
      </c>
      <c r="I109" s="36">
        <v>3</v>
      </c>
      <c r="J109" s="38">
        <f t="shared" si="5"/>
        <v>998.33333333333337</v>
      </c>
    </row>
    <row r="110" spans="1:10">
      <c r="A110" s="1" t="s">
        <v>529</v>
      </c>
      <c r="B110" s="37">
        <v>389</v>
      </c>
      <c r="C110" t="s">
        <v>927</v>
      </c>
      <c r="D110" s="39">
        <v>13156</v>
      </c>
      <c r="E110" s="36">
        <v>0</v>
      </c>
      <c r="F110" s="38">
        <v>0</v>
      </c>
      <c r="G110" s="39">
        <v>13156</v>
      </c>
      <c r="H110" s="36">
        <v>1</v>
      </c>
      <c r="I110" s="36">
        <v>0.55000000000000004</v>
      </c>
      <c r="J110" s="38">
        <f t="shared" si="5"/>
        <v>707.27272727272725</v>
      </c>
    </row>
    <row r="111" spans="1:10">
      <c r="A111" s="1" t="s">
        <v>534</v>
      </c>
      <c r="B111" s="37">
        <v>682868</v>
      </c>
      <c r="C111" t="s">
        <v>928</v>
      </c>
      <c r="D111" s="39">
        <v>215350</v>
      </c>
      <c r="E111" s="36">
        <v>63</v>
      </c>
      <c r="F111" s="38">
        <f t="shared" si="4"/>
        <v>10839.174603174602</v>
      </c>
      <c r="G111" s="39">
        <v>50294</v>
      </c>
      <c r="H111" s="36">
        <v>414</v>
      </c>
      <c r="I111" s="36">
        <v>334.15</v>
      </c>
      <c r="J111" s="38">
        <f t="shared" si="5"/>
        <v>2043.5971868921145</v>
      </c>
    </row>
    <row r="112" spans="1:10">
      <c r="A112" s="1" t="s">
        <v>539</v>
      </c>
      <c r="B112" s="37">
        <v>8373</v>
      </c>
      <c r="C112" t="s">
        <v>929</v>
      </c>
      <c r="D112" s="39">
        <v>21750</v>
      </c>
      <c r="E112" s="36">
        <v>0.5</v>
      </c>
      <c r="F112" s="38">
        <f t="shared" si="4"/>
        <v>16746</v>
      </c>
      <c r="G112" s="39">
        <v>21750</v>
      </c>
      <c r="H112" s="36">
        <v>2</v>
      </c>
      <c r="I112" s="36">
        <v>1</v>
      </c>
      <c r="J112" s="38">
        <f t="shared" si="5"/>
        <v>8373</v>
      </c>
    </row>
    <row r="113" spans="1:10">
      <c r="A113" s="1" t="s">
        <v>544</v>
      </c>
      <c r="B113" s="37">
        <v>5312</v>
      </c>
      <c r="C113" t="s">
        <v>930</v>
      </c>
      <c r="D113" s="39">
        <v>43580</v>
      </c>
      <c r="E113" s="36">
        <v>0</v>
      </c>
      <c r="F113" s="38">
        <v>0</v>
      </c>
      <c r="G113" s="39">
        <v>27968</v>
      </c>
      <c r="H113" s="36">
        <v>6</v>
      </c>
      <c r="I113" s="36">
        <v>3.5</v>
      </c>
      <c r="J113" s="38">
        <f t="shared" si="5"/>
        <v>1517.7142857142858</v>
      </c>
    </row>
    <row r="114" spans="1:10">
      <c r="A114" s="1" t="s">
        <v>549</v>
      </c>
      <c r="B114" s="37">
        <v>8375</v>
      </c>
      <c r="C114" t="s">
        <v>931</v>
      </c>
      <c r="D114" s="39">
        <v>57096</v>
      </c>
      <c r="E114" s="36">
        <v>0</v>
      </c>
      <c r="F114" s="38">
        <v>0</v>
      </c>
      <c r="G114" s="39">
        <v>42619</v>
      </c>
      <c r="H114" s="36">
        <v>5</v>
      </c>
      <c r="I114" s="36">
        <v>4.7</v>
      </c>
      <c r="J114" s="38">
        <f t="shared" si="5"/>
        <v>1781.9148936170211</v>
      </c>
    </row>
    <row r="115" spans="1:10">
      <c r="A115" s="1" t="s">
        <v>554</v>
      </c>
      <c r="B115" s="37">
        <v>2359</v>
      </c>
      <c r="C115" t="s">
        <v>932</v>
      </c>
      <c r="D115" s="39">
        <v>11440</v>
      </c>
      <c r="E115" s="36">
        <v>0</v>
      </c>
      <c r="F115" s="38">
        <v>0</v>
      </c>
      <c r="G115" s="39">
        <v>22880</v>
      </c>
      <c r="H115" s="36">
        <v>2</v>
      </c>
      <c r="I115" s="36">
        <v>0.88</v>
      </c>
      <c r="J115" s="38">
        <f t="shared" si="5"/>
        <v>2680.681818181818</v>
      </c>
    </row>
    <row r="116" spans="1:10">
      <c r="A116" s="1" t="s">
        <v>559</v>
      </c>
      <c r="B116" s="37">
        <v>2606</v>
      </c>
      <c r="C116" t="s">
        <v>933</v>
      </c>
      <c r="D116" s="39">
        <v>39520</v>
      </c>
      <c r="E116" s="36">
        <v>0</v>
      </c>
      <c r="G116" s="39">
        <v>27040</v>
      </c>
      <c r="H116" s="36">
        <v>3</v>
      </c>
      <c r="I116" s="36">
        <v>1.8</v>
      </c>
      <c r="J116" s="38">
        <f t="shared" si="5"/>
        <v>1447.7777777777778</v>
      </c>
    </row>
    <row r="117" spans="1:10">
      <c r="A117" s="1" t="s">
        <v>564</v>
      </c>
      <c r="B117" s="37">
        <v>1838</v>
      </c>
      <c r="C117" t="s">
        <v>934</v>
      </c>
      <c r="D117" s="39">
        <v>28749</v>
      </c>
      <c r="E117" s="36">
        <v>0.85</v>
      </c>
      <c r="F117" s="38">
        <v>0</v>
      </c>
      <c r="G117" s="39">
        <v>24000</v>
      </c>
      <c r="H117" s="36">
        <v>2</v>
      </c>
      <c r="I117" s="36">
        <v>1.85</v>
      </c>
      <c r="J117" s="38">
        <f t="shared" si="5"/>
        <v>993.51351351351343</v>
      </c>
    </row>
    <row r="118" spans="1:10">
      <c r="A118" s="1" t="s">
        <v>569</v>
      </c>
      <c r="B118" s="37">
        <v>699</v>
      </c>
      <c r="C118" t="s">
        <v>935</v>
      </c>
      <c r="D118" s="39">
        <v>15340</v>
      </c>
      <c r="E118" s="36">
        <v>0</v>
      </c>
      <c r="F118" s="38">
        <v>0</v>
      </c>
      <c r="G118" s="39">
        <v>1</v>
      </c>
      <c r="H118" s="36">
        <v>1</v>
      </c>
      <c r="I118" s="36">
        <v>0.5</v>
      </c>
      <c r="J118" s="38">
        <f t="shared" si="5"/>
        <v>1398</v>
      </c>
    </row>
    <row r="119" spans="1:10">
      <c r="A119" s="1" t="s">
        <v>574</v>
      </c>
      <c r="B119" s="37">
        <v>46583</v>
      </c>
      <c r="C119" t="s">
        <v>936</v>
      </c>
      <c r="D119" s="39">
        <v>98800</v>
      </c>
      <c r="E119" s="36">
        <v>5</v>
      </c>
      <c r="F119" s="38">
        <f t="shared" si="4"/>
        <v>9316.6</v>
      </c>
      <c r="G119" s="39">
        <v>35256</v>
      </c>
      <c r="H119" s="36">
        <v>38</v>
      </c>
      <c r="I119" s="36">
        <v>30.3</v>
      </c>
      <c r="J119" s="38">
        <f t="shared" si="5"/>
        <v>1537.3927392739274</v>
      </c>
    </row>
    <row r="120" spans="1:10">
      <c r="A120" s="1" t="s">
        <v>579</v>
      </c>
      <c r="B120" s="37">
        <v>1135</v>
      </c>
      <c r="C120" t="s">
        <v>17</v>
      </c>
      <c r="D120" t="s">
        <v>17</v>
      </c>
      <c r="E120" s="36">
        <v>0</v>
      </c>
      <c r="F120" s="38">
        <v>0</v>
      </c>
      <c r="G120" t="s">
        <v>17</v>
      </c>
      <c r="H120" t="s">
        <v>17</v>
      </c>
      <c r="I120" s="36">
        <v>0</v>
      </c>
    </row>
    <row r="121" spans="1:10">
      <c r="A121" s="1" t="s">
        <v>580</v>
      </c>
      <c r="B121" s="37">
        <v>3084</v>
      </c>
      <c r="C121" t="s">
        <v>937</v>
      </c>
      <c r="D121" s="39">
        <v>31037</v>
      </c>
      <c r="E121" s="36">
        <v>0</v>
      </c>
      <c r="F121" s="38">
        <v>0</v>
      </c>
      <c r="G121" s="39">
        <v>31037</v>
      </c>
      <c r="H121" s="36">
        <v>1</v>
      </c>
      <c r="I121" s="36">
        <v>1</v>
      </c>
      <c r="J121" s="38">
        <f t="shared" si="5"/>
        <v>3084</v>
      </c>
    </row>
    <row r="122" spans="1:10">
      <c r="A122" s="1" t="s">
        <v>585</v>
      </c>
      <c r="B122" s="37">
        <v>11753</v>
      </c>
      <c r="C122" t="s">
        <v>907</v>
      </c>
      <c r="D122" s="39">
        <v>61063</v>
      </c>
      <c r="E122" s="36">
        <v>0</v>
      </c>
      <c r="F122" s="38">
        <v>0</v>
      </c>
      <c r="G122" s="39">
        <v>34366</v>
      </c>
      <c r="H122" s="36">
        <v>6</v>
      </c>
      <c r="I122" s="36">
        <v>5.7249999999999996</v>
      </c>
      <c r="J122" s="38">
        <f t="shared" si="5"/>
        <v>2052.9257641921399</v>
      </c>
    </row>
    <row r="123" spans="1:10">
      <c r="A123" s="1" t="s">
        <v>590</v>
      </c>
      <c r="B123" s="37">
        <v>1927</v>
      </c>
      <c r="C123" t="s">
        <v>938</v>
      </c>
      <c r="D123" s="39">
        <v>35360</v>
      </c>
      <c r="E123" s="36">
        <v>0</v>
      </c>
      <c r="F123" s="38">
        <v>0</v>
      </c>
      <c r="G123" s="39">
        <v>35360</v>
      </c>
      <c r="H123" s="36">
        <v>2</v>
      </c>
      <c r="I123" s="36">
        <v>1</v>
      </c>
      <c r="J123" s="38">
        <f t="shared" si="5"/>
        <v>1927</v>
      </c>
    </row>
    <row r="124" spans="1:10">
      <c r="A124" s="1" t="s">
        <v>595</v>
      </c>
      <c r="B124" s="37">
        <v>1069</v>
      </c>
      <c r="C124" t="s">
        <v>939</v>
      </c>
      <c r="D124" s="39">
        <v>39520</v>
      </c>
      <c r="E124" s="36">
        <v>0</v>
      </c>
      <c r="F124" s="38">
        <v>0</v>
      </c>
      <c r="G124" s="39">
        <v>21840</v>
      </c>
      <c r="H124" s="36">
        <v>2</v>
      </c>
      <c r="I124" s="36">
        <v>1.625</v>
      </c>
      <c r="J124" s="38">
        <f t="shared" si="5"/>
        <v>657.84615384615381</v>
      </c>
    </row>
    <row r="125" spans="1:10">
      <c r="A125" s="1" t="s">
        <v>600</v>
      </c>
      <c r="B125" s="37">
        <v>26388</v>
      </c>
      <c r="C125" t="s">
        <v>940</v>
      </c>
      <c r="D125" s="39">
        <v>96132</v>
      </c>
      <c r="E125" s="36">
        <v>3</v>
      </c>
      <c r="F125" s="38">
        <f t="shared" si="4"/>
        <v>8796</v>
      </c>
      <c r="G125" s="39">
        <v>39530</v>
      </c>
      <c r="H125" s="36">
        <v>12</v>
      </c>
      <c r="I125" s="36">
        <v>9.65</v>
      </c>
      <c r="J125" s="38">
        <f t="shared" si="5"/>
        <v>2734.5077720207255</v>
      </c>
    </row>
  </sheetData>
  <mergeCells count="3">
    <mergeCell ref="C3:D3"/>
    <mergeCell ref="E3:F3"/>
    <mergeCell ref="G3:J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BAD5-B3E5-4036-B9F5-920FFBBBD2AA}">
  <dimension ref="A1:E126"/>
  <sheetViews>
    <sheetView topLeftCell="C2" workbookViewId="0">
      <selection activeCell="C2" sqref="C2"/>
    </sheetView>
  </sheetViews>
  <sheetFormatPr defaultRowHeight="15"/>
  <cols>
    <col min="1" max="1" width="52.42578125" bestFit="1" customWidth="1"/>
    <col min="2" max="2" width="16.42578125" bestFit="1" customWidth="1"/>
    <col min="3" max="3" width="22.5703125" bestFit="1" customWidth="1"/>
    <col min="4" max="4" width="27.28515625" style="3" bestFit="1" customWidth="1"/>
    <col min="5" max="5" width="25.140625" bestFit="1" customWidth="1"/>
  </cols>
  <sheetData>
    <row r="1" spans="1:5">
      <c r="A1" s="15" t="s">
        <v>941</v>
      </c>
    </row>
    <row r="3" spans="1:5">
      <c r="A3" s="23" t="s">
        <v>1</v>
      </c>
      <c r="B3" s="23" t="s">
        <v>942</v>
      </c>
      <c r="C3" s="23" t="s">
        <v>943</v>
      </c>
      <c r="D3" s="28" t="s">
        <v>944</v>
      </c>
      <c r="E3" s="23" t="s">
        <v>945</v>
      </c>
    </row>
    <row r="4" spans="1:5">
      <c r="A4" s="1" t="s">
        <v>12</v>
      </c>
      <c r="B4" s="40">
        <v>13079</v>
      </c>
      <c r="C4" s="39">
        <v>653348</v>
      </c>
      <c r="D4" s="3">
        <f>B4/C4</f>
        <v>2.0018428157735236E-2</v>
      </c>
      <c r="E4" s="9">
        <f>SUM(B4:C4)</f>
        <v>666427</v>
      </c>
    </row>
    <row r="5" spans="1:5">
      <c r="A5" s="1" t="s">
        <v>18</v>
      </c>
      <c r="B5" s="40">
        <v>2305</v>
      </c>
      <c r="C5" s="39">
        <v>39495</v>
      </c>
      <c r="D5" s="3">
        <f t="shared" ref="D5:D68" si="0">B5/C5</f>
        <v>5.8361817951639451E-2</v>
      </c>
      <c r="E5" s="9">
        <f t="shared" ref="E5:E68" si="1">SUM(B5:C5)</f>
        <v>41800</v>
      </c>
    </row>
    <row r="6" spans="1:5">
      <c r="A6" s="1" t="s">
        <v>23</v>
      </c>
      <c r="B6" s="40">
        <v>9111</v>
      </c>
      <c r="C6" s="39">
        <v>344256</v>
      </c>
      <c r="D6" s="3">
        <f t="shared" si="0"/>
        <v>2.6465769659788065E-2</v>
      </c>
      <c r="E6" s="9">
        <f t="shared" si="1"/>
        <v>353367</v>
      </c>
    </row>
    <row r="7" spans="1:5">
      <c r="A7" s="1" t="s">
        <v>28</v>
      </c>
      <c r="B7" s="40">
        <v>5797</v>
      </c>
      <c r="C7" s="39">
        <v>197374</v>
      </c>
      <c r="D7" s="3">
        <f t="shared" si="0"/>
        <v>2.9370636456676157E-2</v>
      </c>
      <c r="E7" s="9">
        <f t="shared" si="1"/>
        <v>203171</v>
      </c>
    </row>
    <row r="8" spans="1:5">
      <c r="A8" s="1" t="s">
        <v>33</v>
      </c>
      <c r="B8" s="40">
        <v>12310</v>
      </c>
      <c r="C8" s="39">
        <v>80000</v>
      </c>
      <c r="D8" s="3">
        <f t="shared" si="0"/>
        <v>0.15387500000000001</v>
      </c>
      <c r="E8" s="9">
        <f t="shared" si="1"/>
        <v>92310</v>
      </c>
    </row>
    <row r="9" spans="1:5">
      <c r="A9" s="1" t="s">
        <v>38</v>
      </c>
      <c r="B9" s="40">
        <v>2445</v>
      </c>
      <c r="C9" s="39">
        <v>26250</v>
      </c>
      <c r="D9" s="3">
        <f t="shared" si="0"/>
        <v>9.3142857142857138E-2</v>
      </c>
      <c r="E9" s="9">
        <f t="shared" si="1"/>
        <v>28695</v>
      </c>
    </row>
    <row r="10" spans="1:5">
      <c r="A10" s="1" t="s">
        <v>43</v>
      </c>
      <c r="B10" s="40">
        <v>17554</v>
      </c>
      <c r="C10" s="39">
        <v>1122392</v>
      </c>
      <c r="D10" s="3">
        <f t="shared" si="0"/>
        <v>1.5639812115553212E-2</v>
      </c>
      <c r="E10" s="9">
        <f t="shared" si="1"/>
        <v>1139946</v>
      </c>
    </row>
    <row r="11" spans="1:5">
      <c r="A11" s="1" t="s">
        <v>48</v>
      </c>
      <c r="B11" s="40">
        <v>4168</v>
      </c>
      <c r="C11" s="39">
        <v>22892</v>
      </c>
      <c r="D11" s="3">
        <f t="shared" si="0"/>
        <v>0.18207233968198497</v>
      </c>
      <c r="E11" s="9">
        <f t="shared" si="1"/>
        <v>27060</v>
      </c>
    </row>
    <row r="12" spans="1:5">
      <c r="A12" s="1" t="s">
        <v>53</v>
      </c>
      <c r="B12" s="41">
        <v>0</v>
      </c>
      <c r="C12" s="39">
        <v>1795303</v>
      </c>
      <c r="D12" s="3">
        <f t="shared" si="0"/>
        <v>0</v>
      </c>
      <c r="E12" s="9">
        <f t="shared" si="1"/>
        <v>1795303</v>
      </c>
    </row>
    <row r="13" spans="1:5">
      <c r="A13" s="1" t="s">
        <v>58</v>
      </c>
      <c r="B13" s="39">
        <v>13727</v>
      </c>
      <c r="C13" s="39">
        <v>66838</v>
      </c>
      <c r="D13" s="3">
        <f t="shared" si="0"/>
        <v>0.20537718064574045</v>
      </c>
      <c r="E13" s="9">
        <f t="shared" si="1"/>
        <v>80565</v>
      </c>
    </row>
    <row r="14" spans="1:5">
      <c r="A14" s="1" t="s">
        <v>63</v>
      </c>
      <c r="B14" s="39">
        <v>2883</v>
      </c>
      <c r="C14" s="39">
        <v>282099</v>
      </c>
      <c r="D14" s="3">
        <f t="shared" si="0"/>
        <v>1.0219816447417396E-2</v>
      </c>
      <c r="E14" s="9">
        <f t="shared" si="1"/>
        <v>284982</v>
      </c>
    </row>
    <row r="15" spans="1:5">
      <c r="A15" s="1" t="s">
        <v>68</v>
      </c>
      <c r="B15" s="39">
        <v>13181</v>
      </c>
      <c r="C15" s="39">
        <v>32553</v>
      </c>
      <c r="D15" s="3">
        <f t="shared" si="0"/>
        <v>0.40490891776487575</v>
      </c>
      <c r="E15" s="9">
        <f t="shared" si="1"/>
        <v>45734</v>
      </c>
    </row>
    <row r="16" spans="1:5">
      <c r="A16" s="1" t="s">
        <v>73</v>
      </c>
      <c r="B16" s="39">
        <v>3394</v>
      </c>
      <c r="C16" s="39">
        <v>147761</v>
      </c>
      <c r="D16" s="3">
        <f t="shared" si="0"/>
        <v>2.2969525111497621E-2</v>
      </c>
      <c r="E16" s="9">
        <f t="shared" si="1"/>
        <v>151155</v>
      </c>
    </row>
    <row r="17" spans="1:5">
      <c r="A17" s="1" t="s">
        <v>78</v>
      </c>
      <c r="B17" s="39">
        <v>4448</v>
      </c>
      <c r="C17" s="8">
        <v>23329</v>
      </c>
      <c r="D17" s="3">
        <f t="shared" si="0"/>
        <v>0.19066398045351279</v>
      </c>
      <c r="E17" s="9">
        <f t="shared" si="1"/>
        <v>27777</v>
      </c>
    </row>
    <row r="18" spans="1:5">
      <c r="A18" s="1" t="s">
        <v>83</v>
      </c>
      <c r="B18" s="39">
        <v>2610</v>
      </c>
      <c r="C18" s="39">
        <v>20780</v>
      </c>
      <c r="D18" s="3">
        <f t="shared" si="0"/>
        <v>0.12560153994225218</v>
      </c>
      <c r="E18" s="9">
        <f t="shared" si="1"/>
        <v>23390</v>
      </c>
    </row>
    <row r="19" spans="1:5">
      <c r="A19" s="1" t="s">
        <v>88</v>
      </c>
      <c r="B19" s="39">
        <v>2445</v>
      </c>
      <c r="C19" s="39">
        <v>33325</v>
      </c>
      <c r="D19" s="3">
        <f t="shared" si="0"/>
        <v>7.3368342085521385E-2</v>
      </c>
      <c r="E19" s="9">
        <f t="shared" si="1"/>
        <v>35770</v>
      </c>
    </row>
    <row r="20" spans="1:5">
      <c r="A20" s="1" t="s">
        <v>93</v>
      </c>
      <c r="B20" s="39">
        <v>6809</v>
      </c>
      <c r="C20" s="39">
        <v>286810</v>
      </c>
      <c r="D20" s="3">
        <f t="shared" si="0"/>
        <v>2.3740455353718489E-2</v>
      </c>
      <c r="E20" s="9">
        <f t="shared" si="1"/>
        <v>293619</v>
      </c>
    </row>
    <row r="21" spans="1:5">
      <c r="A21" s="1" t="s">
        <v>98</v>
      </c>
      <c r="B21" s="39">
        <v>4889</v>
      </c>
      <c r="C21" s="39">
        <v>134139</v>
      </c>
      <c r="D21" s="3">
        <f t="shared" si="0"/>
        <v>3.6447267386815169E-2</v>
      </c>
      <c r="E21" s="9">
        <f t="shared" si="1"/>
        <v>139028</v>
      </c>
    </row>
    <row r="22" spans="1:5">
      <c r="A22" s="1" t="s">
        <v>103</v>
      </c>
      <c r="B22" s="39">
        <v>3456</v>
      </c>
      <c r="C22" s="39">
        <v>9951</v>
      </c>
      <c r="D22" s="3">
        <f t="shared" si="0"/>
        <v>0.34730177871570694</v>
      </c>
      <c r="E22" s="9">
        <f t="shared" si="1"/>
        <v>13407</v>
      </c>
    </row>
    <row r="23" spans="1:5">
      <c r="A23" s="1" t="s">
        <v>108</v>
      </c>
      <c r="B23" s="39">
        <v>6479</v>
      </c>
      <c r="C23" s="39">
        <v>122968</v>
      </c>
      <c r="D23" s="3">
        <f t="shared" si="0"/>
        <v>5.2688504326328801E-2</v>
      </c>
      <c r="E23" s="9">
        <f t="shared" si="1"/>
        <v>129447</v>
      </c>
    </row>
    <row r="24" spans="1:5">
      <c r="A24" s="1" t="s">
        <v>113</v>
      </c>
      <c r="B24" s="39">
        <v>12982</v>
      </c>
      <c r="C24" s="39">
        <v>461952</v>
      </c>
      <c r="D24" s="3">
        <f t="shared" si="0"/>
        <v>2.8102486838459406E-2</v>
      </c>
      <c r="E24" s="9">
        <f t="shared" si="1"/>
        <v>474934</v>
      </c>
    </row>
    <row r="25" spans="1:5">
      <c r="A25" s="1" t="s">
        <v>118</v>
      </c>
      <c r="B25" s="39">
        <v>2785</v>
      </c>
      <c r="C25" s="39">
        <v>67669</v>
      </c>
      <c r="D25" s="3">
        <f t="shared" si="0"/>
        <v>4.115621628810829E-2</v>
      </c>
      <c r="E25" s="9">
        <f t="shared" si="1"/>
        <v>70454</v>
      </c>
    </row>
    <row r="26" spans="1:5">
      <c r="A26" s="1" t="s">
        <v>123</v>
      </c>
      <c r="B26" s="39">
        <v>15182</v>
      </c>
      <c r="C26" s="39">
        <v>530854</v>
      </c>
      <c r="D26" s="3">
        <f t="shared" si="0"/>
        <v>2.8599200533480015E-2</v>
      </c>
      <c r="E26" s="9">
        <f t="shared" si="1"/>
        <v>546036</v>
      </c>
    </row>
    <row r="27" spans="1:5">
      <c r="A27" s="1" t="s">
        <v>128</v>
      </c>
      <c r="B27" s="39">
        <v>5219</v>
      </c>
      <c r="C27" s="39">
        <v>162400</v>
      </c>
      <c r="D27" s="3">
        <f t="shared" si="0"/>
        <v>3.2136699507389163E-2</v>
      </c>
      <c r="E27" s="9">
        <f t="shared" si="1"/>
        <v>167619</v>
      </c>
    </row>
    <row r="28" spans="1:5">
      <c r="A28" s="1" t="s">
        <v>133</v>
      </c>
      <c r="B28" s="39">
        <v>14366</v>
      </c>
      <c r="C28" s="39">
        <v>284076</v>
      </c>
      <c r="D28" s="3">
        <f t="shared" si="0"/>
        <v>5.0570973964713668E-2</v>
      </c>
      <c r="E28" s="9">
        <f t="shared" si="1"/>
        <v>298442</v>
      </c>
    </row>
    <row r="29" spans="1:5">
      <c r="A29" s="1" t="s">
        <v>138</v>
      </c>
      <c r="B29" s="39">
        <v>2941</v>
      </c>
      <c r="C29" s="39">
        <v>46371</v>
      </c>
      <c r="D29" s="3">
        <f t="shared" si="0"/>
        <v>6.3423260227297232E-2</v>
      </c>
      <c r="E29" s="9">
        <f t="shared" si="1"/>
        <v>49312</v>
      </c>
    </row>
    <row r="30" spans="1:5">
      <c r="A30" s="1" t="s">
        <v>143</v>
      </c>
      <c r="B30" s="39">
        <v>3384</v>
      </c>
      <c r="C30" s="39">
        <v>390430</v>
      </c>
      <c r="D30" s="3">
        <f t="shared" si="0"/>
        <v>8.6673667494813408E-3</v>
      </c>
      <c r="E30" s="9">
        <f t="shared" si="1"/>
        <v>393814</v>
      </c>
    </row>
    <row r="31" spans="1:5">
      <c r="A31" s="1" t="s">
        <v>148</v>
      </c>
      <c r="B31" s="39">
        <v>16648</v>
      </c>
      <c r="C31" s="39">
        <v>84190</v>
      </c>
      <c r="D31" s="3">
        <f t="shared" si="0"/>
        <v>0.19774319990497685</v>
      </c>
      <c r="E31" s="9">
        <f t="shared" si="1"/>
        <v>100838</v>
      </c>
    </row>
    <row r="32" spans="1:5">
      <c r="A32" s="1" t="s">
        <v>153</v>
      </c>
      <c r="B32" s="39">
        <v>2915</v>
      </c>
      <c r="C32" s="39">
        <v>83641</v>
      </c>
      <c r="D32" s="3">
        <f t="shared" si="0"/>
        <v>3.4851328893724366E-2</v>
      </c>
      <c r="E32" s="9">
        <f t="shared" si="1"/>
        <v>86556</v>
      </c>
    </row>
    <row r="33" spans="1:5">
      <c r="A33" s="1" t="s">
        <v>158</v>
      </c>
      <c r="B33" s="39">
        <v>13955</v>
      </c>
      <c r="C33" s="39">
        <v>841383</v>
      </c>
      <c r="D33" s="3">
        <f t="shared" si="0"/>
        <v>1.6585787922979191E-2</v>
      </c>
      <c r="E33" s="9">
        <f t="shared" si="1"/>
        <v>855338</v>
      </c>
    </row>
    <row r="34" spans="1:5">
      <c r="A34" s="1" t="s">
        <v>163</v>
      </c>
      <c r="B34" s="39">
        <v>17988</v>
      </c>
      <c r="C34" s="39">
        <v>751973</v>
      </c>
      <c r="D34" s="3">
        <f t="shared" si="0"/>
        <v>2.3921071634220911E-2</v>
      </c>
      <c r="E34" s="9">
        <f t="shared" si="1"/>
        <v>769961</v>
      </c>
    </row>
    <row r="35" spans="1:5">
      <c r="A35" s="1" t="s">
        <v>168</v>
      </c>
      <c r="B35" s="39">
        <v>83473</v>
      </c>
      <c r="C35" s="8">
        <v>6562843</v>
      </c>
      <c r="D35" s="3">
        <f t="shared" si="0"/>
        <v>1.2719030456770031E-2</v>
      </c>
      <c r="E35" s="9">
        <f t="shared" si="1"/>
        <v>6646316</v>
      </c>
    </row>
    <row r="36" spans="1:5">
      <c r="A36" s="1" t="s">
        <v>172</v>
      </c>
      <c r="B36" s="39">
        <v>12159</v>
      </c>
      <c r="C36" s="8">
        <v>390399</v>
      </c>
      <c r="D36" s="3">
        <f t="shared" si="0"/>
        <v>3.114505928550022E-2</v>
      </c>
      <c r="E36" s="9">
        <f t="shared" si="1"/>
        <v>402558</v>
      </c>
    </row>
    <row r="37" spans="1:5">
      <c r="A37" s="1" t="s">
        <v>177</v>
      </c>
      <c r="B37" s="39">
        <v>2705</v>
      </c>
      <c r="C37" s="8">
        <v>91209</v>
      </c>
      <c r="D37" s="3">
        <f t="shared" si="0"/>
        <v>2.9657161025775966E-2</v>
      </c>
      <c r="E37" s="9">
        <f t="shared" si="1"/>
        <v>93914</v>
      </c>
    </row>
    <row r="38" spans="1:5">
      <c r="A38" s="1" t="s">
        <v>182</v>
      </c>
      <c r="B38" s="39">
        <v>7923</v>
      </c>
      <c r="C38" s="39">
        <v>371248</v>
      </c>
      <c r="D38" s="3">
        <f t="shared" si="0"/>
        <v>2.1341529112614749E-2</v>
      </c>
      <c r="E38" s="9">
        <f t="shared" si="1"/>
        <v>379171</v>
      </c>
    </row>
    <row r="39" spans="1:5">
      <c r="A39" s="1" t="s">
        <v>187</v>
      </c>
      <c r="B39" s="39">
        <v>22463</v>
      </c>
      <c r="C39" s="39">
        <v>1138809</v>
      </c>
      <c r="D39" s="3">
        <f t="shared" si="0"/>
        <v>1.9724993392219416E-2</v>
      </c>
      <c r="E39" s="9">
        <f t="shared" si="1"/>
        <v>1161272</v>
      </c>
    </row>
    <row r="40" spans="1:5">
      <c r="A40" s="1" t="s">
        <v>192</v>
      </c>
      <c r="B40" s="39">
        <v>4405</v>
      </c>
      <c r="C40" s="39">
        <v>47871</v>
      </c>
      <c r="D40" s="3">
        <f t="shared" si="0"/>
        <v>9.2018132063253322E-2</v>
      </c>
      <c r="E40" s="9">
        <f t="shared" si="1"/>
        <v>52276</v>
      </c>
    </row>
    <row r="41" spans="1:5">
      <c r="A41" s="1" t="s">
        <v>196</v>
      </c>
      <c r="B41" s="39">
        <v>8585</v>
      </c>
      <c r="C41" s="39">
        <v>154830</v>
      </c>
      <c r="D41" s="3">
        <f t="shared" si="0"/>
        <v>5.5447910611638569E-2</v>
      </c>
      <c r="E41" s="9">
        <f t="shared" si="1"/>
        <v>163415</v>
      </c>
    </row>
    <row r="42" spans="1:5">
      <c r="A42" s="1" t="s">
        <v>201</v>
      </c>
      <c r="B42" s="39">
        <v>6184</v>
      </c>
      <c r="C42" s="39">
        <v>89416</v>
      </c>
      <c r="D42" s="3">
        <f t="shared" si="0"/>
        <v>6.9159881900331038E-2</v>
      </c>
      <c r="E42" s="9">
        <f t="shared" si="1"/>
        <v>95600</v>
      </c>
    </row>
    <row r="43" spans="1:5">
      <c r="A43" s="1" t="s">
        <v>206</v>
      </c>
      <c r="B43" s="39">
        <v>2756</v>
      </c>
      <c r="C43" s="39">
        <v>40919</v>
      </c>
      <c r="D43" s="3">
        <f t="shared" si="0"/>
        <v>6.7352574598597226E-2</v>
      </c>
      <c r="E43" s="9">
        <f t="shared" si="1"/>
        <v>43675</v>
      </c>
    </row>
    <row r="44" spans="1:5">
      <c r="A44" s="1" t="s">
        <v>211</v>
      </c>
      <c r="B44" s="39">
        <v>2613</v>
      </c>
      <c r="C44" s="39">
        <v>32398</v>
      </c>
      <c r="D44" s="3">
        <f t="shared" si="0"/>
        <v>8.0653126736218286E-2</v>
      </c>
      <c r="E44" s="9">
        <f t="shared" si="1"/>
        <v>35011</v>
      </c>
    </row>
    <row r="45" spans="1:5">
      <c r="A45" s="1" t="s">
        <v>216</v>
      </c>
      <c r="B45" s="39">
        <v>15966</v>
      </c>
      <c r="C45" s="39">
        <v>402399</v>
      </c>
      <c r="D45" s="3">
        <f t="shared" si="0"/>
        <v>3.9677036970767819E-2</v>
      </c>
      <c r="E45" s="9">
        <f t="shared" si="1"/>
        <v>418365</v>
      </c>
    </row>
    <row r="46" spans="1:5">
      <c r="A46" s="1" t="s">
        <v>221</v>
      </c>
      <c r="B46" s="39">
        <v>15924</v>
      </c>
      <c r="C46" s="8">
        <v>501199</v>
      </c>
      <c r="D46" s="3">
        <f t="shared" si="0"/>
        <v>3.1771811196750196E-2</v>
      </c>
      <c r="E46" s="9">
        <f t="shared" si="1"/>
        <v>517123</v>
      </c>
    </row>
    <row r="47" spans="1:5">
      <c r="A47" s="1" t="s">
        <v>226</v>
      </c>
      <c r="B47" s="39">
        <v>3645</v>
      </c>
      <c r="C47" s="39">
        <v>106585</v>
      </c>
      <c r="D47" s="3">
        <f t="shared" si="0"/>
        <v>3.4198057888070552E-2</v>
      </c>
      <c r="E47" s="9">
        <f t="shared" si="1"/>
        <v>110230</v>
      </c>
    </row>
    <row r="48" spans="1:5">
      <c r="A48" s="1" t="s">
        <v>231</v>
      </c>
      <c r="B48" s="39">
        <v>4565</v>
      </c>
      <c r="C48" s="39">
        <v>138954</v>
      </c>
      <c r="D48" s="3">
        <f t="shared" si="0"/>
        <v>3.285259870172863E-2</v>
      </c>
      <c r="E48" s="9">
        <f t="shared" si="1"/>
        <v>143519</v>
      </c>
    </row>
    <row r="49" spans="1:5">
      <c r="A49" s="1" t="s">
        <v>236</v>
      </c>
      <c r="B49" s="39">
        <v>4807</v>
      </c>
      <c r="C49" s="39">
        <v>133080</v>
      </c>
      <c r="D49" s="3">
        <f t="shared" si="0"/>
        <v>3.6121130147279829E-2</v>
      </c>
      <c r="E49" s="9">
        <f t="shared" si="1"/>
        <v>137887</v>
      </c>
    </row>
    <row r="50" spans="1:5">
      <c r="A50" s="1" t="s">
        <v>241</v>
      </c>
      <c r="B50" s="39">
        <v>7466</v>
      </c>
      <c r="C50" s="39">
        <v>103438</v>
      </c>
      <c r="D50" s="3">
        <f t="shared" si="0"/>
        <v>7.2178503064637758E-2</v>
      </c>
      <c r="E50" s="9">
        <f t="shared" si="1"/>
        <v>110904</v>
      </c>
    </row>
    <row r="51" spans="1:5">
      <c r="A51" s="1" t="s">
        <v>246</v>
      </c>
      <c r="B51" s="39">
        <v>8494</v>
      </c>
      <c r="C51" s="39">
        <v>125833</v>
      </c>
      <c r="D51" s="3">
        <f t="shared" si="0"/>
        <v>6.7502165568650518E-2</v>
      </c>
      <c r="E51" s="9">
        <f t="shared" si="1"/>
        <v>134327</v>
      </c>
    </row>
    <row r="52" spans="1:5">
      <c r="A52" s="1" t="s">
        <v>251</v>
      </c>
      <c r="B52" s="39">
        <v>10576</v>
      </c>
      <c r="C52" s="39">
        <v>72000</v>
      </c>
      <c r="D52" s="3">
        <f t="shared" si="0"/>
        <v>0.1468888888888889</v>
      </c>
      <c r="E52" s="9">
        <f t="shared" si="1"/>
        <v>82576</v>
      </c>
    </row>
    <row r="53" spans="1:5">
      <c r="A53" s="1" t="s">
        <v>256</v>
      </c>
      <c r="B53" s="39">
        <v>3061</v>
      </c>
      <c r="C53" s="8">
        <v>36040</v>
      </c>
      <c r="D53" s="3">
        <f t="shared" si="0"/>
        <v>8.4933407325194235E-2</v>
      </c>
      <c r="E53" s="9">
        <f t="shared" si="1"/>
        <v>39101</v>
      </c>
    </row>
    <row r="54" spans="1:5">
      <c r="A54" s="1" t="s">
        <v>261</v>
      </c>
      <c r="B54" s="39">
        <v>2445</v>
      </c>
      <c r="C54" s="39">
        <v>18789</v>
      </c>
      <c r="D54" s="3">
        <f t="shared" si="0"/>
        <v>0.13012933099153759</v>
      </c>
      <c r="E54" s="9">
        <f t="shared" si="1"/>
        <v>21234</v>
      </c>
    </row>
    <row r="55" spans="1:5">
      <c r="A55" s="1" t="s">
        <v>266</v>
      </c>
      <c r="B55" s="39">
        <v>3456</v>
      </c>
      <c r="C55" s="39">
        <v>131511</v>
      </c>
      <c r="D55" s="3">
        <f t="shared" si="0"/>
        <v>2.6279170563679084E-2</v>
      </c>
      <c r="E55" s="9">
        <f t="shared" si="1"/>
        <v>134967</v>
      </c>
    </row>
    <row r="56" spans="1:5">
      <c r="A56" s="1" t="s">
        <v>271</v>
      </c>
      <c r="B56" s="39">
        <v>0</v>
      </c>
      <c r="C56" t="s">
        <v>17</v>
      </c>
      <c r="E56" s="9">
        <f t="shared" si="1"/>
        <v>0</v>
      </c>
    </row>
    <row r="57" spans="1:5">
      <c r="A57" s="1" t="s">
        <v>274</v>
      </c>
      <c r="B57" s="39">
        <v>0</v>
      </c>
      <c r="C57" s="39">
        <v>35719</v>
      </c>
      <c r="D57" s="3">
        <f t="shared" si="0"/>
        <v>0</v>
      </c>
      <c r="E57" s="9">
        <f t="shared" si="1"/>
        <v>35719</v>
      </c>
    </row>
    <row r="58" spans="1:5">
      <c r="A58" s="1" t="s">
        <v>279</v>
      </c>
      <c r="B58" s="39">
        <v>6745</v>
      </c>
      <c r="C58" s="8">
        <v>423596</v>
      </c>
      <c r="D58" s="3">
        <f t="shared" si="0"/>
        <v>1.5923190964976061E-2</v>
      </c>
      <c r="E58" s="9">
        <f t="shared" si="1"/>
        <v>430341</v>
      </c>
    </row>
    <row r="59" spans="1:5">
      <c r="A59" s="1" t="s">
        <v>284</v>
      </c>
      <c r="B59" s="39">
        <v>2092</v>
      </c>
      <c r="C59" s="8">
        <v>96220</v>
      </c>
      <c r="D59" s="3">
        <f t="shared" si="0"/>
        <v>2.1741841612970277E-2</v>
      </c>
      <c r="E59" s="9">
        <f t="shared" si="1"/>
        <v>98312</v>
      </c>
    </row>
    <row r="60" spans="1:5">
      <c r="A60" s="1" t="s">
        <v>289</v>
      </c>
      <c r="B60" s="39">
        <v>2366</v>
      </c>
      <c r="C60" s="39">
        <v>64573</v>
      </c>
      <c r="D60" s="3">
        <f t="shared" si="0"/>
        <v>3.6640701221872921E-2</v>
      </c>
      <c r="E60" s="9">
        <f t="shared" si="1"/>
        <v>66939</v>
      </c>
    </row>
    <row r="61" spans="1:5">
      <c r="A61" s="1" t="s">
        <v>294</v>
      </c>
      <c r="B61" s="39">
        <v>4992</v>
      </c>
      <c r="C61" s="39">
        <v>41485</v>
      </c>
      <c r="D61" s="3">
        <f t="shared" si="0"/>
        <v>0.1203326503555502</v>
      </c>
      <c r="E61" s="9">
        <f t="shared" si="1"/>
        <v>46477</v>
      </c>
    </row>
    <row r="62" spans="1:5">
      <c r="A62" s="1" t="s">
        <v>299</v>
      </c>
      <c r="B62" s="39">
        <v>35800</v>
      </c>
      <c r="C62" s="8">
        <v>1368206</v>
      </c>
      <c r="D62" s="3">
        <f t="shared" si="0"/>
        <v>2.6165650494150736E-2</v>
      </c>
      <c r="E62" s="9">
        <f t="shared" si="1"/>
        <v>1404006</v>
      </c>
    </row>
    <row r="63" spans="1:5">
      <c r="A63" s="1" t="s">
        <v>304</v>
      </c>
      <c r="B63" s="39">
        <v>3048</v>
      </c>
      <c r="C63" s="39">
        <v>115217</v>
      </c>
      <c r="D63" s="3">
        <f t="shared" si="0"/>
        <v>2.6454429467873665E-2</v>
      </c>
      <c r="E63" s="9">
        <f t="shared" si="1"/>
        <v>118265</v>
      </c>
    </row>
    <row r="64" spans="1:5">
      <c r="A64" s="1" t="s">
        <v>309</v>
      </c>
      <c r="B64" s="39">
        <v>2366</v>
      </c>
      <c r="C64" s="39">
        <v>70208</v>
      </c>
      <c r="D64" s="3">
        <f t="shared" si="0"/>
        <v>3.3699863263445762E-2</v>
      </c>
      <c r="E64" s="9">
        <f t="shared" si="1"/>
        <v>72574</v>
      </c>
    </row>
    <row r="65" spans="1:5">
      <c r="A65" s="1" t="s">
        <v>314</v>
      </c>
      <c r="B65" s="39">
        <v>6687</v>
      </c>
      <c r="C65" s="8">
        <v>169780</v>
      </c>
      <c r="D65" s="3">
        <f t="shared" si="0"/>
        <v>3.9386264577688776E-2</v>
      </c>
      <c r="E65" s="9">
        <f t="shared" si="1"/>
        <v>176467</v>
      </c>
    </row>
    <row r="66" spans="1:5">
      <c r="A66" s="1" t="s">
        <v>319</v>
      </c>
      <c r="B66" s="39">
        <v>6057</v>
      </c>
      <c r="C66" s="39">
        <v>118400</v>
      </c>
      <c r="D66" s="3">
        <f t="shared" si="0"/>
        <v>5.1157094594594596E-2</v>
      </c>
      <c r="E66" s="9">
        <f t="shared" si="1"/>
        <v>124457</v>
      </c>
    </row>
    <row r="67" spans="1:5">
      <c r="A67" s="1" t="s">
        <v>324</v>
      </c>
      <c r="B67" s="39">
        <v>2915</v>
      </c>
      <c r="C67" s="39">
        <v>180750</v>
      </c>
      <c r="D67" s="3">
        <f t="shared" si="0"/>
        <v>1.6127247579529738E-2</v>
      </c>
      <c r="E67" s="9">
        <f t="shared" si="1"/>
        <v>183665</v>
      </c>
    </row>
    <row r="68" spans="1:5">
      <c r="A68" s="1" t="s">
        <v>329</v>
      </c>
      <c r="B68" s="39">
        <v>2859</v>
      </c>
      <c r="C68" s="39">
        <v>136142</v>
      </c>
      <c r="D68" s="3">
        <f t="shared" si="0"/>
        <v>2.1000132214893275E-2</v>
      </c>
      <c r="E68" s="9">
        <f t="shared" si="1"/>
        <v>139001</v>
      </c>
    </row>
    <row r="69" spans="1:5">
      <c r="A69" s="1" t="s">
        <v>334</v>
      </c>
      <c r="B69" s="39">
        <v>2143</v>
      </c>
      <c r="C69" s="39">
        <v>38058</v>
      </c>
      <c r="D69" s="3">
        <f t="shared" ref="D69:D124" si="2">B69/C69</f>
        <v>5.6308791844027539E-2</v>
      </c>
      <c r="E69" s="9">
        <f t="shared" ref="E69:E124" si="3">SUM(B69:C69)</f>
        <v>40201</v>
      </c>
    </row>
    <row r="70" spans="1:5">
      <c r="A70" s="1" t="s">
        <v>339</v>
      </c>
      <c r="B70" s="39">
        <v>8458</v>
      </c>
      <c r="C70" s="39">
        <v>45378</v>
      </c>
      <c r="D70" s="3">
        <f t="shared" si="2"/>
        <v>0.18638988055886113</v>
      </c>
      <c r="E70" s="9">
        <f t="shared" si="3"/>
        <v>53836</v>
      </c>
    </row>
    <row r="71" spans="1:5">
      <c r="A71" s="1" t="s">
        <v>344</v>
      </c>
      <c r="B71" s="39">
        <v>2551</v>
      </c>
      <c r="C71" s="39">
        <v>58508</v>
      </c>
      <c r="D71" s="3">
        <f t="shared" si="2"/>
        <v>4.3600875094004239E-2</v>
      </c>
      <c r="E71" s="9">
        <f t="shared" si="3"/>
        <v>61059</v>
      </c>
    </row>
    <row r="72" spans="1:5">
      <c r="A72" s="1" t="s">
        <v>348</v>
      </c>
      <c r="B72" s="10">
        <v>200195</v>
      </c>
      <c r="C72" s="39">
        <v>48510545</v>
      </c>
      <c r="D72" s="3">
        <f t="shared" si="2"/>
        <v>4.1268346913026846E-3</v>
      </c>
      <c r="E72" s="9">
        <f t="shared" si="3"/>
        <v>48710740</v>
      </c>
    </row>
    <row r="73" spans="1:5">
      <c r="A73" s="1" t="s">
        <v>353</v>
      </c>
      <c r="B73" s="39">
        <v>10704</v>
      </c>
      <c r="C73" s="39">
        <v>609272</v>
      </c>
      <c r="D73" s="3">
        <f t="shared" si="2"/>
        <v>1.7568507989863313E-2</v>
      </c>
      <c r="E73" s="9">
        <f t="shared" si="3"/>
        <v>619976</v>
      </c>
    </row>
    <row r="74" spans="1:5">
      <c r="A74" s="1" t="s">
        <v>358</v>
      </c>
      <c r="B74" s="39">
        <v>2284</v>
      </c>
      <c r="C74" s="39">
        <v>29103</v>
      </c>
      <c r="D74" s="3">
        <f t="shared" si="2"/>
        <v>7.8479881799127238E-2</v>
      </c>
      <c r="E74" s="9">
        <f t="shared" si="3"/>
        <v>31387</v>
      </c>
    </row>
    <row r="75" spans="1:5">
      <c r="A75" s="1" t="s">
        <v>363</v>
      </c>
      <c r="B75" s="39">
        <v>2915</v>
      </c>
      <c r="C75" s="39">
        <v>42000</v>
      </c>
      <c r="D75" s="3">
        <f t="shared" si="2"/>
        <v>6.94047619047619E-2</v>
      </c>
      <c r="E75" s="9">
        <f t="shared" si="3"/>
        <v>44915</v>
      </c>
    </row>
    <row r="76" spans="1:5">
      <c r="A76" s="1" t="s">
        <v>368</v>
      </c>
      <c r="B76" s="39">
        <v>2669</v>
      </c>
      <c r="C76" s="39">
        <v>11446</v>
      </c>
      <c r="D76" s="3">
        <f t="shared" si="2"/>
        <v>0.23318189760615063</v>
      </c>
      <c r="E76" s="9">
        <f t="shared" si="3"/>
        <v>14115</v>
      </c>
    </row>
    <row r="77" spans="1:5">
      <c r="A77" s="1" t="s">
        <v>373</v>
      </c>
      <c r="B77" s="39">
        <v>14580</v>
      </c>
      <c r="C77" s="39">
        <v>497453</v>
      </c>
      <c r="D77" s="3">
        <f t="shared" si="2"/>
        <v>2.9309301582260031E-2</v>
      </c>
      <c r="E77" s="9">
        <f t="shared" si="3"/>
        <v>512033</v>
      </c>
    </row>
    <row r="78" spans="1:5">
      <c r="A78" s="1" t="s">
        <v>378</v>
      </c>
      <c r="B78" s="39">
        <v>2106</v>
      </c>
      <c r="C78" s="39">
        <v>70070</v>
      </c>
      <c r="D78" s="3">
        <f t="shared" si="2"/>
        <v>3.0055658627087197E-2</v>
      </c>
      <c r="E78" s="9">
        <f t="shared" si="3"/>
        <v>72176</v>
      </c>
    </row>
    <row r="79" spans="1:5">
      <c r="A79" s="1" t="s">
        <v>383</v>
      </c>
      <c r="B79" s="39">
        <v>0</v>
      </c>
      <c r="C79" s="8">
        <v>55505</v>
      </c>
      <c r="D79" s="3">
        <f t="shared" si="2"/>
        <v>0</v>
      </c>
      <c r="E79" s="9">
        <f t="shared" si="3"/>
        <v>55505</v>
      </c>
    </row>
    <row r="80" spans="1:5">
      <c r="A80" s="1" t="s">
        <v>388</v>
      </c>
      <c r="B80" s="39">
        <v>2892</v>
      </c>
      <c r="C80" s="39">
        <v>56956</v>
      </c>
      <c r="D80" s="3">
        <f t="shared" si="2"/>
        <v>5.0776037643092915E-2</v>
      </c>
      <c r="E80" s="9">
        <f t="shared" si="3"/>
        <v>59848</v>
      </c>
    </row>
    <row r="81" spans="1:5">
      <c r="A81" s="1" t="s">
        <v>393</v>
      </c>
      <c r="B81" s="39">
        <v>7294</v>
      </c>
      <c r="C81" s="39">
        <v>114460</v>
      </c>
      <c r="D81" s="3">
        <f t="shared" si="2"/>
        <v>6.3725318888694746E-2</v>
      </c>
      <c r="E81" s="9">
        <f t="shared" si="3"/>
        <v>121754</v>
      </c>
    </row>
    <row r="82" spans="1:5">
      <c r="A82" s="1" t="s">
        <v>398</v>
      </c>
      <c r="B82" s="39">
        <v>9264</v>
      </c>
      <c r="C82" s="39">
        <v>491802</v>
      </c>
      <c r="D82" s="3">
        <f t="shared" si="2"/>
        <v>1.8836848975807337E-2</v>
      </c>
      <c r="E82" s="9">
        <f t="shared" si="3"/>
        <v>501066</v>
      </c>
    </row>
    <row r="83" spans="1:5">
      <c r="A83" s="1" t="s">
        <v>403</v>
      </c>
      <c r="B83" s="39">
        <v>5157</v>
      </c>
      <c r="C83" s="39">
        <v>195833</v>
      </c>
      <c r="D83" s="3">
        <f t="shared" si="2"/>
        <v>2.6333661844530801E-2</v>
      </c>
      <c r="E83" s="9">
        <f t="shared" si="3"/>
        <v>200990</v>
      </c>
    </row>
    <row r="84" spans="1:5">
      <c r="A84" s="1" t="s">
        <v>408</v>
      </c>
      <c r="B84" s="39">
        <v>9864</v>
      </c>
      <c r="C84" s="39">
        <v>132700</v>
      </c>
      <c r="D84" s="3">
        <f t="shared" si="2"/>
        <v>7.433308214016579E-2</v>
      </c>
      <c r="E84" s="9">
        <f t="shared" si="3"/>
        <v>142564</v>
      </c>
    </row>
    <row r="85" spans="1:5">
      <c r="A85" s="1" t="s">
        <v>413</v>
      </c>
      <c r="B85" s="39">
        <v>3710</v>
      </c>
      <c r="C85" s="39">
        <v>69556</v>
      </c>
      <c r="D85" s="3">
        <f t="shared" si="2"/>
        <v>5.3338317327045831E-2</v>
      </c>
      <c r="E85" s="9">
        <f t="shared" si="3"/>
        <v>73266</v>
      </c>
    </row>
    <row r="86" spans="1:5">
      <c r="A86" s="1" t="s">
        <v>418</v>
      </c>
      <c r="B86" s="39">
        <v>2287</v>
      </c>
      <c r="C86" s="39">
        <v>134212</v>
      </c>
      <c r="D86" s="3">
        <f t="shared" si="2"/>
        <v>1.7040205048728878E-2</v>
      </c>
      <c r="E86" s="9">
        <f t="shared" si="3"/>
        <v>136499</v>
      </c>
    </row>
    <row r="87" spans="1:5">
      <c r="A87" s="1" t="s">
        <v>423</v>
      </c>
      <c r="B87" s="39">
        <v>7577</v>
      </c>
      <c r="C87" s="39">
        <v>268590</v>
      </c>
      <c r="D87" s="3">
        <f t="shared" si="2"/>
        <v>2.8210283331471759E-2</v>
      </c>
      <c r="E87" s="9">
        <f t="shared" si="3"/>
        <v>276167</v>
      </c>
    </row>
    <row r="88" spans="1:5">
      <c r="A88" s="1" t="s">
        <v>428</v>
      </c>
      <c r="B88" s="39">
        <v>5421</v>
      </c>
      <c r="C88" s="39">
        <v>156050</v>
      </c>
      <c r="D88" s="3">
        <f t="shared" si="2"/>
        <v>3.4738865748157641E-2</v>
      </c>
      <c r="E88" s="9">
        <f t="shared" si="3"/>
        <v>161471</v>
      </c>
    </row>
    <row r="89" spans="1:5">
      <c r="A89" s="1" t="s">
        <v>433</v>
      </c>
      <c r="B89" s="10">
        <v>114015</v>
      </c>
      <c r="C89" s="8">
        <v>24209685</v>
      </c>
      <c r="D89" s="3">
        <f t="shared" si="2"/>
        <v>4.7094788717820983E-3</v>
      </c>
      <c r="E89" s="9">
        <f t="shared" si="3"/>
        <v>24323700</v>
      </c>
    </row>
    <row r="90" spans="1:5">
      <c r="A90" s="1" t="s">
        <v>438</v>
      </c>
      <c r="B90" s="39">
        <v>11155</v>
      </c>
      <c r="C90" s="39">
        <v>1114871</v>
      </c>
      <c r="D90" s="3">
        <f t="shared" si="2"/>
        <v>1.0005641908346347E-2</v>
      </c>
      <c r="E90" s="9">
        <f t="shared" si="3"/>
        <v>1126026</v>
      </c>
    </row>
    <row r="91" spans="1:5">
      <c r="A91" s="1" t="s">
        <v>443</v>
      </c>
      <c r="B91" s="39">
        <v>4151</v>
      </c>
      <c r="C91" s="39">
        <v>149149</v>
      </c>
      <c r="D91" s="3">
        <f t="shared" si="2"/>
        <v>2.7831229173511052E-2</v>
      </c>
      <c r="E91" s="9">
        <f t="shared" si="3"/>
        <v>153300</v>
      </c>
    </row>
    <row r="92" spans="1:5">
      <c r="A92" s="1" t="s">
        <v>448</v>
      </c>
      <c r="B92" s="39">
        <v>8298</v>
      </c>
      <c r="C92" s="39">
        <v>587969</v>
      </c>
      <c r="D92" s="3">
        <f t="shared" si="2"/>
        <v>1.4112988950097709E-2</v>
      </c>
      <c r="E92" s="9">
        <f t="shared" si="3"/>
        <v>596267</v>
      </c>
    </row>
    <row r="93" spans="1:5">
      <c r="A93" s="1" t="s">
        <v>453</v>
      </c>
      <c r="B93" s="39">
        <v>3070</v>
      </c>
      <c r="C93" s="39">
        <v>29011</v>
      </c>
      <c r="D93" s="3">
        <f t="shared" si="2"/>
        <v>0.10582192961290544</v>
      </c>
      <c r="E93" s="9">
        <f t="shared" si="3"/>
        <v>32081</v>
      </c>
    </row>
    <row r="94" spans="1:5">
      <c r="A94" s="1" t="s">
        <v>458</v>
      </c>
      <c r="B94" s="39">
        <v>2805</v>
      </c>
      <c r="C94" s="39">
        <v>39300</v>
      </c>
      <c r="D94" s="3">
        <f t="shared" si="2"/>
        <v>7.1374045801526717E-2</v>
      </c>
      <c r="E94" s="9">
        <f t="shared" si="3"/>
        <v>42105</v>
      </c>
    </row>
    <row r="95" spans="1:5">
      <c r="A95" s="1" t="s">
        <v>463</v>
      </c>
      <c r="B95" s="39">
        <v>2366</v>
      </c>
      <c r="C95" t="s">
        <v>17</v>
      </c>
      <c r="E95" s="9">
        <f t="shared" si="3"/>
        <v>2366</v>
      </c>
    </row>
    <row r="96" spans="1:5">
      <c r="A96" s="1" t="s">
        <v>466</v>
      </c>
      <c r="B96" s="39">
        <v>14848</v>
      </c>
      <c r="C96" s="39">
        <v>558899</v>
      </c>
      <c r="D96" s="3">
        <f t="shared" si="2"/>
        <v>2.6566517385073152E-2</v>
      </c>
      <c r="E96" s="9">
        <f t="shared" si="3"/>
        <v>573747</v>
      </c>
    </row>
    <row r="97" spans="1:5">
      <c r="A97" s="1" t="s">
        <v>471</v>
      </c>
      <c r="B97" s="39">
        <v>3482</v>
      </c>
      <c r="C97" s="39">
        <v>66500</v>
      </c>
      <c r="D97" s="3">
        <f t="shared" si="2"/>
        <v>5.2360902255639101E-2</v>
      </c>
      <c r="E97" s="9">
        <f t="shared" si="3"/>
        <v>69982</v>
      </c>
    </row>
    <row r="98" spans="1:5">
      <c r="A98" s="1" t="s">
        <v>476</v>
      </c>
      <c r="B98" s="39">
        <v>6173</v>
      </c>
      <c r="C98" s="39">
        <v>231366</v>
      </c>
      <c r="D98" s="3">
        <f t="shared" si="2"/>
        <v>2.6680670452875529E-2</v>
      </c>
      <c r="E98" s="9">
        <f t="shared" si="3"/>
        <v>237539</v>
      </c>
    </row>
    <row r="99" spans="1:5">
      <c r="A99" s="1" t="s">
        <v>481</v>
      </c>
      <c r="B99" s="39">
        <v>9713</v>
      </c>
      <c r="C99" s="39">
        <v>70000</v>
      </c>
      <c r="D99" s="3">
        <f t="shared" si="2"/>
        <v>0.13875714285714286</v>
      </c>
      <c r="E99" s="9">
        <f t="shared" si="3"/>
        <v>79713</v>
      </c>
    </row>
    <row r="100" spans="1:5">
      <c r="A100" s="1" t="s">
        <v>486</v>
      </c>
      <c r="B100" s="10">
        <v>86354</v>
      </c>
      <c r="C100" s="39">
        <v>6926581</v>
      </c>
      <c r="D100" s="3">
        <f t="shared" si="2"/>
        <v>1.2467045429772639E-2</v>
      </c>
      <c r="E100" s="9">
        <f t="shared" si="3"/>
        <v>7012935</v>
      </c>
    </row>
    <row r="101" spans="1:5">
      <c r="A101" s="1" t="s">
        <v>490</v>
      </c>
      <c r="B101" s="10">
        <v>44944</v>
      </c>
      <c r="C101" s="39">
        <v>2589368</v>
      </c>
      <c r="D101" s="3">
        <f t="shared" si="2"/>
        <v>1.7357131160962831E-2</v>
      </c>
      <c r="E101" s="9">
        <f t="shared" si="3"/>
        <v>2634312</v>
      </c>
    </row>
    <row r="102" spans="1:5">
      <c r="A102" s="1" t="s">
        <v>495</v>
      </c>
      <c r="B102" s="39">
        <v>15036</v>
      </c>
      <c r="C102" s="39">
        <v>825415</v>
      </c>
      <c r="D102" s="3">
        <f t="shared" si="2"/>
        <v>1.8216291198972639E-2</v>
      </c>
      <c r="E102" s="9">
        <f t="shared" si="3"/>
        <v>840451</v>
      </c>
    </row>
    <row r="103" spans="1:5">
      <c r="A103" s="1" t="s">
        <v>499</v>
      </c>
      <c r="B103" s="39">
        <v>19008</v>
      </c>
      <c r="C103" s="39">
        <v>1496554</v>
      </c>
      <c r="D103" s="3">
        <f t="shared" si="2"/>
        <v>1.2701178841525265E-2</v>
      </c>
      <c r="E103" s="9">
        <f t="shared" si="3"/>
        <v>1515562</v>
      </c>
    </row>
    <row r="104" spans="1:5">
      <c r="A104" s="1" t="s">
        <v>504</v>
      </c>
      <c r="B104" s="39">
        <v>2225</v>
      </c>
      <c r="C104" s="39">
        <v>74419</v>
      </c>
      <c r="D104" s="3">
        <f t="shared" si="2"/>
        <v>2.989827866539459E-2</v>
      </c>
      <c r="E104" s="9">
        <f t="shared" si="3"/>
        <v>76644</v>
      </c>
    </row>
    <row r="105" spans="1:5">
      <c r="A105" s="1" t="s">
        <v>509</v>
      </c>
      <c r="B105" s="39">
        <v>4766</v>
      </c>
      <c r="C105" s="39">
        <v>94982</v>
      </c>
      <c r="D105" s="3">
        <f t="shared" si="2"/>
        <v>5.0177928449600978E-2</v>
      </c>
      <c r="E105" s="9">
        <f t="shared" si="3"/>
        <v>99748</v>
      </c>
    </row>
    <row r="106" spans="1:5">
      <c r="A106" s="1" t="s">
        <v>514</v>
      </c>
      <c r="B106" s="39">
        <v>3456</v>
      </c>
      <c r="C106" s="39">
        <v>20036</v>
      </c>
      <c r="D106" s="3">
        <f t="shared" si="2"/>
        <v>0.17248951886604114</v>
      </c>
      <c r="E106" s="9">
        <f t="shared" si="3"/>
        <v>23492</v>
      </c>
    </row>
    <row r="107" spans="1:5">
      <c r="A107" s="1" t="s">
        <v>519</v>
      </c>
      <c r="B107" s="39">
        <v>0</v>
      </c>
      <c r="C107" s="39">
        <v>23876</v>
      </c>
      <c r="D107" s="3">
        <f t="shared" si="2"/>
        <v>0</v>
      </c>
      <c r="E107" s="9">
        <f t="shared" si="3"/>
        <v>23876</v>
      </c>
    </row>
    <row r="108" spans="1:5">
      <c r="A108" s="1" t="s">
        <v>524</v>
      </c>
      <c r="B108" s="39">
        <v>2106</v>
      </c>
      <c r="C108" s="39">
        <v>187996</v>
      </c>
      <c r="D108" s="3">
        <f t="shared" si="2"/>
        <v>1.1202366007787399E-2</v>
      </c>
      <c r="E108" s="9">
        <f t="shared" si="3"/>
        <v>190102</v>
      </c>
    </row>
    <row r="109" spans="1:5">
      <c r="A109" s="1" t="s">
        <v>529</v>
      </c>
      <c r="B109" s="39">
        <v>2551</v>
      </c>
      <c r="C109" s="39">
        <v>17640</v>
      </c>
      <c r="D109" s="3">
        <f t="shared" si="2"/>
        <v>0.14461451247165533</v>
      </c>
      <c r="E109" s="9">
        <f t="shared" si="3"/>
        <v>20191</v>
      </c>
    </row>
    <row r="110" spans="1:5">
      <c r="A110" s="1" t="s">
        <v>534</v>
      </c>
      <c r="B110" s="10">
        <v>168786</v>
      </c>
      <c r="C110" s="39">
        <v>41018048</v>
      </c>
      <c r="D110" s="3">
        <f t="shared" si="2"/>
        <v>4.1149203394564267E-3</v>
      </c>
      <c r="E110" s="9">
        <f t="shared" si="3"/>
        <v>41186834</v>
      </c>
    </row>
    <row r="111" spans="1:5">
      <c r="A111" s="1" t="s">
        <v>539</v>
      </c>
      <c r="B111" s="39">
        <v>6663</v>
      </c>
      <c r="C111" s="39">
        <v>55456</v>
      </c>
      <c r="D111" s="3">
        <v>0</v>
      </c>
      <c r="E111" s="9">
        <f t="shared" si="3"/>
        <v>62119</v>
      </c>
    </row>
    <row r="112" spans="1:5">
      <c r="A112" s="1" t="s">
        <v>544</v>
      </c>
      <c r="B112" s="39">
        <v>8404</v>
      </c>
      <c r="C112" s="39">
        <v>152307</v>
      </c>
      <c r="D112" s="3">
        <f t="shared" si="2"/>
        <v>5.5178028586998627E-2</v>
      </c>
      <c r="E112" s="9">
        <f t="shared" si="3"/>
        <v>160711</v>
      </c>
    </row>
    <row r="113" spans="1:5">
      <c r="A113" s="1" t="s">
        <v>549</v>
      </c>
      <c r="B113" s="39">
        <v>11266</v>
      </c>
      <c r="C113" s="39">
        <v>407521</v>
      </c>
      <c r="D113" s="3">
        <f t="shared" si="2"/>
        <v>2.7645201106200661E-2</v>
      </c>
      <c r="E113" s="9">
        <f t="shared" si="3"/>
        <v>418787</v>
      </c>
    </row>
    <row r="114" spans="1:5">
      <c r="A114" s="1" t="s">
        <v>554</v>
      </c>
      <c r="B114" s="39">
        <v>0</v>
      </c>
      <c r="C114" s="39">
        <v>92640</v>
      </c>
      <c r="D114" s="3">
        <f t="shared" si="2"/>
        <v>0</v>
      </c>
      <c r="E114" s="9">
        <f t="shared" si="3"/>
        <v>92640</v>
      </c>
    </row>
    <row r="115" spans="1:5">
      <c r="A115" s="1" t="s">
        <v>559</v>
      </c>
      <c r="B115" s="39">
        <v>5148</v>
      </c>
      <c r="C115" s="39">
        <v>269421</v>
      </c>
      <c r="D115" s="3">
        <f t="shared" si="2"/>
        <v>1.9107641943278363E-2</v>
      </c>
      <c r="E115" s="9">
        <f t="shared" si="3"/>
        <v>274569</v>
      </c>
    </row>
    <row r="116" spans="1:5">
      <c r="A116" s="1" t="s">
        <v>564</v>
      </c>
      <c r="B116" s="39">
        <v>5038</v>
      </c>
      <c r="C116" s="39">
        <v>58571</v>
      </c>
      <c r="D116" s="3">
        <f t="shared" si="2"/>
        <v>8.6015263526318483E-2</v>
      </c>
      <c r="E116" s="9">
        <f t="shared" si="3"/>
        <v>63609</v>
      </c>
    </row>
    <row r="117" spans="1:5">
      <c r="A117" s="1" t="s">
        <v>569</v>
      </c>
      <c r="B117" s="39">
        <v>2382</v>
      </c>
      <c r="C117" s="39">
        <v>32926</v>
      </c>
      <c r="D117" s="3">
        <f t="shared" si="2"/>
        <v>7.2344044220372952E-2</v>
      </c>
      <c r="E117" s="9">
        <f t="shared" si="3"/>
        <v>35308</v>
      </c>
    </row>
    <row r="118" spans="1:5">
      <c r="A118" s="1" t="s">
        <v>574</v>
      </c>
      <c r="B118" s="10">
        <v>33670</v>
      </c>
      <c r="C118" s="39">
        <v>2795018</v>
      </c>
      <c r="D118" s="3">
        <f t="shared" si="2"/>
        <v>1.2046434048009709E-2</v>
      </c>
      <c r="E118" s="9">
        <f t="shared" si="3"/>
        <v>2828688</v>
      </c>
    </row>
    <row r="119" spans="1:5">
      <c r="A119" s="1" t="s">
        <v>579</v>
      </c>
      <c r="B119" s="39">
        <v>0</v>
      </c>
      <c r="C119" s="39">
        <v>0</v>
      </c>
      <c r="E119" s="9">
        <f t="shared" si="3"/>
        <v>0</v>
      </c>
    </row>
    <row r="120" spans="1:5">
      <c r="A120" s="1" t="s">
        <v>580</v>
      </c>
      <c r="B120" s="39">
        <v>3216</v>
      </c>
      <c r="C120" s="39">
        <v>58832</v>
      </c>
      <c r="D120" s="3">
        <f t="shared" si="2"/>
        <v>5.4664128365515367E-2</v>
      </c>
      <c r="E120" s="9">
        <f t="shared" si="3"/>
        <v>62048</v>
      </c>
    </row>
    <row r="121" spans="1:5">
      <c r="A121" s="1" t="s">
        <v>585</v>
      </c>
      <c r="B121" s="39">
        <v>11683</v>
      </c>
      <c r="C121" s="39">
        <v>456026</v>
      </c>
      <c r="D121" s="3">
        <f t="shared" si="2"/>
        <v>2.5619153293891139E-2</v>
      </c>
      <c r="E121" s="9">
        <f t="shared" si="3"/>
        <v>467709</v>
      </c>
    </row>
    <row r="122" spans="1:5">
      <c r="A122" s="1" t="s">
        <v>590</v>
      </c>
      <c r="B122" s="39">
        <v>2472</v>
      </c>
      <c r="C122" s="39">
        <v>118048</v>
      </c>
      <c r="D122" s="3">
        <f t="shared" si="2"/>
        <v>2.0940634318243428E-2</v>
      </c>
      <c r="E122" s="9">
        <f t="shared" si="3"/>
        <v>120520</v>
      </c>
    </row>
    <row r="123" spans="1:5">
      <c r="A123" s="1" t="s">
        <v>595</v>
      </c>
      <c r="B123" s="39">
        <v>2287</v>
      </c>
      <c r="C123" s="39">
        <v>76310</v>
      </c>
      <c r="D123" s="3">
        <f t="shared" si="2"/>
        <v>2.9969859782466256E-2</v>
      </c>
      <c r="E123" s="9">
        <f t="shared" si="3"/>
        <v>78597</v>
      </c>
    </row>
    <row r="124" spans="1:5">
      <c r="A124" s="1" t="s">
        <v>600</v>
      </c>
      <c r="B124" s="39">
        <v>16616</v>
      </c>
      <c r="C124" s="39">
        <v>759371</v>
      </c>
      <c r="D124" s="3">
        <f t="shared" si="2"/>
        <v>2.1881267522726046E-2</v>
      </c>
      <c r="E124" s="9">
        <f t="shared" si="3"/>
        <v>775987</v>
      </c>
    </row>
    <row r="126" spans="1:5">
      <c r="A126" t="s">
        <v>605</v>
      </c>
      <c r="B126" s="9">
        <f>SUBTOTAL(109,B4:B125)</f>
        <v>1489277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CF34-E9E9-454B-8D4C-25BC415113BC}">
  <dimension ref="A1:N127"/>
  <sheetViews>
    <sheetView tabSelected="1" topLeftCell="A106" workbookViewId="0">
      <selection activeCell="D128" sqref="D128"/>
    </sheetView>
  </sheetViews>
  <sheetFormatPr defaultRowHeight="15"/>
  <cols>
    <col min="1" max="1" width="52.42578125" bestFit="1" customWidth="1"/>
    <col min="2" max="2" width="13.5703125" style="38" bestFit="1" customWidth="1"/>
    <col min="3" max="3" width="14.42578125" style="10" bestFit="1" customWidth="1"/>
    <col min="4" max="4" width="12.7109375" style="10" customWidth="1"/>
    <col min="5" max="5" width="20" customWidth="1"/>
    <col min="6" max="6" width="16" customWidth="1"/>
    <col min="7" max="7" width="14.7109375" customWidth="1"/>
    <col min="8" max="8" width="25.140625" customWidth="1"/>
    <col min="9" max="9" width="26" bestFit="1" customWidth="1"/>
    <col min="10" max="10" width="17.7109375" style="10" bestFit="1" customWidth="1"/>
    <col min="11" max="11" width="17.5703125" style="10" bestFit="1" customWidth="1"/>
    <col min="12" max="12" width="19.7109375" style="10" bestFit="1" customWidth="1"/>
    <col min="13" max="13" width="18.140625" style="10" bestFit="1" customWidth="1"/>
    <col min="14" max="14" width="17.5703125" style="10" bestFit="1" customWidth="1"/>
  </cols>
  <sheetData>
    <row r="1" spans="1:14">
      <c r="A1" s="15" t="s">
        <v>946</v>
      </c>
    </row>
    <row r="3" spans="1:14">
      <c r="C3" s="73" t="s">
        <v>947</v>
      </c>
      <c r="D3" s="73"/>
      <c r="E3" s="73"/>
      <c r="F3" s="73"/>
      <c r="G3" s="73"/>
      <c r="H3" s="7"/>
      <c r="J3" s="74" t="s">
        <v>948</v>
      </c>
      <c r="K3" s="74"/>
      <c r="L3" s="74"/>
      <c r="M3" s="74"/>
      <c r="N3" s="74"/>
    </row>
    <row r="4" spans="1:14">
      <c r="A4" s="23" t="s">
        <v>1</v>
      </c>
      <c r="B4" s="66" t="s">
        <v>949</v>
      </c>
      <c r="C4" s="33" t="s">
        <v>950</v>
      </c>
      <c r="D4" s="33" t="s">
        <v>951</v>
      </c>
      <c r="E4" s="20" t="s">
        <v>952</v>
      </c>
      <c r="F4" s="20" t="s">
        <v>953</v>
      </c>
      <c r="G4" s="21" t="s">
        <v>954</v>
      </c>
      <c r="H4" s="23" t="s">
        <v>955</v>
      </c>
      <c r="I4" s="23" t="s">
        <v>956</v>
      </c>
      <c r="J4" s="29" t="s">
        <v>957</v>
      </c>
      <c r="K4" s="29" t="s">
        <v>958</v>
      </c>
      <c r="L4" s="29" t="s">
        <v>959</v>
      </c>
      <c r="M4" s="29" t="s">
        <v>960</v>
      </c>
      <c r="N4" s="30" t="s">
        <v>961</v>
      </c>
    </row>
    <row r="5" spans="1:14">
      <c r="A5" s="1" t="s">
        <v>12</v>
      </c>
      <c r="B5" s="37">
        <v>16611</v>
      </c>
      <c r="C5" s="41">
        <v>3500</v>
      </c>
      <c r="D5" s="41">
        <v>14000</v>
      </c>
      <c r="E5" s="39">
        <v>0</v>
      </c>
      <c r="F5" s="39">
        <v>46403</v>
      </c>
      <c r="G5" s="18">
        <f>SUM(C5:F5)</f>
        <v>63903</v>
      </c>
      <c r="H5" s="8">
        <f>'Operating Revenue I'!E4</f>
        <v>666427</v>
      </c>
      <c r="I5" s="9">
        <f>SUM(G5:H5)</f>
        <v>730330</v>
      </c>
      <c r="J5" s="10">
        <f>'Operating Revenue I'!C4/B5</f>
        <v>39.332249714044913</v>
      </c>
      <c r="K5" s="10">
        <f>('Operating Revenue I'!B4+C5)/B5</f>
        <v>0.99807356570946959</v>
      </c>
      <c r="L5" s="10">
        <f>D5/B5</f>
        <v>0.84281500210703753</v>
      </c>
      <c r="M5" s="10">
        <f>G5/B5</f>
        <v>3.8470290771175728</v>
      </c>
      <c r="N5" s="19">
        <f>I5/B5</f>
        <v>43.966648606345196</v>
      </c>
    </row>
    <row r="6" spans="1:14">
      <c r="A6" s="1" t="s">
        <v>18</v>
      </c>
      <c r="B6" s="37">
        <v>807</v>
      </c>
      <c r="C6" s="41">
        <v>0</v>
      </c>
      <c r="D6" s="41">
        <v>4500</v>
      </c>
      <c r="E6" s="39">
        <v>0</v>
      </c>
      <c r="F6" s="39">
        <v>0</v>
      </c>
      <c r="G6" s="18">
        <f t="shared" ref="G6:G69" si="0">SUM(C6:F6)</f>
        <v>4500</v>
      </c>
      <c r="H6" s="8">
        <f>'Operating Revenue I'!E5</f>
        <v>41800</v>
      </c>
      <c r="I6" s="9">
        <f t="shared" ref="I6:I69" si="1">SUM(G6:H6)</f>
        <v>46300</v>
      </c>
      <c r="J6" s="10">
        <f>'Operating Revenue I'!C5/B6</f>
        <v>48.940520446096656</v>
      </c>
      <c r="K6" s="10">
        <f>('Operating Revenue I'!B5+C6)/B6</f>
        <v>2.8562577447335813</v>
      </c>
      <c r="L6" s="10">
        <f t="shared" ref="L6:L69" si="2">D6/B6</f>
        <v>5.5762081784386615</v>
      </c>
      <c r="M6" s="10">
        <f t="shared" ref="M6:M69" si="3">G6/B6</f>
        <v>5.5762081784386615</v>
      </c>
      <c r="N6" s="19">
        <f t="shared" ref="N6:N69" si="4">I6/B6</f>
        <v>57.372986369268894</v>
      </c>
    </row>
    <row r="7" spans="1:14">
      <c r="A7" s="1" t="s">
        <v>23</v>
      </c>
      <c r="B7" s="37">
        <v>4978</v>
      </c>
      <c r="C7" s="10">
        <v>0</v>
      </c>
      <c r="D7" s="41">
        <v>10000</v>
      </c>
      <c r="E7" s="39">
        <v>0</v>
      </c>
      <c r="F7" s="39">
        <v>10041</v>
      </c>
      <c r="G7" s="18">
        <f t="shared" si="0"/>
        <v>20041</v>
      </c>
      <c r="H7" s="8">
        <f>'Operating Revenue I'!E6</f>
        <v>353367</v>
      </c>
      <c r="I7" s="9">
        <f t="shared" si="1"/>
        <v>373408</v>
      </c>
      <c r="J7" s="10">
        <f>'Operating Revenue I'!C6/B7</f>
        <v>69.155484130172766</v>
      </c>
      <c r="K7" s="10">
        <f>('Operating Revenue I'!B6+C7)/B7</f>
        <v>1.8302531137002813</v>
      </c>
      <c r="L7" s="10">
        <f t="shared" si="2"/>
        <v>2.0088388911209321</v>
      </c>
      <c r="M7" s="10">
        <f t="shared" si="3"/>
        <v>4.0259140216954599</v>
      </c>
      <c r="N7" s="19">
        <f t="shared" si="4"/>
        <v>75.011651265568503</v>
      </c>
    </row>
    <row r="8" spans="1:14">
      <c r="A8" s="1" t="s">
        <v>28</v>
      </c>
      <c r="B8" s="37">
        <v>5518</v>
      </c>
      <c r="C8" s="41">
        <v>2500</v>
      </c>
      <c r="D8" s="41">
        <v>12267</v>
      </c>
      <c r="E8" s="39">
        <v>0</v>
      </c>
      <c r="F8" s="39">
        <v>0</v>
      </c>
      <c r="G8" s="18">
        <f t="shared" si="0"/>
        <v>14767</v>
      </c>
      <c r="H8" s="8">
        <f>'Operating Revenue I'!E7</f>
        <v>203171</v>
      </c>
      <c r="I8" s="9">
        <f t="shared" si="1"/>
        <v>217938</v>
      </c>
      <c r="J8" s="10">
        <f>'Operating Revenue I'!C7/B8</f>
        <v>35.769119246103664</v>
      </c>
      <c r="K8" s="10">
        <f>('Operating Revenue I'!B7+C8)/B8</f>
        <v>1.5036245016310257</v>
      </c>
      <c r="L8" s="10">
        <f t="shared" si="2"/>
        <v>2.2230880753896338</v>
      </c>
      <c r="M8" s="10">
        <f t="shared" si="3"/>
        <v>2.6761507792678505</v>
      </c>
      <c r="N8" s="19">
        <f t="shared" si="4"/>
        <v>39.49583182312432</v>
      </c>
    </row>
    <row r="9" spans="1:14">
      <c r="A9" s="1" t="s">
        <v>33</v>
      </c>
      <c r="B9" s="37">
        <v>2193</v>
      </c>
      <c r="C9" s="10">
        <v>0</v>
      </c>
      <c r="D9" s="41">
        <v>7621</v>
      </c>
      <c r="E9" s="39">
        <v>9410</v>
      </c>
      <c r="F9" s="39">
        <v>10185</v>
      </c>
      <c r="G9" s="18">
        <f t="shared" si="0"/>
        <v>27216</v>
      </c>
      <c r="H9" s="8">
        <f>'Operating Revenue I'!E8</f>
        <v>92310</v>
      </c>
      <c r="I9" s="9">
        <f t="shared" si="1"/>
        <v>119526</v>
      </c>
      <c r="J9" s="10">
        <f>'Operating Revenue I'!C8/B9</f>
        <v>36.479708162334703</v>
      </c>
      <c r="K9" s="10">
        <f>('Operating Revenue I'!B8+C9)/B9</f>
        <v>5.6133150934792519</v>
      </c>
      <c r="L9" s="10">
        <f t="shared" si="2"/>
        <v>3.4751481988144093</v>
      </c>
      <c r="M9" s="10">
        <f t="shared" si="3"/>
        <v>12.410396716826265</v>
      </c>
      <c r="N9" s="19">
        <f t="shared" si="4"/>
        <v>54.503419972640216</v>
      </c>
    </row>
    <row r="10" spans="1:14">
      <c r="A10" s="1" t="s">
        <v>38</v>
      </c>
      <c r="B10" s="37">
        <v>1002</v>
      </c>
      <c r="C10" s="10">
        <v>0</v>
      </c>
      <c r="D10" s="10">
        <v>0</v>
      </c>
      <c r="E10" s="39">
        <v>0</v>
      </c>
      <c r="F10" s="39">
        <v>0</v>
      </c>
      <c r="G10" s="18">
        <f t="shared" si="0"/>
        <v>0</v>
      </c>
      <c r="H10" s="8">
        <f>'Operating Revenue I'!E9</f>
        <v>28695</v>
      </c>
      <c r="I10" s="9">
        <f t="shared" si="1"/>
        <v>28695</v>
      </c>
      <c r="J10" s="10">
        <f>'Operating Revenue I'!C9/B10</f>
        <v>26.197604790419163</v>
      </c>
      <c r="K10" s="10">
        <f>('Operating Revenue I'!B9+C10)/B10</f>
        <v>2.4401197604790421</v>
      </c>
      <c r="L10" s="10">
        <f t="shared" si="2"/>
        <v>0</v>
      </c>
      <c r="M10" s="10">
        <f t="shared" si="3"/>
        <v>0</v>
      </c>
      <c r="N10" s="19">
        <f t="shared" si="4"/>
        <v>28.637724550898202</v>
      </c>
    </row>
    <row r="11" spans="1:14">
      <c r="A11" s="1" t="s">
        <v>43</v>
      </c>
      <c r="B11" s="37">
        <v>24847</v>
      </c>
      <c r="C11" s="10">
        <v>0</v>
      </c>
      <c r="D11" s="41">
        <v>26870</v>
      </c>
      <c r="E11" s="39">
        <v>135050</v>
      </c>
      <c r="F11" s="39">
        <v>18397</v>
      </c>
      <c r="G11" s="18">
        <f t="shared" si="0"/>
        <v>180317</v>
      </c>
      <c r="H11" s="8">
        <f>'Operating Revenue I'!E10</f>
        <v>1139946</v>
      </c>
      <c r="I11" s="9">
        <f t="shared" si="1"/>
        <v>1320263</v>
      </c>
      <c r="J11" s="10">
        <f>'Operating Revenue I'!C10/B11</f>
        <v>45.17213345675534</v>
      </c>
      <c r="K11" s="10">
        <f>('Operating Revenue I'!B10+C11)/B11</f>
        <v>0.70648368012234875</v>
      </c>
      <c r="L11" s="10">
        <f t="shared" si="2"/>
        <v>1.0814182798728216</v>
      </c>
      <c r="M11" s="10">
        <f t="shared" si="3"/>
        <v>7.2570934116794783</v>
      </c>
      <c r="N11" s="19">
        <f t="shared" si="4"/>
        <v>53.135710548557171</v>
      </c>
    </row>
    <row r="12" spans="1:14">
      <c r="A12" s="1" t="s">
        <v>48</v>
      </c>
      <c r="B12" s="37">
        <v>1011</v>
      </c>
      <c r="C12" s="10">
        <v>0</v>
      </c>
      <c r="D12" s="41">
        <v>4805</v>
      </c>
      <c r="E12" s="39">
        <v>0</v>
      </c>
      <c r="F12" s="39">
        <v>25</v>
      </c>
      <c r="G12" s="18">
        <f t="shared" si="0"/>
        <v>4830</v>
      </c>
      <c r="H12" s="8">
        <f>'Operating Revenue I'!E11</f>
        <v>27060</v>
      </c>
      <c r="I12" s="9">
        <f t="shared" si="1"/>
        <v>31890</v>
      </c>
      <c r="J12" s="10">
        <f>'Operating Revenue I'!C11/B12</f>
        <v>22.642927794263105</v>
      </c>
      <c r="K12" s="10">
        <f>('Operating Revenue I'!B11+C12)/B12</f>
        <v>4.1226508407517306</v>
      </c>
      <c r="L12" s="10">
        <f t="shared" si="2"/>
        <v>4.7527200791295749</v>
      </c>
      <c r="M12" s="10">
        <f t="shared" si="3"/>
        <v>4.7774480712166172</v>
      </c>
      <c r="N12" s="19">
        <f t="shared" si="4"/>
        <v>31.543026706231455</v>
      </c>
    </row>
    <row r="13" spans="1:14">
      <c r="A13" s="1" t="s">
        <v>53</v>
      </c>
      <c r="B13" s="37">
        <v>38114</v>
      </c>
      <c r="C13" s="41">
        <v>9600</v>
      </c>
      <c r="D13" s="41">
        <v>23000</v>
      </c>
      <c r="E13" s="39">
        <v>0</v>
      </c>
      <c r="F13" s="39">
        <v>66751</v>
      </c>
      <c r="G13" s="18">
        <f t="shared" si="0"/>
        <v>99351</v>
      </c>
      <c r="H13" s="8">
        <f>'Operating Revenue I'!E12</f>
        <v>1795303</v>
      </c>
      <c r="I13" s="9">
        <f t="shared" si="1"/>
        <v>1894654</v>
      </c>
      <c r="J13" s="10">
        <f>'Operating Revenue I'!C12/B13</f>
        <v>47.103505273652729</v>
      </c>
      <c r="K13" s="10">
        <f>('Operating Revenue I'!B12+C13)/B13</f>
        <v>0.25187595109408617</v>
      </c>
      <c r="L13" s="10">
        <f t="shared" si="2"/>
        <v>0.60345279949624808</v>
      </c>
      <c r="M13" s="10">
        <f t="shared" si="3"/>
        <v>2.6066799601196409</v>
      </c>
      <c r="N13" s="19">
        <f t="shared" si="4"/>
        <v>49.710185233772364</v>
      </c>
    </row>
    <row r="14" spans="1:14">
      <c r="A14" s="1" t="s">
        <v>58</v>
      </c>
      <c r="B14" s="37">
        <v>1262</v>
      </c>
      <c r="C14" s="41">
        <v>0</v>
      </c>
      <c r="D14" s="41">
        <v>3955</v>
      </c>
      <c r="E14" s="39">
        <v>0</v>
      </c>
      <c r="F14" s="39">
        <v>0</v>
      </c>
      <c r="G14" s="18">
        <f t="shared" si="0"/>
        <v>3955</v>
      </c>
      <c r="H14" s="8">
        <f>'Operating Revenue I'!E13</f>
        <v>80565</v>
      </c>
      <c r="I14" s="9">
        <f t="shared" si="1"/>
        <v>84520</v>
      </c>
      <c r="J14" s="10">
        <f>'Operating Revenue I'!C13/B14</f>
        <v>52.961965134706816</v>
      </c>
      <c r="K14" s="10">
        <f>('Operating Revenue I'!B13+C14)/B14</f>
        <v>10.877179080824089</v>
      </c>
      <c r="L14" s="10">
        <f t="shared" si="2"/>
        <v>3.1339144215530905</v>
      </c>
      <c r="M14" s="10">
        <f t="shared" si="3"/>
        <v>3.1339144215530905</v>
      </c>
      <c r="N14" s="19">
        <f t="shared" si="4"/>
        <v>66.973058637083994</v>
      </c>
    </row>
    <row r="15" spans="1:14">
      <c r="A15" s="1" t="s">
        <v>63</v>
      </c>
      <c r="B15" s="37">
        <v>6072</v>
      </c>
      <c r="C15" s="41">
        <v>0</v>
      </c>
      <c r="D15" s="41">
        <v>5600</v>
      </c>
      <c r="E15" s="39">
        <v>0</v>
      </c>
      <c r="F15" s="39">
        <v>4500</v>
      </c>
      <c r="G15" s="18">
        <f t="shared" si="0"/>
        <v>10100</v>
      </c>
      <c r="H15" s="8">
        <f>'Operating Revenue I'!E14</f>
        <v>284982</v>
      </c>
      <c r="I15" s="9">
        <f t="shared" si="1"/>
        <v>295082</v>
      </c>
      <c r="J15" s="10">
        <f>'Operating Revenue I'!C14/B15</f>
        <v>46.458992094861657</v>
      </c>
      <c r="K15" s="10">
        <f>('Operating Revenue I'!B14+C15)/B15</f>
        <v>0.47480237154150196</v>
      </c>
      <c r="L15" s="10">
        <f t="shared" si="2"/>
        <v>0.92226613965744397</v>
      </c>
      <c r="M15" s="10">
        <f t="shared" si="3"/>
        <v>1.663372859025033</v>
      </c>
      <c r="N15" s="19">
        <f t="shared" si="4"/>
        <v>48.597167325428195</v>
      </c>
    </row>
    <row r="16" spans="1:14">
      <c r="A16" s="1" t="s">
        <v>68</v>
      </c>
      <c r="B16" s="37">
        <v>1109</v>
      </c>
      <c r="C16" s="41">
        <v>0</v>
      </c>
      <c r="D16" s="41">
        <v>1510</v>
      </c>
      <c r="E16" s="39">
        <v>0</v>
      </c>
      <c r="F16" s="39">
        <v>0</v>
      </c>
      <c r="G16" s="18">
        <f t="shared" si="0"/>
        <v>1510</v>
      </c>
      <c r="H16" s="8">
        <f>'Operating Revenue I'!E15</f>
        <v>45734</v>
      </c>
      <c r="I16" s="9">
        <f t="shared" si="1"/>
        <v>47244</v>
      </c>
      <c r="J16" s="10">
        <f>'Operating Revenue I'!C15/B16</f>
        <v>29.353471596032463</v>
      </c>
      <c r="K16" s="10">
        <f>('Operating Revenue I'!B15+C16)/B16</f>
        <v>11.885482416591524</v>
      </c>
      <c r="L16" s="10">
        <f t="shared" si="2"/>
        <v>1.3615870153291254</v>
      </c>
      <c r="M16" s="10">
        <f t="shared" si="3"/>
        <v>1.3615870153291254</v>
      </c>
      <c r="N16" s="19">
        <f t="shared" si="4"/>
        <v>42.600541027953113</v>
      </c>
    </row>
    <row r="17" spans="1:14">
      <c r="A17" s="1" t="s">
        <v>73</v>
      </c>
      <c r="B17" s="37">
        <v>4258</v>
      </c>
      <c r="C17" s="10">
        <v>0</v>
      </c>
      <c r="D17" s="41">
        <v>11851</v>
      </c>
      <c r="E17" s="39">
        <v>0</v>
      </c>
      <c r="F17" s="39">
        <v>107567</v>
      </c>
      <c r="G17" s="18">
        <f t="shared" si="0"/>
        <v>119418</v>
      </c>
      <c r="H17" s="8">
        <f>'Operating Revenue I'!E16</f>
        <v>151155</v>
      </c>
      <c r="I17" s="9">
        <f t="shared" si="1"/>
        <v>270573</v>
      </c>
      <c r="J17" s="10">
        <f>'Operating Revenue I'!C16/B17</f>
        <v>34.701972757162984</v>
      </c>
      <c r="K17" s="10">
        <f>('Operating Revenue I'!B16+C17)/B17</f>
        <v>0.79708783466416155</v>
      </c>
      <c r="L17" s="10">
        <f t="shared" si="2"/>
        <v>2.7832315641146077</v>
      </c>
      <c r="M17" s="10">
        <f t="shared" si="3"/>
        <v>28.04556129638328</v>
      </c>
      <c r="N17" s="19">
        <f t="shared" si="4"/>
        <v>63.544621888210429</v>
      </c>
    </row>
    <row r="18" spans="1:14">
      <c r="A18" s="1" t="s">
        <v>78</v>
      </c>
      <c r="B18" s="37">
        <v>1015</v>
      </c>
      <c r="C18" s="10">
        <v>0</v>
      </c>
      <c r="D18" s="10">
        <v>0</v>
      </c>
      <c r="E18" s="39">
        <v>1535</v>
      </c>
      <c r="F18" s="39">
        <v>0</v>
      </c>
      <c r="G18" s="18">
        <f t="shared" si="0"/>
        <v>1535</v>
      </c>
      <c r="H18" s="8">
        <f>'Operating Revenue I'!E17</f>
        <v>27777</v>
      </c>
      <c r="I18" s="9">
        <f t="shared" si="1"/>
        <v>29312</v>
      </c>
      <c r="J18" s="10">
        <f>'Operating Revenue I'!C17/B18</f>
        <v>22.984236453201969</v>
      </c>
      <c r="K18" s="10">
        <f>('Operating Revenue I'!B17+C18)/B18</f>
        <v>4.3822660098522164</v>
      </c>
      <c r="L18" s="10">
        <f t="shared" si="2"/>
        <v>0</v>
      </c>
      <c r="M18" s="10">
        <f t="shared" si="3"/>
        <v>1.5123152709359606</v>
      </c>
      <c r="N18" s="19">
        <f t="shared" si="4"/>
        <v>28.878817733990147</v>
      </c>
    </row>
    <row r="19" spans="1:14">
      <c r="A19" s="1" t="s">
        <v>83</v>
      </c>
      <c r="B19" s="37">
        <v>355</v>
      </c>
      <c r="C19" s="41">
        <v>0</v>
      </c>
      <c r="D19" s="41">
        <v>3220</v>
      </c>
      <c r="E19" s="39">
        <v>0</v>
      </c>
      <c r="F19" s="39">
        <v>0</v>
      </c>
      <c r="G19" s="18">
        <f t="shared" si="0"/>
        <v>3220</v>
      </c>
      <c r="H19" s="8">
        <f>'Operating Revenue I'!E18</f>
        <v>23390</v>
      </c>
      <c r="I19" s="9">
        <f t="shared" si="1"/>
        <v>26610</v>
      </c>
      <c r="J19" s="10">
        <f>'Operating Revenue I'!C18/B19</f>
        <v>58.535211267605632</v>
      </c>
      <c r="K19" s="10">
        <f>('Operating Revenue I'!B18+C19)/B19</f>
        <v>7.352112676056338</v>
      </c>
      <c r="L19" s="10">
        <f t="shared" si="2"/>
        <v>9.070422535211268</v>
      </c>
      <c r="M19" s="10">
        <f t="shared" si="3"/>
        <v>9.070422535211268</v>
      </c>
      <c r="N19" s="19">
        <f t="shared" si="4"/>
        <v>74.957746478873233</v>
      </c>
    </row>
    <row r="20" spans="1:14">
      <c r="A20" s="1" t="s">
        <v>88</v>
      </c>
      <c r="B20" s="37">
        <v>1373</v>
      </c>
      <c r="C20" s="10">
        <v>0</v>
      </c>
      <c r="D20" s="41">
        <v>0</v>
      </c>
      <c r="E20" s="39">
        <v>0</v>
      </c>
      <c r="F20" s="39">
        <v>471</v>
      </c>
      <c r="G20" s="18">
        <f t="shared" si="0"/>
        <v>471</v>
      </c>
      <c r="H20" s="8">
        <f>'Operating Revenue I'!E19</f>
        <v>35770</v>
      </c>
      <c r="I20" s="9">
        <f t="shared" si="1"/>
        <v>36241</v>
      </c>
      <c r="J20" s="10">
        <f>'Operating Revenue I'!C19/B20</f>
        <v>24.271667880553533</v>
      </c>
      <c r="K20" s="10">
        <f>('Operating Revenue I'!B19+C20)/B20</f>
        <v>1.7807720320466132</v>
      </c>
      <c r="L20" s="10">
        <f t="shared" si="2"/>
        <v>0</v>
      </c>
      <c r="M20" s="10">
        <f t="shared" si="3"/>
        <v>0.34304442825928622</v>
      </c>
      <c r="N20" s="19">
        <f t="shared" si="4"/>
        <v>26.395484340859433</v>
      </c>
    </row>
    <row r="21" spans="1:14">
      <c r="A21" s="1" t="s">
        <v>93</v>
      </c>
      <c r="B21" s="37">
        <v>7510</v>
      </c>
      <c r="C21" s="41">
        <v>0</v>
      </c>
      <c r="D21" s="41">
        <v>0</v>
      </c>
      <c r="E21" s="39">
        <v>0</v>
      </c>
      <c r="F21" s="39">
        <v>0</v>
      </c>
      <c r="G21" s="18">
        <f t="shared" si="0"/>
        <v>0</v>
      </c>
      <c r="H21" s="8">
        <f>'Operating Revenue I'!E20</f>
        <v>293619</v>
      </c>
      <c r="I21" s="9">
        <f t="shared" si="1"/>
        <v>293619</v>
      </c>
      <c r="J21" s="10">
        <f>'Operating Revenue I'!C20/B21</f>
        <v>38.190412782956059</v>
      </c>
      <c r="K21" s="10">
        <f>('Operating Revenue I'!B20+C21)/B21</f>
        <v>0.90665778961384824</v>
      </c>
      <c r="L21" s="10">
        <f t="shared" si="2"/>
        <v>0</v>
      </c>
      <c r="M21" s="10">
        <f t="shared" si="3"/>
        <v>0</v>
      </c>
      <c r="N21" s="19">
        <f t="shared" si="4"/>
        <v>39.097070572569905</v>
      </c>
    </row>
    <row r="22" spans="1:14">
      <c r="A22" s="1" t="s">
        <v>98</v>
      </c>
      <c r="B22" s="37">
        <v>2924</v>
      </c>
      <c r="C22" s="41">
        <v>8000</v>
      </c>
      <c r="D22" s="41">
        <v>5000</v>
      </c>
      <c r="E22" s="39">
        <v>0</v>
      </c>
      <c r="F22" s="39">
        <v>0</v>
      </c>
      <c r="G22" s="18">
        <f t="shared" si="0"/>
        <v>13000</v>
      </c>
      <c r="H22" s="8">
        <f>'Operating Revenue I'!E21</f>
        <v>139028</v>
      </c>
      <c r="I22" s="9">
        <f t="shared" si="1"/>
        <v>152028</v>
      </c>
      <c r="J22" s="10">
        <f>'Operating Revenue I'!C21/B22</f>
        <v>45.875170998632008</v>
      </c>
      <c r="K22" s="10">
        <f>('Operating Revenue I'!B21+C22)/B22</f>
        <v>4.408002735978112</v>
      </c>
      <c r="L22" s="10">
        <f t="shared" si="2"/>
        <v>1.7099863201094392</v>
      </c>
      <c r="M22" s="10">
        <f t="shared" si="3"/>
        <v>4.4459644322845415</v>
      </c>
      <c r="N22" s="19">
        <f t="shared" si="4"/>
        <v>51.99316005471956</v>
      </c>
    </row>
    <row r="23" spans="1:14">
      <c r="A23" s="1" t="s">
        <v>103</v>
      </c>
      <c r="B23" s="37">
        <v>1994</v>
      </c>
      <c r="C23" s="10">
        <v>0</v>
      </c>
      <c r="D23" s="10">
        <v>0</v>
      </c>
      <c r="E23" s="39">
        <v>0</v>
      </c>
      <c r="F23" s="39">
        <v>0</v>
      </c>
      <c r="G23" s="18">
        <f t="shared" si="0"/>
        <v>0</v>
      </c>
      <c r="H23" s="8">
        <f>'Operating Revenue I'!E22</f>
        <v>13407</v>
      </c>
      <c r="I23" s="9">
        <f t="shared" si="1"/>
        <v>13407</v>
      </c>
      <c r="J23" s="10">
        <f>'Operating Revenue I'!C22/B23</f>
        <v>4.9904714142427284</v>
      </c>
      <c r="K23" s="10">
        <f>('Operating Revenue I'!B22+C23)/B23</f>
        <v>1.7331995987963891</v>
      </c>
      <c r="L23" s="10">
        <f t="shared" si="2"/>
        <v>0</v>
      </c>
      <c r="M23" s="10">
        <f t="shared" si="3"/>
        <v>0</v>
      </c>
      <c r="N23" s="19">
        <f t="shared" si="4"/>
        <v>6.7236710130391177</v>
      </c>
    </row>
    <row r="24" spans="1:14">
      <c r="A24" s="1" t="s">
        <v>108</v>
      </c>
      <c r="B24" s="37">
        <v>1446</v>
      </c>
      <c r="C24" s="41">
        <v>1207</v>
      </c>
      <c r="D24" s="10">
        <v>0</v>
      </c>
      <c r="E24" s="39">
        <v>0</v>
      </c>
      <c r="F24" s="39">
        <v>10000</v>
      </c>
      <c r="G24" s="18">
        <f t="shared" si="0"/>
        <v>11207</v>
      </c>
      <c r="H24" s="8">
        <f>'Operating Revenue I'!E23</f>
        <v>129447</v>
      </c>
      <c r="I24" s="9">
        <f t="shared" si="1"/>
        <v>140654</v>
      </c>
      <c r="J24" s="10">
        <f>'Operating Revenue I'!C23/B24</f>
        <v>85.040110650069153</v>
      </c>
      <c r="K24" s="10">
        <f>('Operating Revenue I'!B23+C24)/B24</f>
        <v>5.3153526970954355</v>
      </c>
      <c r="L24" s="10">
        <f t="shared" si="2"/>
        <v>0</v>
      </c>
      <c r="M24" s="10">
        <f t="shared" si="3"/>
        <v>7.7503457814661134</v>
      </c>
      <c r="N24" s="19">
        <f t="shared" si="4"/>
        <v>97.271092669432917</v>
      </c>
    </row>
    <row r="25" spans="1:14">
      <c r="A25" s="1" t="s">
        <v>113</v>
      </c>
      <c r="B25" s="37">
        <v>16745</v>
      </c>
      <c r="C25" s="10">
        <v>0</v>
      </c>
      <c r="D25" s="10">
        <v>0</v>
      </c>
      <c r="E25" s="39">
        <v>0</v>
      </c>
      <c r="F25" t="s">
        <v>17</v>
      </c>
      <c r="G25" s="18">
        <f t="shared" si="0"/>
        <v>0</v>
      </c>
      <c r="H25" s="8">
        <f>'Operating Revenue I'!E24</f>
        <v>474934</v>
      </c>
      <c r="I25" s="9">
        <f t="shared" si="1"/>
        <v>474934</v>
      </c>
      <c r="J25" s="10">
        <f>'Operating Revenue I'!C24/B25</f>
        <v>27.587458942968052</v>
      </c>
      <c r="K25" s="10">
        <f>('Operating Revenue I'!B24+C25)/B25</f>
        <v>0.77527620185129886</v>
      </c>
      <c r="L25" s="10">
        <f t="shared" si="2"/>
        <v>0</v>
      </c>
      <c r="M25" s="10">
        <f t="shared" si="3"/>
        <v>0</v>
      </c>
      <c r="N25" s="19">
        <f t="shared" si="4"/>
        <v>28.36273514481935</v>
      </c>
    </row>
    <row r="26" spans="1:14">
      <c r="A26" s="1" t="s">
        <v>118</v>
      </c>
      <c r="B26" s="37">
        <v>2133</v>
      </c>
      <c r="C26" s="41">
        <v>0</v>
      </c>
      <c r="D26" s="41">
        <v>5000</v>
      </c>
      <c r="E26" s="39">
        <v>0</v>
      </c>
      <c r="F26" s="39">
        <v>1125</v>
      </c>
      <c r="G26" s="18">
        <f t="shared" si="0"/>
        <v>6125</v>
      </c>
      <c r="H26" s="8">
        <f>'Operating Revenue I'!E25</f>
        <v>70454</v>
      </c>
      <c r="I26" s="9">
        <f t="shared" si="1"/>
        <v>76579</v>
      </c>
      <c r="J26" s="10">
        <f>'Operating Revenue I'!C25/B26</f>
        <v>31.724800750117208</v>
      </c>
      <c r="K26" s="10">
        <f>('Operating Revenue I'!B25+C26)/B26</f>
        <v>1.3056727613689638</v>
      </c>
      <c r="L26" s="10">
        <f t="shared" si="2"/>
        <v>2.3441162681669012</v>
      </c>
      <c r="M26" s="10">
        <f t="shared" si="3"/>
        <v>2.871542428504454</v>
      </c>
      <c r="N26" s="19">
        <f t="shared" si="4"/>
        <v>35.902015939990626</v>
      </c>
    </row>
    <row r="27" spans="1:14">
      <c r="A27" s="1" t="s">
        <v>123</v>
      </c>
      <c r="B27" s="37">
        <v>20385</v>
      </c>
      <c r="C27" s="10">
        <v>0</v>
      </c>
      <c r="D27" s="41">
        <v>903</v>
      </c>
      <c r="E27" s="39">
        <v>0</v>
      </c>
      <c r="F27" s="39">
        <v>24439</v>
      </c>
      <c r="G27" s="18">
        <f t="shared" si="0"/>
        <v>25342</v>
      </c>
      <c r="H27" s="8">
        <f>'Operating Revenue I'!E26</f>
        <v>546036</v>
      </c>
      <c r="I27" s="9">
        <f t="shared" si="1"/>
        <v>571378</v>
      </c>
      <c r="J27" s="10">
        <f>'Operating Revenue I'!C26/B27</f>
        <v>26.041402992396371</v>
      </c>
      <c r="K27" s="10">
        <f>('Operating Revenue I'!B26+C27)/B27</f>
        <v>0.74476330635271037</v>
      </c>
      <c r="L27" s="10">
        <f t="shared" si="2"/>
        <v>4.429727740986019E-2</v>
      </c>
      <c r="M27" s="10">
        <f t="shared" si="3"/>
        <v>1.2431689968113808</v>
      </c>
      <c r="N27" s="19">
        <f t="shared" si="4"/>
        <v>28.029335295560461</v>
      </c>
    </row>
    <row r="28" spans="1:14">
      <c r="A28" s="1" t="s">
        <v>128</v>
      </c>
      <c r="B28" s="37">
        <v>3223</v>
      </c>
      <c r="C28" s="41">
        <v>1051</v>
      </c>
      <c r="D28" s="41">
        <v>0</v>
      </c>
      <c r="E28" s="39">
        <v>0</v>
      </c>
      <c r="F28" s="39">
        <v>21501</v>
      </c>
      <c r="G28" s="18">
        <f t="shared" si="0"/>
        <v>22552</v>
      </c>
      <c r="H28" s="8">
        <f>'Operating Revenue I'!E27</f>
        <v>167619</v>
      </c>
      <c r="I28" s="9">
        <f t="shared" si="1"/>
        <v>190171</v>
      </c>
      <c r="J28" s="10">
        <f>'Operating Revenue I'!C27/B28</f>
        <v>50.387837418554142</v>
      </c>
      <c r="K28" s="10">
        <f>('Operating Revenue I'!B27+C28)/B28</f>
        <v>1.9453924914675769</v>
      </c>
      <c r="L28" s="10">
        <f t="shared" si="2"/>
        <v>0</v>
      </c>
      <c r="M28" s="10">
        <f t="shared" si="3"/>
        <v>6.9972075705864105</v>
      </c>
      <c r="N28" s="19">
        <f t="shared" si="4"/>
        <v>59.004343779087804</v>
      </c>
    </row>
    <row r="29" spans="1:14">
      <c r="A29" s="1" t="s">
        <v>133</v>
      </c>
      <c r="B29" s="37">
        <v>10786</v>
      </c>
      <c r="C29" s="41">
        <v>0</v>
      </c>
      <c r="D29" s="41">
        <v>0</v>
      </c>
      <c r="E29" s="39">
        <v>0</v>
      </c>
      <c r="F29" s="39">
        <v>0</v>
      </c>
      <c r="G29" s="18">
        <f t="shared" si="0"/>
        <v>0</v>
      </c>
      <c r="H29" s="8">
        <f>'Operating Revenue I'!E28</f>
        <v>298442</v>
      </c>
      <c r="I29" s="9">
        <f t="shared" si="1"/>
        <v>298442</v>
      </c>
      <c r="J29" s="10">
        <f>'Operating Revenue I'!C28/B29</f>
        <v>26.337474503986648</v>
      </c>
      <c r="K29" s="10">
        <f>('Operating Revenue I'!B28+C29)/B29</f>
        <v>1.331911737437419</v>
      </c>
      <c r="L29" s="10">
        <f t="shared" si="2"/>
        <v>0</v>
      </c>
      <c r="M29" s="10">
        <f t="shared" si="3"/>
        <v>0</v>
      </c>
      <c r="N29" s="19">
        <f t="shared" si="4"/>
        <v>27.669386241424068</v>
      </c>
    </row>
    <row r="30" spans="1:14">
      <c r="A30" s="1" t="s">
        <v>138</v>
      </c>
      <c r="B30" s="37">
        <v>1372</v>
      </c>
      <c r="C30" s="10">
        <v>0</v>
      </c>
      <c r="D30" s="10">
        <v>0</v>
      </c>
      <c r="E30" s="39">
        <v>0</v>
      </c>
      <c r="F30" s="39">
        <v>0</v>
      </c>
      <c r="G30" s="18">
        <f t="shared" si="0"/>
        <v>0</v>
      </c>
      <c r="H30" s="8">
        <f>'Operating Revenue I'!E29</f>
        <v>49312</v>
      </c>
      <c r="I30" s="9">
        <f t="shared" si="1"/>
        <v>49312</v>
      </c>
      <c r="J30" s="10">
        <f>'Operating Revenue I'!C29/B30</f>
        <v>33.798104956268219</v>
      </c>
      <c r="K30" s="10">
        <f>('Operating Revenue I'!B29+C30)/B30</f>
        <v>2.1435860058309038</v>
      </c>
      <c r="L30" s="10">
        <f t="shared" si="2"/>
        <v>0</v>
      </c>
      <c r="M30" s="10">
        <f t="shared" si="3"/>
        <v>0</v>
      </c>
      <c r="N30" s="19">
        <f t="shared" si="4"/>
        <v>35.941690962099123</v>
      </c>
    </row>
    <row r="31" spans="1:14">
      <c r="A31" s="1" t="s">
        <v>143</v>
      </c>
      <c r="B31" s="37">
        <v>8391</v>
      </c>
      <c r="C31" s="10">
        <v>0</v>
      </c>
      <c r="D31" s="10">
        <v>0</v>
      </c>
      <c r="E31" s="39">
        <v>0</v>
      </c>
      <c r="F31" s="39">
        <v>0</v>
      </c>
      <c r="G31" s="18">
        <f t="shared" si="0"/>
        <v>0</v>
      </c>
      <c r="H31" s="8">
        <f>'Operating Revenue I'!E30</f>
        <v>393814</v>
      </c>
      <c r="I31" s="9">
        <f t="shared" si="1"/>
        <v>393814</v>
      </c>
      <c r="J31" s="10">
        <f>'Operating Revenue I'!C30/B31</f>
        <v>46.52961506375879</v>
      </c>
      <c r="K31" s="10">
        <f>('Operating Revenue I'!B30+C31)/B31</f>
        <v>0.40328923846978904</v>
      </c>
      <c r="L31" s="10">
        <f t="shared" si="2"/>
        <v>0</v>
      </c>
      <c r="M31" s="10">
        <f t="shared" si="3"/>
        <v>0</v>
      </c>
      <c r="N31" s="19">
        <f t="shared" si="4"/>
        <v>46.932904302228579</v>
      </c>
    </row>
    <row r="32" spans="1:14">
      <c r="A32" s="1" t="s">
        <v>148</v>
      </c>
      <c r="B32" s="37">
        <v>3419</v>
      </c>
      <c r="C32" s="41">
        <v>0</v>
      </c>
      <c r="D32" s="41">
        <v>0</v>
      </c>
      <c r="E32" s="39">
        <v>0</v>
      </c>
      <c r="F32" s="39">
        <v>0</v>
      </c>
      <c r="G32" s="18">
        <f t="shared" si="0"/>
        <v>0</v>
      </c>
      <c r="H32" s="8">
        <f>'Operating Revenue I'!E31</f>
        <v>100838</v>
      </c>
      <c r="I32" s="9">
        <f t="shared" si="1"/>
        <v>100838</v>
      </c>
      <c r="J32" s="10">
        <f>'Operating Revenue I'!C31/B32</f>
        <v>24.624159110851124</v>
      </c>
      <c r="K32" s="10">
        <f>('Operating Revenue I'!B31+C32)/B32</f>
        <v>4.8692600175489913</v>
      </c>
      <c r="L32" s="10">
        <f t="shared" si="2"/>
        <v>0</v>
      </c>
      <c r="M32" s="10">
        <f t="shared" si="3"/>
        <v>0</v>
      </c>
      <c r="N32" s="19">
        <f t="shared" si="4"/>
        <v>29.493419128400117</v>
      </c>
    </row>
    <row r="33" spans="1:14">
      <c r="A33" s="1" t="s">
        <v>153</v>
      </c>
      <c r="B33" s="37">
        <v>2535</v>
      </c>
      <c r="C33" s="10">
        <v>0</v>
      </c>
      <c r="D33" s="10">
        <v>0</v>
      </c>
      <c r="E33" s="39">
        <v>0</v>
      </c>
      <c r="F33" s="39">
        <v>854</v>
      </c>
      <c r="G33" s="18">
        <f t="shared" si="0"/>
        <v>854</v>
      </c>
      <c r="H33" s="8">
        <f>'Operating Revenue I'!E32</f>
        <v>86556</v>
      </c>
      <c r="I33" s="9">
        <f t="shared" si="1"/>
        <v>87410</v>
      </c>
      <c r="J33" s="10">
        <f>'Operating Revenue I'!C32/B33</f>
        <v>32.994477317554242</v>
      </c>
      <c r="K33" s="10">
        <f>('Operating Revenue I'!B32+C33)/B33</f>
        <v>1.1499013806706115</v>
      </c>
      <c r="L33" s="10">
        <f t="shared" si="2"/>
        <v>0</v>
      </c>
      <c r="M33" s="10">
        <f t="shared" si="3"/>
        <v>0.33688362919132148</v>
      </c>
      <c r="N33" s="19">
        <f t="shared" si="4"/>
        <v>34.481262327416175</v>
      </c>
    </row>
    <row r="34" spans="1:14">
      <c r="A34" s="1" t="s">
        <v>158</v>
      </c>
      <c r="B34" s="37">
        <v>23170</v>
      </c>
      <c r="C34" s="41">
        <v>1300</v>
      </c>
      <c r="D34" s="41">
        <v>1822</v>
      </c>
      <c r="E34" s="39">
        <v>0</v>
      </c>
      <c r="F34" s="39">
        <v>312390</v>
      </c>
      <c r="G34" s="18">
        <f t="shared" si="0"/>
        <v>315512</v>
      </c>
      <c r="H34" s="8">
        <f>'Operating Revenue I'!E33</f>
        <v>855338</v>
      </c>
      <c r="I34" s="9">
        <f t="shared" si="1"/>
        <v>1170850</v>
      </c>
      <c r="J34" s="10">
        <f>'Operating Revenue I'!C33/B34</f>
        <v>36.31346568839016</v>
      </c>
      <c r="K34" s="10">
        <f>('Operating Revenue I'!B33+C34)/B34</f>
        <v>0.6583944756150194</v>
      </c>
      <c r="L34" s="10">
        <f t="shared" si="2"/>
        <v>7.8636167457919723E-2</v>
      </c>
      <c r="M34" s="10">
        <f t="shared" si="3"/>
        <v>13.617263703064307</v>
      </c>
      <c r="N34" s="19">
        <f t="shared" si="4"/>
        <v>50.533016832110491</v>
      </c>
    </row>
    <row r="35" spans="1:14">
      <c r="A35" s="1" t="s">
        <v>163</v>
      </c>
      <c r="B35" s="37">
        <v>20296</v>
      </c>
      <c r="C35" s="41">
        <v>0</v>
      </c>
      <c r="D35" s="41">
        <v>3900</v>
      </c>
      <c r="E35" s="39">
        <v>0</v>
      </c>
      <c r="F35" s="39">
        <v>0</v>
      </c>
      <c r="G35" s="18">
        <f t="shared" si="0"/>
        <v>3900</v>
      </c>
      <c r="H35" s="8">
        <f>'Operating Revenue I'!E34</f>
        <v>769961</v>
      </c>
      <c r="I35" s="9">
        <f t="shared" si="1"/>
        <v>773861</v>
      </c>
      <c r="J35" s="10">
        <f>'Operating Revenue I'!C34/B35</f>
        <v>37.050305478912101</v>
      </c>
      <c r="K35" s="10">
        <f>('Operating Revenue I'!B34+C35)/B35</f>
        <v>0.88628301143082378</v>
      </c>
      <c r="L35" s="10">
        <f t="shared" si="2"/>
        <v>0.19215608986992511</v>
      </c>
      <c r="M35" s="10">
        <f t="shared" si="3"/>
        <v>0.19215608986992511</v>
      </c>
      <c r="N35" s="19">
        <f t="shared" si="4"/>
        <v>38.128744580212853</v>
      </c>
    </row>
    <row r="36" spans="1:14">
      <c r="A36" s="1" t="s">
        <v>168</v>
      </c>
      <c r="B36" s="37">
        <v>236086</v>
      </c>
      <c r="C36" s="41">
        <v>2762</v>
      </c>
      <c r="D36" s="41">
        <v>16335</v>
      </c>
      <c r="E36" s="39">
        <v>0</v>
      </c>
      <c r="F36" s="39">
        <v>282947</v>
      </c>
      <c r="G36" s="18">
        <f t="shared" si="0"/>
        <v>302044</v>
      </c>
      <c r="H36" s="8">
        <f>'Operating Revenue I'!E35</f>
        <v>6646316</v>
      </c>
      <c r="I36" s="9">
        <f t="shared" si="1"/>
        <v>6948360</v>
      </c>
      <c r="J36" s="10">
        <f>'Operating Revenue I'!C35/B36</f>
        <v>27.798526808027582</v>
      </c>
      <c r="K36" s="10">
        <f>('Operating Revenue I'!B35+C36)/B36</f>
        <v>0.3652694357141042</v>
      </c>
      <c r="L36" s="10">
        <f t="shared" si="2"/>
        <v>6.9190888066213166E-2</v>
      </c>
      <c r="M36" s="10">
        <f t="shared" si="3"/>
        <v>1.2793812424286066</v>
      </c>
      <c r="N36" s="19">
        <f t="shared" si="4"/>
        <v>29.431478359580829</v>
      </c>
    </row>
    <row r="37" spans="1:14">
      <c r="A37" s="1" t="s">
        <v>172</v>
      </c>
      <c r="B37" s="37">
        <v>19216</v>
      </c>
      <c r="C37" s="41">
        <v>9500</v>
      </c>
      <c r="D37" s="41">
        <v>4000</v>
      </c>
      <c r="E37" s="39">
        <v>0</v>
      </c>
      <c r="F37" s="39">
        <v>0</v>
      </c>
      <c r="G37" s="18">
        <f t="shared" si="0"/>
        <v>13500</v>
      </c>
      <c r="H37" s="8">
        <f>'Operating Revenue I'!E36</f>
        <v>402558</v>
      </c>
      <c r="I37" s="9">
        <f t="shared" si="1"/>
        <v>416058</v>
      </c>
      <c r="J37" s="10">
        <f>'Operating Revenue I'!C36/B37</f>
        <v>20.316350957535388</v>
      </c>
      <c r="K37" s="10">
        <f>('Operating Revenue I'!B36+C37)/B37</f>
        <v>1.1271336386344712</v>
      </c>
      <c r="L37" s="10">
        <f t="shared" si="2"/>
        <v>0.20815986677768525</v>
      </c>
      <c r="M37" s="10">
        <f t="shared" si="3"/>
        <v>0.70253955037468774</v>
      </c>
      <c r="N37" s="19">
        <f t="shared" si="4"/>
        <v>21.651644462947544</v>
      </c>
    </row>
    <row r="38" spans="1:14">
      <c r="A38" s="1" t="s">
        <v>177</v>
      </c>
      <c r="B38" s="37">
        <v>3612</v>
      </c>
      <c r="C38" s="41">
        <v>0</v>
      </c>
      <c r="D38" s="41">
        <v>2440</v>
      </c>
      <c r="E38" s="39">
        <v>0</v>
      </c>
      <c r="F38" s="39">
        <v>1240</v>
      </c>
      <c r="G38" s="18">
        <f t="shared" si="0"/>
        <v>3680</v>
      </c>
      <c r="H38" s="8">
        <f>'Operating Revenue I'!E37</f>
        <v>93914</v>
      </c>
      <c r="I38" s="9">
        <f t="shared" si="1"/>
        <v>97594</v>
      </c>
      <c r="J38" s="10">
        <f>'Operating Revenue I'!C37/B38</f>
        <v>25.251661129568106</v>
      </c>
      <c r="K38" s="10">
        <f>('Operating Revenue I'!B37+C38)/B38</f>
        <v>0.74889258028792915</v>
      </c>
      <c r="L38" s="10">
        <f t="shared" si="2"/>
        <v>0.67552602436323361</v>
      </c>
      <c r="M38" s="10">
        <f t="shared" si="3"/>
        <v>1.0188261351052048</v>
      </c>
      <c r="N38" s="19">
        <f t="shared" si="4"/>
        <v>27.019379844961239</v>
      </c>
    </row>
    <row r="39" spans="1:14">
      <c r="A39" s="1" t="s">
        <v>182</v>
      </c>
      <c r="B39" s="37">
        <v>11279</v>
      </c>
      <c r="C39" s="41">
        <v>7700</v>
      </c>
      <c r="D39" s="41">
        <v>3728</v>
      </c>
      <c r="E39" s="39">
        <v>0</v>
      </c>
      <c r="F39" s="39">
        <v>0</v>
      </c>
      <c r="G39" s="18">
        <f t="shared" si="0"/>
        <v>11428</v>
      </c>
      <c r="H39" s="8">
        <f>'Operating Revenue I'!E38</f>
        <v>379171</v>
      </c>
      <c r="I39" s="9">
        <f t="shared" si="1"/>
        <v>390599</v>
      </c>
      <c r="J39" s="10">
        <f>'Operating Revenue I'!C38/B39</f>
        <v>32.914974731802467</v>
      </c>
      <c r="K39" s="10">
        <f>('Operating Revenue I'!B38+C39)/B39</f>
        <v>1.3851405266424328</v>
      </c>
      <c r="L39" s="10">
        <f t="shared" si="2"/>
        <v>0.33052575582941751</v>
      </c>
      <c r="M39" s="10">
        <f t="shared" si="3"/>
        <v>1.0132103909921093</v>
      </c>
      <c r="N39" s="19">
        <f t="shared" si="4"/>
        <v>34.630641014274318</v>
      </c>
    </row>
    <row r="40" spans="1:14">
      <c r="A40" s="1" t="s">
        <v>187</v>
      </c>
      <c r="B40" s="37">
        <v>50577</v>
      </c>
      <c r="C40" s="10">
        <v>0</v>
      </c>
      <c r="D40" s="10">
        <v>0</v>
      </c>
      <c r="E40" s="39">
        <v>0</v>
      </c>
      <c r="F40" s="39">
        <v>0</v>
      </c>
      <c r="G40" s="18">
        <f t="shared" si="0"/>
        <v>0</v>
      </c>
      <c r="H40" s="8">
        <f>'Operating Revenue I'!E39</f>
        <v>1161272</v>
      </c>
      <c r="I40" s="9">
        <f t="shared" si="1"/>
        <v>1161272</v>
      </c>
      <c r="J40" s="10">
        <f>'Operating Revenue I'!C39/B40</f>
        <v>22.516341420013049</v>
      </c>
      <c r="K40" s="10">
        <f>('Operating Revenue I'!B39+C40)/B40</f>
        <v>0.44413468572671372</v>
      </c>
      <c r="L40" s="10">
        <f t="shared" si="2"/>
        <v>0</v>
      </c>
      <c r="M40" s="10">
        <f t="shared" si="3"/>
        <v>0</v>
      </c>
      <c r="N40" s="19">
        <f t="shared" si="4"/>
        <v>22.960476105739762</v>
      </c>
    </row>
    <row r="41" spans="1:14">
      <c r="A41" s="1" t="s">
        <v>192</v>
      </c>
      <c r="B41" s="37">
        <v>1103</v>
      </c>
      <c r="C41" s="41">
        <v>0</v>
      </c>
      <c r="D41" s="41">
        <v>4975</v>
      </c>
      <c r="E41" s="39">
        <v>0</v>
      </c>
      <c r="F41" s="39">
        <v>6646</v>
      </c>
      <c r="G41" s="18">
        <f t="shared" si="0"/>
        <v>11621</v>
      </c>
      <c r="H41" s="8">
        <f>'Operating Revenue I'!E40</f>
        <v>52276</v>
      </c>
      <c r="I41" s="9">
        <f t="shared" si="1"/>
        <v>63897</v>
      </c>
      <c r="J41" s="10">
        <f>'Operating Revenue I'!C40/B41</f>
        <v>43.400725294650954</v>
      </c>
      <c r="K41" s="10">
        <f>('Operating Revenue I'!B40+C41)/B41</f>
        <v>3.9936536718041706</v>
      </c>
      <c r="L41" s="10">
        <f t="shared" si="2"/>
        <v>4.5104261106074341</v>
      </c>
      <c r="M41" s="10">
        <f t="shared" si="3"/>
        <v>10.535811423390752</v>
      </c>
      <c r="N41" s="19">
        <f t="shared" si="4"/>
        <v>57.930190389845876</v>
      </c>
    </row>
    <row r="42" spans="1:14">
      <c r="A42" s="1" t="s">
        <v>196</v>
      </c>
      <c r="B42" s="37">
        <v>2661</v>
      </c>
      <c r="C42" s="41">
        <v>0</v>
      </c>
      <c r="D42" s="41">
        <v>7057</v>
      </c>
      <c r="E42" s="39">
        <v>0</v>
      </c>
      <c r="F42" s="39">
        <v>5183</v>
      </c>
      <c r="G42" s="18">
        <f t="shared" si="0"/>
        <v>12240</v>
      </c>
      <c r="H42" s="8">
        <f>'Operating Revenue I'!E41</f>
        <v>163415</v>
      </c>
      <c r="I42" s="9">
        <f t="shared" si="1"/>
        <v>175655</v>
      </c>
      <c r="J42" s="10">
        <f>'Operating Revenue I'!C41/B42</f>
        <v>58.184892897406989</v>
      </c>
      <c r="K42" s="10">
        <f>('Operating Revenue I'!B41+C42)/B42</f>
        <v>3.2262307403231869</v>
      </c>
      <c r="L42" s="10">
        <f t="shared" si="2"/>
        <v>2.652010522360015</v>
      </c>
      <c r="M42" s="10">
        <f t="shared" si="3"/>
        <v>4.5997745208568208</v>
      </c>
      <c r="N42" s="19">
        <f t="shared" si="4"/>
        <v>66.010898158586997</v>
      </c>
    </row>
    <row r="43" spans="1:14">
      <c r="A43" s="1" t="s">
        <v>201</v>
      </c>
      <c r="B43" s="37">
        <v>3419</v>
      </c>
      <c r="C43" s="41">
        <v>0</v>
      </c>
      <c r="D43" s="41">
        <v>0</v>
      </c>
      <c r="E43" s="39">
        <v>0</v>
      </c>
      <c r="F43" s="39">
        <v>1000</v>
      </c>
      <c r="G43" s="18">
        <f t="shared" si="0"/>
        <v>1000</v>
      </c>
      <c r="H43" s="8">
        <f>'Operating Revenue I'!E42</f>
        <v>95600</v>
      </c>
      <c r="I43" s="9">
        <f t="shared" si="1"/>
        <v>96600</v>
      </c>
      <c r="J43" s="10">
        <f>'Operating Revenue I'!C42/B43</f>
        <v>26.152676221117286</v>
      </c>
      <c r="K43" s="10">
        <f>('Operating Revenue I'!B42+C43)/B43</f>
        <v>1.8087159988300672</v>
      </c>
      <c r="L43" s="10">
        <f t="shared" si="2"/>
        <v>0</v>
      </c>
      <c r="M43" s="10">
        <f t="shared" si="3"/>
        <v>0.29248318221702252</v>
      </c>
      <c r="N43" s="19">
        <f t="shared" si="4"/>
        <v>28.253875402164375</v>
      </c>
    </row>
    <row r="44" spans="1:14">
      <c r="A44" s="1" t="s">
        <v>206</v>
      </c>
      <c r="B44" s="37">
        <v>980</v>
      </c>
      <c r="C44" s="10">
        <v>0</v>
      </c>
      <c r="D44" s="41">
        <v>1606</v>
      </c>
      <c r="E44" s="39">
        <v>0</v>
      </c>
      <c r="F44" s="39">
        <v>3030</v>
      </c>
      <c r="G44" s="18">
        <f t="shared" si="0"/>
        <v>4636</v>
      </c>
      <c r="H44" s="8">
        <f>'Operating Revenue I'!E43</f>
        <v>43675</v>
      </c>
      <c r="I44" s="9">
        <f t="shared" si="1"/>
        <v>48311</v>
      </c>
      <c r="J44" s="10">
        <f>'Operating Revenue I'!C43/B44</f>
        <v>41.754081632653062</v>
      </c>
      <c r="K44" s="10">
        <f>('Operating Revenue I'!B43+C44)/B44</f>
        <v>2.8122448979591836</v>
      </c>
      <c r="L44" s="10">
        <f t="shared" si="2"/>
        <v>1.6387755102040817</v>
      </c>
      <c r="M44" s="10">
        <f t="shared" si="3"/>
        <v>4.7306122448979595</v>
      </c>
      <c r="N44" s="19">
        <f t="shared" si="4"/>
        <v>49.296938775510206</v>
      </c>
    </row>
    <row r="45" spans="1:14">
      <c r="A45" s="1" t="s">
        <v>211</v>
      </c>
      <c r="B45" s="37">
        <v>900</v>
      </c>
      <c r="C45" s="10">
        <v>0</v>
      </c>
      <c r="D45" s="10">
        <v>0</v>
      </c>
      <c r="E45" s="39">
        <v>0</v>
      </c>
      <c r="F45" s="39">
        <v>0</v>
      </c>
      <c r="G45" s="18">
        <f t="shared" si="0"/>
        <v>0</v>
      </c>
      <c r="H45" s="8">
        <f>'Operating Revenue I'!E44</f>
        <v>35011</v>
      </c>
      <c r="I45" s="9">
        <f t="shared" si="1"/>
        <v>35011</v>
      </c>
      <c r="J45" s="10">
        <f>'Operating Revenue I'!C44/B45</f>
        <v>35.997777777777777</v>
      </c>
      <c r="K45" s="10">
        <f>('Operating Revenue I'!B44+C45)/B45</f>
        <v>2.9033333333333333</v>
      </c>
      <c r="L45" s="10">
        <f t="shared" si="2"/>
        <v>0</v>
      </c>
      <c r="M45" s="10">
        <f t="shared" si="3"/>
        <v>0</v>
      </c>
      <c r="N45" s="19">
        <f t="shared" si="4"/>
        <v>38.901111111111113</v>
      </c>
    </row>
    <row r="46" spans="1:14">
      <c r="A46" s="1" t="s">
        <v>216</v>
      </c>
      <c r="B46" s="37">
        <v>11398</v>
      </c>
      <c r="C46" s="41">
        <v>5000</v>
      </c>
      <c r="D46" s="10">
        <v>0</v>
      </c>
      <c r="E46" s="39">
        <v>0</v>
      </c>
      <c r="F46" s="39">
        <v>0</v>
      </c>
      <c r="G46" s="18">
        <f t="shared" si="0"/>
        <v>5000</v>
      </c>
      <c r="H46" s="8">
        <f>'Operating Revenue I'!E45</f>
        <v>418365</v>
      </c>
      <c r="I46" s="9">
        <f t="shared" si="1"/>
        <v>423365</v>
      </c>
      <c r="J46" s="10">
        <f>'Operating Revenue I'!C45/B46</f>
        <v>35.304351640638707</v>
      </c>
      <c r="K46" s="10">
        <f>('Operating Revenue I'!B45+C46)/B46</f>
        <v>1.8394455167573258</v>
      </c>
      <c r="L46" s="10">
        <f t="shared" si="2"/>
        <v>0</v>
      </c>
      <c r="M46" s="10">
        <f t="shared" si="3"/>
        <v>0.43867345148271625</v>
      </c>
      <c r="N46" s="19">
        <f t="shared" si="4"/>
        <v>37.143797157396037</v>
      </c>
    </row>
    <row r="47" spans="1:14">
      <c r="A47" s="1" t="s">
        <v>221</v>
      </c>
      <c r="B47" s="37">
        <v>12287</v>
      </c>
      <c r="C47" s="10">
        <v>0</v>
      </c>
      <c r="D47" s="10">
        <v>0</v>
      </c>
      <c r="E47" s="39">
        <v>0</v>
      </c>
      <c r="F47" s="39">
        <v>10000</v>
      </c>
      <c r="G47" s="18">
        <f t="shared" si="0"/>
        <v>10000</v>
      </c>
      <c r="H47" s="8">
        <f>'Operating Revenue I'!E46</f>
        <v>517123</v>
      </c>
      <c r="I47" s="9">
        <f t="shared" si="1"/>
        <v>527123</v>
      </c>
      <c r="J47" s="10">
        <f>'Operating Revenue I'!C46/B47</f>
        <v>40.790998616423863</v>
      </c>
      <c r="K47" s="10">
        <f>('Operating Revenue I'!B46+C47)/B47</f>
        <v>1.2960039065679174</v>
      </c>
      <c r="L47" s="10">
        <f t="shared" si="2"/>
        <v>0</v>
      </c>
      <c r="M47" s="10">
        <f t="shared" si="3"/>
        <v>0.81386831610645394</v>
      </c>
      <c r="N47" s="19">
        <f t="shared" si="4"/>
        <v>42.900870839098232</v>
      </c>
    </row>
    <row r="48" spans="1:14">
      <c r="A48" s="1" t="s">
        <v>226</v>
      </c>
      <c r="B48" s="37">
        <v>2174</v>
      </c>
      <c r="C48" s="10">
        <v>0</v>
      </c>
      <c r="D48" s="10">
        <v>0</v>
      </c>
      <c r="E48" s="39">
        <v>0</v>
      </c>
      <c r="F48" s="39">
        <v>2240</v>
      </c>
      <c r="G48" s="18">
        <f t="shared" si="0"/>
        <v>2240</v>
      </c>
      <c r="H48" s="8">
        <f>'Operating Revenue I'!E47</f>
        <v>110230</v>
      </c>
      <c r="I48" s="9">
        <f t="shared" si="1"/>
        <v>112470</v>
      </c>
      <c r="J48" s="10">
        <f>'Operating Revenue I'!C47/B48</f>
        <v>49.02713891444342</v>
      </c>
      <c r="K48" s="10">
        <f>('Operating Revenue I'!B47+C48)/B48</f>
        <v>1.6766329346826128</v>
      </c>
      <c r="L48" s="10">
        <f t="shared" si="2"/>
        <v>0</v>
      </c>
      <c r="M48" s="10">
        <f t="shared" si="3"/>
        <v>1.0303587856485741</v>
      </c>
      <c r="N48" s="19">
        <f t="shared" si="4"/>
        <v>51.734130634774608</v>
      </c>
    </row>
    <row r="49" spans="1:14">
      <c r="A49" s="1" t="s">
        <v>231</v>
      </c>
      <c r="B49" s="37">
        <v>5612</v>
      </c>
      <c r="C49" s="41">
        <v>0</v>
      </c>
      <c r="D49" s="41">
        <v>0</v>
      </c>
      <c r="E49" s="39">
        <v>0</v>
      </c>
      <c r="F49" s="39">
        <v>0</v>
      </c>
      <c r="G49" s="18">
        <f t="shared" si="0"/>
        <v>0</v>
      </c>
      <c r="H49" s="8">
        <f>'Operating Revenue I'!E48</f>
        <v>143519</v>
      </c>
      <c r="I49" s="9">
        <f t="shared" si="1"/>
        <v>143519</v>
      </c>
      <c r="J49" s="10">
        <f>'Operating Revenue I'!C48/B49</f>
        <v>24.760156806842481</v>
      </c>
      <c r="K49" s="10">
        <f>('Operating Revenue I'!B48+C49)/B49</f>
        <v>0.8134354953670706</v>
      </c>
      <c r="L49" s="10">
        <f t="shared" si="2"/>
        <v>0</v>
      </c>
      <c r="M49" s="10">
        <f t="shared" si="3"/>
        <v>0</v>
      </c>
      <c r="N49" s="19">
        <f t="shared" si="4"/>
        <v>25.573592302209551</v>
      </c>
    </row>
    <row r="50" spans="1:14">
      <c r="A50" s="1" t="s">
        <v>236</v>
      </c>
      <c r="B50" s="37">
        <v>4907</v>
      </c>
      <c r="C50" s="41">
        <v>11637</v>
      </c>
      <c r="D50" s="10">
        <v>0</v>
      </c>
      <c r="E50" s="39">
        <v>0</v>
      </c>
      <c r="F50" s="39">
        <v>200</v>
      </c>
      <c r="G50" s="18">
        <f t="shared" si="0"/>
        <v>11837</v>
      </c>
      <c r="H50" s="8">
        <f>'Operating Revenue I'!E49</f>
        <v>137887</v>
      </c>
      <c r="I50" s="9">
        <f t="shared" si="1"/>
        <v>149724</v>
      </c>
      <c r="J50" s="10">
        <f>'Operating Revenue I'!C49/B50</f>
        <v>27.120440187487262</v>
      </c>
      <c r="K50" s="10">
        <f>('Operating Revenue I'!B49+C50)/B50</f>
        <v>3.351131037293662</v>
      </c>
      <c r="L50" s="10">
        <f t="shared" si="2"/>
        <v>0</v>
      </c>
      <c r="M50" s="10">
        <f t="shared" si="3"/>
        <v>2.4122681883024253</v>
      </c>
      <c r="N50" s="19">
        <f t="shared" si="4"/>
        <v>30.512329325453432</v>
      </c>
    </row>
    <row r="51" spans="1:14">
      <c r="A51" s="1" t="s">
        <v>241</v>
      </c>
      <c r="B51" s="37">
        <v>3358</v>
      </c>
      <c r="C51" s="41">
        <v>0</v>
      </c>
      <c r="D51" s="41">
        <v>0</v>
      </c>
      <c r="E51" s="39">
        <v>0</v>
      </c>
      <c r="F51" s="39">
        <v>4532</v>
      </c>
      <c r="G51" s="18">
        <f t="shared" si="0"/>
        <v>4532</v>
      </c>
      <c r="H51" s="8">
        <f>'Operating Revenue I'!E50</f>
        <v>110904</v>
      </c>
      <c r="I51" s="9">
        <f t="shared" si="1"/>
        <v>115436</v>
      </c>
      <c r="J51" s="10">
        <f>'Operating Revenue I'!C50/B51</f>
        <v>30.80345443716498</v>
      </c>
      <c r="K51" s="10">
        <f>('Operating Revenue I'!B50+C51)/B51</f>
        <v>2.2233472304943418</v>
      </c>
      <c r="L51" s="10">
        <f t="shared" si="2"/>
        <v>0</v>
      </c>
      <c r="M51" s="10">
        <f t="shared" si="3"/>
        <v>1.3496128648004764</v>
      </c>
      <c r="N51" s="19">
        <f t="shared" si="4"/>
        <v>34.376414532459798</v>
      </c>
    </row>
    <row r="52" spans="1:14">
      <c r="A52" s="1" t="s">
        <v>246</v>
      </c>
      <c r="B52" s="37">
        <v>5918</v>
      </c>
      <c r="C52" s="10">
        <v>0</v>
      </c>
      <c r="D52" s="10">
        <v>0</v>
      </c>
      <c r="E52" s="39">
        <v>0</v>
      </c>
      <c r="F52" s="39">
        <v>0</v>
      </c>
      <c r="G52" s="18">
        <f t="shared" si="0"/>
        <v>0</v>
      </c>
      <c r="H52" s="8">
        <f>'Operating Revenue I'!E51</f>
        <v>134327</v>
      </c>
      <c r="I52" s="9">
        <f t="shared" si="1"/>
        <v>134327</v>
      </c>
      <c r="J52" s="10">
        <f>'Operating Revenue I'!C51/B52</f>
        <v>21.262757688408247</v>
      </c>
      <c r="K52" s="10">
        <f>('Operating Revenue I'!B51+C52)/B52</f>
        <v>1.43528218992903</v>
      </c>
      <c r="L52" s="10">
        <f t="shared" si="2"/>
        <v>0</v>
      </c>
      <c r="M52" s="10">
        <f t="shared" si="3"/>
        <v>0</v>
      </c>
      <c r="N52" s="19">
        <f t="shared" si="4"/>
        <v>22.698039878337276</v>
      </c>
    </row>
    <row r="53" spans="1:14">
      <c r="A53" s="1" t="s">
        <v>251</v>
      </c>
      <c r="B53" s="37">
        <v>3280</v>
      </c>
      <c r="C53" s="10">
        <v>0</v>
      </c>
      <c r="D53" s="10">
        <v>0</v>
      </c>
      <c r="E53" s="39">
        <v>0</v>
      </c>
      <c r="F53" s="39">
        <v>0</v>
      </c>
      <c r="G53" s="18">
        <f t="shared" si="0"/>
        <v>0</v>
      </c>
      <c r="H53" s="8">
        <f>'Operating Revenue I'!E52</f>
        <v>82576</v>
      </c>
      <c r="I53" s="9">
        <f t="shared" si="1"/>
        <v>82576</v>
      </c>
      <c r="J53" s="10">
        <f>'Operating Revenue I'!C52/B53</f>
        <v>21.951219512195124</v>
      </c>
      <c r="K53" s="10">
        <f>('Operating Revenue I'!B52+C53)/B53</f>
        <v>3.2243902439024392</v>
      </c>
      <c r="L53" s="10">
        <f t="shared" si="2"/>
        <v>0</v>
      </c>
      <c r="M53" s="10">
        <f t="shared" si="3"/>
        <v>0</v>
      </c>
      <c r="N53" s="19">
        <f t="shared" si="4"/>
        <v>25.175609756097561</v>
      </c>
    </row>
    <row r="54" spans="1:14">
      <c r="A54" s="1" t="s">
        <v>256</v>
      </c>
      <c r="B54" s="37">
        <v>1715</v>
      </c>
      <c r="C54" s="41">
        <v>0</v>
      </c>
      <c r="D54" s="41">
        <v>0</v>
      </c>
      <c r="E54" s="39">
        <v>0</v>
      </c>
      <c r="F54" s="39">
        <v>0</v>
      </c>
      <c r="G54" s="18">
        <f t="shared" si="0"/>
        <v>0</v>
      </c>
      <c r="H54" s="8">
        <f>'Operating Revenue I'!E53</f>
        <v>39101</v>
      </c>
      <c r="I54" s="9">
        <f t="shared" si="1"/>
        <v>39101</v>
      </c>
      <c r="J54" s="10">
        <f>'Operating Revenue I'!C53/B54</f>
        <v>21.014577259475217</v>
      </c>
      <c r="K54" s="10">
        <f>('Operating Revenue I'!B53+C54)/B54</f>
        <v>1.7848396501457726</v>
      </c>
      <c r="L54" s="10">
        <f t="shared" si="2"/>
        <v>0</v>
      </c>
      <c r="M54" s="10">
        <f t="shared" si="3"/>
        <v>0</v>
      </c>
      <c r="N54" s="19">
        <f t="shared" si="4"/>
        <v>22.799416909620991</v>
      </c>
    </row>
    <row r="55" spans="1:14">
      <c r="A55" s="1" t="s">
        <v>261</v>
      </c>
      <c r="B55" s="37">
        <v>903</v>
      </c>
      <c r="C55" s="10">
        <v>0</v>
      </c>
      <c r="D55" s="41">
        <v>5593</v>
      </c>
      <c r="E55" s="39">
        <v>0</v>
      </c>
      <c r="F55" s="39">
        <v>0</v>
      </c>
      <c r="G55" s="18">
        <f t="shared" si="0"/>
        <v>5593</v>
      </c>
      <c r="H55" s="8">
        <f>'Operating Revenue I'!E54</f>
        <v>21234</v>
      </c>
      <c r="I55" s="9">
        <f t="shared" si="1"/>
        <v>26827</v>
      </c>
      <c r="J55" s="10">
        <f>'Operating Revenue I'!C54/B55</f>
        <v>20.807308970099669</v>
      </c>
      <c r="K55" s="10">
        <f>('Operating Revenue I'!B54+C55)/B55</f>
        <v>2.7076411960132889</v>
      </c>
      <c r="L55" s="10">
        <f t="shared" si="2"/>
        <v>6.1937984496124034</v>
      </c>
      <c r="M55" s="10">
        <f t="shared" si="3"/>
        <v>6.1937984496124034</v>
      </c>
      <c r="N55" s="19">
        <f t="shared" si="4"/>
        <v>29.708748615725359</v>
      </c>
    </row>
    <row r="56" spans="1:14">
      <c r="A56" s="1" t="s">
        <v>266</v>
      </c>
      <c r="B56" s="37">
        <v>1892</v>
      </c>
      <c r="C56" s="41">
        <v>0</v>
      </c>
      <c r="D56" s="41">
        <v>0</v>
      </c>
      <c r="E56" s="39">
        <v>0</v>
      </c>
      <c r="F56" t="s">
        <v>17</v>
      </c>
      <c r="G56" s="18">
        <f t="shared" si="0"/>
        <v>0</v>
      </c>
      <c r="H56" s="8">
        <f>'Operating Revenue I'!E55</f>
        <v>134967</v>
      </c>
      <c r="I56" s="9">
        <f t="shared" si="1"/>
        <v>134967</v>
      </c>
      <c r="J56" s="10">
        <f>'Operating Revenue I'!C55/B56</f>
        <v>69.508985200845672</v>
      </c>
      <c r="K56" s="10">
        <f>('Operating Revenue I'!B55+C56)/B56</f>
        <v>1.8266384778012685</v>
      </c>
      <c r="L56" s="10">
        <f t="shared" si="2"/>
        <v>0</v>
      </c>
      <c r="M56" s="10">
        <f t="shared" si="3"/>
        <v>0</v>
      </c>
      <c r="N56" s="19">
        <f t="shared" si="4"/>
        <v>71.33562367864694</v>
      </c>
    </row>
    <row r="57" spans="1:14">
      <c r="A57" s="1" t="s">
        <v>271</v>
      </c>
      <c r="B57" s="37">
        <v>328</v>
      </c>
      <c r="C57" s="10">
        <v>0</v>
      </c>
      <c r="D57" s="10">
        <v>0</v>
      </c>
      <c r="E57" t="s">
        <v>17</v>
      </c>
      <c r="F57" t="s">
        <v>17</v>
      </c>
      <c r="G57" s="18">
        <f t="shared" si="0"/>
        <v>0</v>
      </c>
      <c r="H57" s="8">
        <f>'Operating Revenue I'!E56</f>
        <v>0</v>
      </c>
      <c r="I57" s="9">
        <f t="shared" si="1"/>
        <v>0</v>
      </c>
      <c r="K57" s="10">
        <f>('Operating Revenue I'!B56+C57)/B57</f>
        <v>0</v>
      </c>
      <c r="L57" s="10">
        <f t="shared" si="2"/>
        <v>0</v>
      </c>
      <c r="M57" s="10">
        <f t="shared" si="3"/>
        <v>0</v>
      </c>
      <c r="N57" s="19">
        <f t="shared" si="4"/>
        <v>0</v>
      </c>
    </row>
    <row r="58" spans="1:14">
      <c r="A58" s="1" t="s">
        <v>274</v>
      </c>
      <c r="B58" s="37">
        <v>1034</v>
      </c>
      <c r="C58" s="41">
        <v>0</v>
      </c>
      <c r="D58" s="41">
        <v>0</v>
      </c>
      <c r="E58" s="39">
        <v>0</v>
      </c>
      <c r="F58" s="39">
        <v>0</v>
      </c>
      <c r="G58" s="18">
        <f t="shared" si="0"/>
        <v>0</v>
      </c>
      <c r="H58" s="8">
        <f>'Operating Revenue I'!E57</f>
        <v>35719</v>
      </c>
      <c r="I58" s="9">
        <f t="shared" si="1"/>
        <v>35719</v>
      </c>
      <c r="J58" s="10">
        <f>'Operating Revenue I'!C57/B58</f>
        <v>34.544487427466152</v>
      </c>
      <c r="K58" s="10">
        <f>('Operating Revenue I'!B57+C58)/B58</f>
        <v>0</v>
      </c>
      <c r="L58" s="10">
        <f t="shared" si="2"/>
        <v>0</v>
      </c>
      <c r="M58" s="10">
        <f t="shared" si="3"/>
        <v>0</v>
      </c>
      <c r="N58" s="19">
        <f t="shared" si="4"/>
        <v>34.544487427466152</v>
      </c>
    </row>
    <row r="59" spans="1:14">
      <c r="A59" s="1" t="s">
        <v>279</v>
      </c>
      <c r="B59" s="37">
        <v>5057</v>
      </c>
      <c r="C59" s="10">
        <v>0</v>
      </c>
      <c r="D59" s="41">
        <v>5000</v>
      </c>
      <c r="E59" s="39">
        <v>0</v>
      </c>
      <c r="F59" s="39">
        <v>2172</v>
      </c>
      <c r="G59" s="18">
        <f t="shared" si="0"/>
        <v>7172</v>
      </c>
      <c r="H59" s="8">
        <f>'Operating Revenue I'!E58</f>
        <v>430341</v>
      </c>
      <c r="I59" s="9">
        <f t="shared" si="1"/>
        <v>437513</v>
      </c>
      <c r="J59" s="10">
        <f>'Operating Revenue I'!C58/B59</f>
        <v>83.764287126754994</v>
      </c>
      <c r="K59" s="10">
        <f>('Operating Revenue I'!B58+C59)/B59</f>
        <v>1.3337947399644057</v>
      </c>
      <c r="L59" s="10">
        <f t="shared" si="2"/>
        <v>0.98872849515523042</v>
      </c>
      <c r="M59" s="10">
        <f t="shared" si="3"/>
        <v>1.4182321534506626</v>
      </c>
      <c r="N59" s="19">
        <f t="shared" si="4"/>
        <v>86.516314020170057</v>
      </c>
    </row>
    <row r="60" spans="1:14">
      <c r="A60" s="1" t="s">
        <v>284</v>
      </c>
      <c r="B60" s="37">
        <v>1268</v>
      </c>
      <c r="C60" s="10">
        <v>0</v>
      </c>
      <c r="D60" s="10">
        <v>0</v>
      </c>
      <c r="E60" s="39">
        <v>0</v>
      </c>
      <c r="F60" s="39">
        <v>0</v>
      </c>
      <c r="G60" s="18">
        <f t="shared" si="0"/>
        <v>0</v>
      </c>
      <c r="H60" s="8">
        <f>'Operating Revenue I'!E59</f>
        <v>98312</v>
      </c>
      <c r="I60" s="9">
        <f t="shared" si="1"/>
        <v>98312</v>
      </c>
      <c r="J60" s="10">
        <f>'Operating Revenue I'!C59/B60</f>
        <v>75.883280757097793</v>
      </c>
      <c r="K60" s="10">
        <f>('Operating Revenue I'!B59+C60)/B60</f>
        <v>1.6498422712933754</v>
      </c>
      <c r="L60" s="10">
        <f t="shared" si="2"/>
        <v>0</v>
      </c>
      <c r="M60" s="10">
        <f t="shared" si="3"/>
        <v>0</v>
      </c>
      <c r="N60" s="19">
        <f t="shared" si="4"/>
        <v>77.533123028391174</v>
      </c>
    </row>
    <row r="61" spans="1:14">
      <c r="A61" s="1" t="s">
        <v>289</v>
      </c>
      <c r="B61" s="37">
        <v>650</v>
      </c>
      <c r="C61" s="41">
        <v>0</v>
      </c>
      <c r="D61" s="41">
        <v>0</v>
      </c>
      <c r="E61" s="39">
        <v>0</v>
      </c>
      <c r="F61" s="39">
        <v>0</v>
      </c>
      <c r="G61" s="18">
        <f t="shared" si="0"/>
        <v>0</v>
      </c>
      <c r="H61" s="8">
        <f>'Operating Revenue I'!E60</f>
        <v>66939</v>
      </c>
      <c r="I61" s="9">
        <f t="shared" si="1"/>
        <v>66939</v>
      </c>
      <c r="J61" s="10">
        <f>'Operating Revenue I'!C60/B61</f>
        <v>99.343076923076922</v>
      </c>
      <c r="K61" s="10">
        <f>('Operating Revenue I'!B60+C61)/B61</f>
        <v>3.64</v>
      </c>
      <c r="L61" s="10">
        <f t="shared" si="2"/>
        <v>0</v>
      </c>
      <c r="M61" s="10">
        <f t="shared" si="3"/>
        <v>0</v>
      </c>
      <c r="N61" s="19">
        <f t="shared" si="4"/>
        <v>102.98307692307692</v>
      </c>
    </row>
    <row r="62" spans="1:14">
      <c r="A62" s="1" t="s">
        <v>294</v>
      </c>
      <c r="B62" s="37">
        <v>1189</v>
      </c>
      <c r="C62" s="41">
        <v>0</v>
      </c>
      <c r="D62" s="41">
        <v>0</v>
      </c>
      <c r="E62" s="39">
        <v>0</v>
      </c>
      <c r="F62" s="39">
        <v>0</v>
      </c>
      <c r="G62" s="18">
        <f t="shared" si="0"/>
        <v>0</v>
      </c>
      <c r="H62" s="8">
        <f>'Operating Revenue I'!E61</f>
        <v>46477</v>
      </c>
      <c r="I62" s="9">
        <f t="shared" si="1"/>
        <v>46477</v>
      </c>
      <c r="J62" s="10">
        <f>'Operating Revenue I'!C61/B62</f>
        <v>34.890664423885617</v>
      </c>
      <c r="K62" s="10">
        <f>('Operating Revenue I'!B61+C62)/B62</f>
        <v>4.1984861227922625</v>
      </c>
      <c r="L62" s="10">
        <f t="shared" si="2"/>
        <v>0</v>
      </c>
      <c r="M62" s="10">
        <f t="shared" si="3"/>
        <v>0</v>
      </c>
      <c r="N62" s="19">
        <f t="shared" si="4"/>
        <v>39.089150546677878</v>
      </c>
    </row>
    <row r="63" spans="1:14">
      <c r="A63" s="1" t="s">
        <v>299</v>
      </c>
      <c r="B63" s="37">
        <v>90245</v>
      </c>
      <c r="C63" s="41">
        <v>11000</v>
      </c>
      <c r="D63" s="41">
        <v>12367</v>
      </c>
      <c r="E63" s="39">
        <v>0</v>
      </c>
      <c r="F63" s="39">
        <v>0</v>
      </c>
      <c r="G63" s="18">
        <f t="shared" si="0"/>
        <v>23367</v>
      </c>
      <c r="H63" s="8">
        <f>'Operating Revenue I'!E62</f>
        <v>1404006</v>
      </c>
      <c r="I63" s="9">
        <f t="shared" si="1"/>
        <v>1427373</v>
      </c>
      <c r="J63" s="10">
        <f>'Operating Revenue I'!C62/B63</f>
        <v>15.161017230871517</v>
      </c>
      <c r="K63" s="10">
        <f>('Operating Revenue I'!B62+C63)/B63</f>
        <v>0.51858828743974739</v>
      </c>
      <c r="L63" s="10">
        <f t="shared" si="2"/>
        <v>0.13703806305058452</v>
      </c>
      <c r="M63" s="10">
        <f t="shared" si="3"/>
        <v>0.25892847249155077</v>
      </c>
      <c r="N63" s="19">
        <f t="shared" si="4"/>
        <v>15.816643581361848</v>
      </c>
    </row>
    <row r="64" spans="1:14">
      <c r="A64" s="1" t="s">
        <v>304</v>
      </c>
      <c r="B64" s="37">
        <v>2866</v>
      </c>
      <c r="C64" s="10">
        <v>0</v>
      </c>
      <c r="D64" s="41">
        <v>5000</v>
      </c>
      <c r="E64" s="39">
        <v>0</v>
      </c>
      <c r="F64" s="39">
        <v>0</v>
      </c>
      <c r="G64" s="18">
        <f t="shared" si="0"/>
        <v>5000</v>
      </c>
      <c r="H64" s="8">
        <f>'Operating Revenue I'!E63</f>
        <v>118265</v>
      </c>
      <c r="I64" s="9">
        <f t="shared" si="1"/>
        <v>123265</v>
      </c>
      <c r="J64" s="10">
        <f>'Operating Revenue I'!C63/B64</f>
        <v>40.201325889741803</v>
      </c>
      <c r="K64" s="10">
        <f>('Operating Revenue I'!B63+C64)/B64</f>
        <v>1.063503140265178</v>
      </c>
      <c r="L64" s="10">
        <f t="shared" si="2"/>
        <v>1.7445917655268668</v>
      </c>
      <c r="M64" s="10">
        <f t="shared" si="3"/>
        <v>1.7445917655268668</v>
      </c>
      <c r="N64" s="19">
        <f t="shared" si="4"/>
        <v>43.009420795533842</v>
      </c>
    </row>
    <row r="65" spans="1:14">
      <c r="A65" s="1" t="s">
        <v>309</v>
      </c>
      <c r="B65" s="37">
        <v>1392</v>
      </c>
      <c r="C65" s="41">
        <v>0</v>
      </c>
      <c r="D65" s="41">
        <v>2500</v>
      </c>
      <c r="E65" s="39">
        <v>0</v>
      </c>
      <c r="F65" s="39">
        <v>2012</v>
      </c>
      <c r="G65" s="18">
        <f t="shared" si="0"/>
        <v>4512</v>
      </c>
      <c r="H65" s="8">
        <f>'Operating Revenue I'!E64</f>
        <v>72574</v>
      </c>
      <c r="I65" s="9">
        <f t="shared" si="1"/>
        <v>77086</v>
      </c>
      <c r="J65" s="10">
        <f>'Operating Revenue I'!C64/B65</f>
        <v>50.4367816091954</v>
      </c>
      <c r="K65" s="10">
        <f>('Operating Revenue I'!B64+C65)/B65</f>
        <v>1.6997126436781609</v>
      </c>
      <c r="L65" s="10">
        <f t="shared" si="2"/>
        <v>1.7959770114942528</v>
      </c>
      <c r="M65" s="10">
        <f t="shared" si="3"/>
        <v>3.2413793103448274</v>
      </c>
      <c r="N65" s="19">
        <f t="shared" si="4"/>
        <v>55.377873563218394</v>
      </c>
    </row>
    <row r="66" spans="1:14">
      <c r="A66" s="1" t="s">
        <v>314</v>
      </c>
      <c r="B66" s="37">
        <v>4028</v>
      </c>
      <c r="C66" s="10">
        <v>0</v>
      </c>
      <c r="D66" s="41">
        <v>2800</v>
      </c>
      <c r="E66" s="39">
        <v>0</v>
      </c>
      <c r="F66" s="39">
        <v>0</v>
      </c>
      <c r="G66" s="18">
        <f t="shared" si="0"/>
        <v>2800</v>
      </c>
      <c r="H66" s="8">
        <f>'Operating Revenue I'!E65</f>
        <v>176467</v>
      </c>
      <c r="I66" s="9">
        <f t="shared" si="1"/>
        <v>179267</v>
      </c>
      <c r="J66" s="10">
        <f>'Operating Revenue I'!C65/B66</f>
        <v>42.149950347567028</v>
      </c>
      <c r="K66" s="10">
        <f>('Operating Revenue I'!B65+C66)/B66</f>
        <v>1.66012909632572</v>
      </c>
      <c r="L66" s="10">
        <f t="shared" si="2"/>
        <v>0.69513406156901691</v>
      </c>
      <c r="M66" s="10">
        <f t="shared" si="3"/>
        <v>0.69513406156901691</v>
      </c>
      <c r="N66" s="19">
        <f t="shared" si="4"/>
        <v>44.505213505461768</v>
      </c>
    </row>
    <row r="67" spans="1:14">
      <c r="A67" s="1" t="s">
        <v>319</v>
      </c>
      <c r="B67" s="37">
        <v>2740</v>
      </c>
      <c r="C67" s="10">
        <v>0</v>
      </c>
      <c r="D67" s="10">
        <v>0</v>
      </c>
      <c r="E67" s="39">
        <v>0</v>
      </c>
      <c r="F67" s="39">
        <v>0</v>
      </c>
      <c r="G67" s="18">
        <f t="shared" si="0"/>
        <v>0</v>
      </c>
      <c r="H67" s="8">
        <f>'Operating Revenue I'!E66</f>
        <v>124457</v>
      </c>
      <c r="I67" s="9">
        <f t="shared" si="1"/>
        <v>124457</v>
      </c>
      <c r="J67" s="10">
        <f>'Operating Revenue I'!C66/B67</f>
        <v>43.211678832116789</v>
      </c>
      <c r="K67" s="10">
        <f>('Operating Revenue I'!B66+C67)/B67</f>
        <v>2.2105839416058393</v>
      </c>
      <c r="L67" s="10">
        <f t="shared" si="2"/>
        <v>0</v>
      </c>
      <c r="M67" s="10">
        <f t="shared" si="3"/>
        <v>0</v>
      </c>
      <c r="N67" s="19">
        <f t="shared" si="4"/>
        <v>45.422262773722629</v>
      </c>
    </row>
    <row r="68" spans="1:14">
      <c r="A68" s="1" t="s">
        <v>324</v>
      </c>
      <c r="B68" s="37">
        <v>3335</v>
      </c>
      <c r="C68" s="41">
        <v>0</v>
      </c>
      <c r="D68" s="41">
        <v>0</v>
      </c>
      <c r="E68" s="39">
        <v>0</v>
      </c>
      <c r="F68" s="39">
        <v>500</v>
      </c>
      <c r="G68" s="18">
        <f t="shared" si="0"/>
        <v>500</v>
      </c>
      <c r="H68" s="8">
        <f>'Operating Revenue I'!E67</f>
        <v>183665</v>
      </c>
      <c r="I68" s="9">
        <f t="shared" si="1"/>
        <v>184165</v>
      </c>
      <c r="J68" s="10">
        <f>'Operating Revenue I'!C67/B68</f>
        <v>54.197901049475263</v>
      </c>
      <c r="K68" s="10">
        <f>('Operating Revenue I'!B67+C68)/B68</f>
        <v>0.87406296851574217</v>
      </c>
      <c r="L68" s="10">
        <f t="shared" si="2"/>
        <v>0</v>
      </c>
      <c r="M68" s="10">
        <f t="shared" si="3"/>
        <v>0.14992503748125938</v>
      </c>
      <c r="N68" s="19">
        <f t="shared" si="4"/>
        <v>55.221889055472261</v>
      </c>
    </row>
    <row r="69" spans="1:14">
      <c r="A69" s="1" t="s">
        <v>329</v>
      </c>
      <c r="B69" s="37">
        <v>4495</v>
      </c>
      <c r="C69" s="10">
        <v>0</v>
      </c>
      <c r="D69" s="41">
        <v>4000</v>
      </c>
      <c r="E69" s="39">
        <v>0</v>
      </c>
      <c r="F69" s="39">
        <v>0</v>
      </c>
      <c r="G69" s="18">
        <f t="shared" si="0"/>
        <v>4000</v>
      </c>
      <c r="H69" s="8">
        <f>'Operating Revenue I'!E68</f>
        <v>139001</v>
      </c>
      <c r="I69" s="9">
        <f t="shared" si="1"/>
        <v>143001</v>
      </c>
      <c r="J69" s="10">
        <f>'Operating Revenue I'!C68/B69</f>
        <v>30.287430478309233</v>
      </c>
      <c r="K69" s="10">
        <f>('Operating Revenue I'!B68+C69)/B69</f>
        <v>0.63604004449388207</v>
      </c>
      <c r="L69" s="10">
        <f t="shared" si="2"/>
        <v>0.88987764182424911</v>
      </c>
      <c r="M69" s="10">
        <f t="shared" si="3"/>
        <v>0.88987764182424911</v>
      </c>
      <c r="N69" s="19">
        <f t="shared" si="4"/>
        <v>31.813348164627364</v>
      </c>
    </row>
    <row r="70" spans="1:14">
      <c r="A70" s="1" t="s">
        <v>334</v>
      </c>
      <c r="B70" s="37">
        <v>1083</v>
      </c>
      <c r="C70" s="41">
        <v>0</v>
      </c>
      <c r="D70" s="41">
        <v>3669</v>
      </c>
      <c r="E70" s="39">
        <v>0</v>
      </c>
      <c r="F70" s="39">
        <v>957</v>
      </c>
      <c r="G70" s="18">
        <f t="shared" ref="G70:G125" si="5">SUM(C70:F70)</f>
        <v>4626</v>
      </c>
      <c r="H70" s="8">
        <f>'Operating Revenue I'!E69</f>
        <v>40201</v>
      </c>
      <c r="I70" s="9">
        <f t="shared" ref="I70:I125" si="6">SUM(G70:H70)</f>
        <v>44827</v>
      </c>
      <c r="J70" s="10">
        <f>'Operating Revenue I'!C69/B70</f>
        <v>35.141274238227147</v>
      </c>
      <c r="K70" s="10">
        <f>('Operating Revenue I'!B69+C70)/B70</f>
        <v>1.9787626962142197</v>
      </c>
      <c r="L70" s="10">
        <f t="shared" ref="L70:L125" si="7">D70/B70</f>
        <v>3.3878116343490303</v>
      </c>
      <c r="M70" s="10">
        <f t="shared" ref="M70:M125" si="8">G70/B70</f>
        <v>4.271468144044321</v>
      </c>
      <c r="N70" s="19">
        <f t="shared" ref="N70:N127" si="9">I70/B70</f>
        <v>41.391505078485686</v>
      </c>
    </row>
    <row r="71" spans="1:14">
      <c r="A71" s="1" t="s">
        <v>339</v>
      </c>
      <c r="B71" s="37">
        <v>885</v>
      </c>
      <c r="C71" s="41">
        <v>0</v>
      </c>
      <c r="D71" s="41">
        <v>0</v>
      </c>
      <c r="E71" s="39">
        <v>0</v>
      </c>
      <c r="F71" s="39">
        <v>0</v>
      </c>
      <c r="G71" s="18">
        <f t="shared" si="5"/>
        <v>0</v>
      </c>
      <c r="H71" s="8">
        <f>'Operating Revenue I'!E70</f>
        <v>53836</v>
      </c>
      <c r="I71" s="9">
        <f t="shared" si="6"/>
        <v>53836</v>
      </c>
      <c r="J71" s="10">
        <f>'Operating Revenue I'!C70/B71</f>
        <v>51.27457627118644</v>
      </c>
      <c r="K71" s="10">
        <f>('Operating Revenue I'!B70+C71)/B71</f>
        <v>9.5570621468926547</v>
      </c>
      <c r="L71" s="10">
        <f t="shared" si="7"/>
        <v>0</v>
      </c>
      <c r="M71" s="10">
        <f t="shared" si="8"/>
        <v>0</v>
      </c>
      <c r="N71" s="19">
        <f t="shared" si="9"/>
        <v>60.831638418079095</v>
      </c>
    </row>
    <row r="72" spans="1:14">
      <c r="A72" s="1" t="s">
        <v>344</v>
      </c>
      <c r="B72" s="37">
        <v>1020</v>
      </c>
      <c r="C72" s="10">
        <v>0</v>
      </c>
      <c r="D72" s="41">
        <v>9000</v>
      </c>
      <c r="E72" s="39">
        <v>0</v>
      </c>
      <c r="F72" s="39">
        <v>0</v>
      </c>
      <c r="G72" s="18">
        <f t="shared" si="5"/>
        <v>9000</v>
      </c>
      <c r="H72" s="8">
        <f>'Operating Revenue I'!E71</f>
        <v>61059</v>
      </c>
      <c r="I72" s="9">
        <f t="shared" si="6"/>
        <v>70059</v>
      </c>
      <c r="J72" s="10">
        <f>'Operating Revenue I'!C71/B72</f>
        <v>57.360784313725489</v>
      </c>
      <c r="K72" s="10">
        <f>('Operating Revenue I'!B71+C72)/B72</f>
        <v>2.5009803921568627</v>
      </c>
      <c r="L72" s="10">
        <f t="shared" si="7"/>
        <v>8.8235294117647065</v>
      </c>
      <c r="M72" s="10">
        <f t="shared" si="8"/>
        <v>8.8235294117647065</v>
      </c>
      <c r="N72" s="19">
        <f t="shared" si="9"/>
        <v>68.685294117647061</v>
      </c>
    </row>
    <row r="73" spans="1:14">
      <c r="A73" s="1" t="s">
        <v>348</v>
      </c>
      <c r="B73" s="37">
        <v>808866</v>
      </c>
      <c r="C73" s="10">
        <v>0</v>
      </c>
      <c r="D73" s="10">
        <v>0</v>
      </c>
      <c r="E73" s="39">
        <v>0</v>
      </c>
      <c r="F73" s="39">
        <v>3069974</v>
      </c>
      <c r="G73" s="18">
        <f t="shared" si="5"/>
        <v>3069974</v>
      </c>
      <c r="H73" s="8">
        <f>'Operating Revenue I'!E72</f>
        <v>48710740</v>
      </c>
      <c r="I73" s="9">
        <f t="shared" si="6"/>
        <v>51780714</v>
      </c>
      <c r="J73" s="10">
        <f>'Operating Revenue I'!C72/B73</f>
        <v>59.973524662923154</v>
      </c>
      <c r="K73" s="10">
        <f>('Operating Revenue I'!B72+C73)/B73</f>
        <v>0.24750082213864844</v>
      </c>
      <c r="L73" s="10">
        <f t="shared" si="7"/>
        <v>0</v>
      </c>
      <c r="M73" s="10">
        <f t="shared" si="8"/>
        <v>3.7954049249195787</v>
      </c>
      <c r="N73" s="19">
        <f t="shared" si="9"/>
        <v>64.016430409981382</v>
      </c>
    </row>
    <row r="74" spans="1:14">
      <c r="A74" s="1" t="s">
        <v>353</v>
      </c>
      <c r="B74" s="37">
        <v>12866</v>
      </c>
      <c r="C74" s="41">
        <v>3000</v>
      </c>
      <c r="D74" s="41">
        <v>8000</v>
      </c>
      <c r="E74" s="39">
        <v>0</v>
      </c>
      <c r="F74" s="39">
        <v>29359</v>
      </c>
      <c r="G74" s="18">
        <f t="shared" si="5"/>
        <v>40359</v>
      </c>
      <c r="H74" s="8">
        <f>'Operating Revenue I'!E73</f>
        <v>619976</v>
      </c>
      <c r="I74" s="9">
        <f t="shared" si="6"/>
        <v>660335</v>
      </c>
      <c r="J74" s="10">
        <f>'Operating Revenue I'!C73/B74</f>
        <v>47.355199751282449</v>
      </c>
      <c r="K74" s="10">
        <f>('Operating Revenue I'!B73+C74)/B74</f>
        <v>1.0651329084408518</v>
      </c>
      <c r="L74" s="10">
        <f t="shared" si="7"/>
        <v>0.62179387533032804</v>
      </c>
      <c r="M74" s="10">
        <f t="shared" si="8"/>
        <v>3.1368723768070885</v>
      </c>
      <c r="N74" s="19">
        <f t="shared" si="9"/>
        <v>51.324032333281515</v>
      </c>
    </row>
    <row r="75" spans="1:14">
      <c r="A75" s="1" t="s">
        <v>358</v>
      </c>
      <c r="B75" s="37">
        <v>1139</v>
      </c>
      <c r="C75" s="10">
        <v>0</v>
      </c>
      <c r="D75" s="41">
        <v>1570</v>
      </c>
      <c r="E75" s="39">
        <v>0</v>
      </c>
      <c r="F75" s="39">
        <v>938</v>
      </c>
      <c r="G75" s="18">
        <f t="shared" si="5"/>
        <v>2508</v>
      </c>
      <c r="H75" s="8">
        <f>'Operating Revenue I'!E74</f>
        <v>31387</v>
      </c>
      <c r="I75" s="9">
        <f t="shared" si="6"/>
        <v>33895</v>
      </c>
      <c r="J75" s="10">
        <f>'Operating Revenue I'!C74/B75</f>
        <v>25.551360842844602</v>
      </c>
      <c r="K75" s="10">
        <f>('Operating Revenue I'!B74+C75)/B75</f>
        <v>2.0052677787532924</v>
      </c>
      <c r="L75" s="10">
        <f t="shared" si="7"/>
        <v>1.3784021071115014</v>
      </c>
      <c r="M75" s="10">
        <f t="shared" si="8"/>
        <v>2.2019315188762074</v>
      </c>
      <c r="N75" s="19">
        <f t="shared" si="9"/>
        <v>29.758560140474099</v>
      </c>
    </row>
    <row r="76" spans="1:14">
      <c r="A76" s="1" t="s">
        <v>363</v>
      </c>
      <c r="B76" s="37">
        <v>971</v>
      </c>
      <c r="C76" s="41">
        <v>0</v>
      </c>
      <c r="D76" s="10">
        <v>0</v>
      </c>
      <c r="E76" s="39">
        <v>0</v>
      </c>
      <c r="F76" s="39">
        <v>0</v>
      </c>
      <c r="G76" s="18">
        <f t="shared" si="5"/>
        <v>0</v>
      </c>
      <c r="H76" s="8">
        <f>'Operating Revenue I'!E75</f>
        <v>44915</v>
      </c>
      <c r="I76" s="9">
        <f t="shared" si="6"/>
        <v>44915</v>
      </c>
      <c r="J76" s="10">
        <f>'Operating Revenue I'!C75/B76</f>
        <v>43.254376930998973</v>
      </c>
      <c r="K76" s="10">
        <f>('Operating Revenue I'!B75+C76)/B76</f>
        <v>3.0020597322348093</v>
      </c>
      <c r="L76" s="10">
        <f t="shared" si="7"/>
        <v>0</v>
      </c>
      <c r="M76" s="10">
        <f t="shared" si="8"/>
        <v>0</v>
      </c>
      <c r="N76" s="19">
        <f t="shared" si="9"/>
        <v>46.256436663233778</v>
      </c>
    </row>
    <row r="77" spans="1:14">
      <c r="A77" s="1" t="s">
        <v>368</v>
      </c>
      <c r="B77" s="37">
        <v>735</v>
      </c>
      <c r="C77" s="10">
        <v>0</v>
      </c>
      <c r="D77" s="41">
        <v>4500</v>
      </c>
      <c r="E77" s="39">
        <v>0</v>
      </c>
      <c r="F77" s="39">
        <v>3033</v>
      </c>
      <c r="G77" s="18">
        <f t="shared" si="5"/>
        <v>7533</v>
      </c>
      <c r="H77" s="8">
        <f>'Operating Revenue I'!E76</f>
        <v>14115</v>
      </c>
      <c r="I77" s="9">
        <f t="shared" si="6"/>
        <v>21648</v>
      </c>
      <c r="J77" s="10">
        <f>'Operating Revenue I'!C76/B77</f>
        <v>15.572789115646259</v>
      </c>
      <c r="K77" s="10">
        <f>('Operating Revenue I'!B76+C77)/B77</f>
        <v>3.6312925170068029</v>
      </c>
      <c r="L77" s="10">
        <f t="shared" si="7"/>
        <v>6.1224489795918364</v>
      </c>
      <c r="M77" s="10">
        <f t="shared" si="8"/>
        <v>10.248979591836735</v>
      </c>
      <c r="N77" s="19">
        <f t="shared" si="9"/>
        <v>29.453061224489797</v>
      </c>
    </row>
    <row r="78" spans="1:14">
      <c r="A78" s="1" t="s">
        <v>373</v>
      </c>
      <c r="B78" s="37">
        <v>23270</v>
      </c>
      <c r="C78" s="41">
        <v>1500</v>
      </c>
      <c r="D78" s="41">
        <v>9668</v>
      </c>
      <c r="E78" s="39">
        <v>0</v>
      </c>
      <c r="F78" s="39">
        <v>11928</v>
      </c>
      <c r="G78" s="18">
        <f t="shared" si="5"/>
        <v>23096</v>
      </c>
      <c r="H78" s="8">
        <f>'Operating Revenue I'!E77</f>
        <v>512033</v>
      </c>
      <c r="I78" s="9">
        <f t="shared" si="6"/>
        <v>535129</v>
      </c>
      <c r="J78" s="10">
        <f>'Operating Revenue I'!C77/B78</f>
        <v>21.377438762354963</v>
      </c>
      <c r="K78" s="10">
        <f>('Operating Revenue I'!B77+C78)/B78</f>
        <v>0.69101847872797595</v>
      </c>
      <c r="L78" s="10">
        <f t="shared" si="7"/>
        <v>0.41547056295659646</v>
      </c>
      <c r="M78" s="10">
        <f t="shared" si="8"/>
        <v>0.99252256123764504</v>
      </c>
      <c r="N78" s="19">
        <f t="shared" si="9"/>
        <v>22.996519123334767</v>
      </c>
    </row>
    <row r="79" spans="1:14">
      <c r="A79" s="1" t="s">
        <v>378</v>
      </c>
      <c r="B79" s="37">
        <v>2176</v>
      </c>
      <c r="C79" s="41">
        <v>0</v>
      </c>
      <c r="D79" s="41">
        <v>0</v>
      </c>
      <c r="E79" s="39">
        <v>0</v>
      </c>
      <c r="F79" s="39">
        <v>1183</v>
      </c>
      <c r="G79" s="18">
        <f t="shared" si="5"/>
        <v>1183</v>
      </c>
      <c r="H79" s="8">
        <f>'Operating Revenue I'!E78</f>
        <v>72176</v>
      </c>
      <c r="I79" s="9">
        <f t="shared" si="6"/>
        <v>73359</v>
      </c>
      <c r="J79" s="10">
        <f>'Operating Revenue I'!C78/B79</f>
        <v>32.201286764705884</v>
      </c>
      <c r="K79" s="10">
        <f>('Operating Revenue I'!B78+C79)/B79</f>
        <v>0.96783088235294112</v>
      </c>
      <c r="L79" s="10">
        <f t="shared" si="7"/>
        <v>0</v>
      </c>
      <c r="M79" s="10">
        <f t="shared" si="8"/>
        <v>0.54365808823529416</v>
      </c>
      <c r="N79" s="19">
        <f t="shared" si="9"/>
        <v>33.712775735294116</v>
      </c>
    </row>
    <row r="80" spans="1:14">
      <c r="A80" s="1" t="s">
        <v>383</v>
      </c>
      <c r="B80" s="37">
        <v>3551</v>
      </c>
      <c r="C80" s="41">
        <v>0</v>
      </c>
      <c r="D80" s="41">
        <v>0</v>
      </c>
      <c r="E80" s="39">
        <v>0</v>
      </c>
      <c r="F80" s="39">
        <v>48126</v>
      </c>
      <c r="G80" s="18">
        <f t="shared" si="5"/>
        <v>48126</v>
      </c>
      <c r="H80" s="8">
        <f>'Operating Revenue I'!E79</f>
        <v>55505</v>
      </c>
      <c r="I80" s="9">
        <f t="shared" si="6"/>
        <v>103631</v>
      </c>
      <c r="J80" s="10">
        <f>'Operating Revenue I'!C79/B80</f>
        <v>15.630808223035764</v>
      </c>
      <c r="K80" s="10">
        <f>('Operating Revenue I'!B79+C80)/B80</f>
        <v>0</v>
      </c>
      <c r="L80" s="10">
        <f t="shared" si="7"/>
        <v>0</v>
      </c>
      <c r="M80" s="10">
        <f t="shared" si="8"/>
        <v>13.55280202759786</v>
      </c>
      <c r="N80" s="19">
        <f t="shared" si="9"/>
        <v>29.183610250633624</v>
      </c>
    </row>
    <row r="81" spans="1:14">
      <c r="A81" s="1" t="s">
        <v>388</v>
      </c>
      <c r="B81" s="37">
        <v>1046</v>
      </c>
      <c r="C81" s="41">
        <v>0</v>
      </c>
      <c r="D81" s="10">
        <v>0</v>
      </c>
      <c r="E81" s="39">
        <v>0</v>
      </c>
      <c r="F81" s="39">
        <v>0</v>
      </c>
      <c r="G81" s="18">
        <f t="shared" si="5"/>
        <v>0</v>
      </c>
      <c r="H81" s="8">
        <f>'Operating Revenue I'!E80</f>
        <v>59848</v>
      </c>
      <c r="I81" s="9">
        <f t="shared" si="6"/>
        <v>59848</v>
      </c>
      <c r="J81" s="10">
        <f>'Operating Revenue I'!C80/B81</f>
        <v>54.451242829827919</v>
      </c>
      <c r="K81" s="10">
        <f>('Operating Revenue I'!B80+C81)/B81</f>
        <v>2.7648183556405352</v>
      </c>
      <c r="L81" s="10">
        <f t="shared" si="7"/>
        <v>0</v>
      </c>
      <c r="M81" s="10">
        <f t="shared" si="8"/>
        <v>0</v>
      </c>
      <c r="N81" s="19">
        <f t="shared" si="9"/>
        <v>57.216061185468455</v>
      </c>
    </row>
    <row r="82" spans="1:14">
      <c r="A82" s="1" t="s">
        <v>393</v>
      </c>
      <c r="B82" s="37">
        <v>3051</v>
      </c>
      <c r="C82" s="41">
        <v>0</v>
      </c>
      <c r="D82" s="41">
        <v>5000</v>
      </c>
      <c r="E82" s="39">
        <v>0</v>
      </c>
      <c r="F82" s="39">
        <v>0</v>
      </c>
      <c r="G82" s="18">
        <f t="shared" si="5"/>
        <v>5000</v>
      </c>
      <c r="H82" s="8">
        <f>'Operating Revenue I'!E81</f>
        <v>121754</v>
      </c>
      <c r="I82" s="9">
        <f t="shared" si="6"/>
        <v>126754</v>
      </c>
      <c r="J82" s="10">
        <f>'Operating Revenue I'!C81/B82</f>
        <v>37.515568666011141</v>
      </c>
      <c r="K82" s="10">
        <f>('Operating Revenue I'!B81+C82)/B82</f>
        <v>2.3906915765322845</v>
      </c>
      <c r="L82" s="10">
        <f t="shared" si="7"/>
        <v>1.6388069485414618</v>
      </c>
      <c r="M82" s="10">
        <f t="shared" si="8"/>
        <v>1.6388069485414618</v>
      </c>
      <c r="N82" s="19">
        <f t="shared" si="9"/>
        <v>41.54506719108489</v>
      </c>
    </row>
    <row r="83" spans="1:14">
      <c r="A83" s="1" t="s">
        <v>398</v>
      </c>
      <c r="B83" s="37">
        <v>11376</v>
      </c>
      <c r="C83" s="41">
        <v>0</v>
      </c>
      <c r="D83" s="10">
        <v>0</v>
      </c>
      <c r="E83" s="39">
        <v>0</v>
      </c>
      <c r="F83" s="39">
        <v>0</v>
      </c>
      <c r="G83" s="18">
        <f t="shared" si="5"/>
        <v>0</v>
      </c>
      <c r="H83" s="8">
        <f>'Operating Revenue I'!E82</f>
        <v>501066</v>
      </c>
      <c r="I83" s="9">
        <f t="shared" si="6"/>
        <v>501066</v>
      </c>
      <c r="J83" s="10">
        <f>'Operating Revenue I'!C82/B83</f>
        <v>43.231540084388186</v>
      </c>
      <c r="K83" s="10">
        <f>('Operating Revenue I'!B82+C83)/B83</f>
        <v>0.81434599156118148</v>
      </c>
      <c r="L83" s="10">
        <f t="shared" si="7"/>
        <v>0</v>
      </c>
      <c r="M83" s="10">
        <f t="shared" si="8"/>
        <v>0</v>
      </c>
      <c r="N83" s="19">
        <f t="shared" si="9"/>
        <v>44.045886075949369</v>
      </c>
    </row>
    <row r="84" spans="1:14">
      <c r="A84" s="1" t="s">
        <v>403</v>
      </c>
      <c r="B84" s="37">
        <v>6053</v>
      </c>
      <c r="C84" s="41">
        <v>2800</v>
      </c>
      <c r="D84" s="41">
        <v>8540</v>
      </c>
      <c r="E84" s="39">
        <v>0</v>
      </c>
      <c r="F84" s="39">
        <v>11540</v>
      </c>
      <c r="G84" s="18">
        <f t="shared" si="5"/>
        <v>22880</v>
      </c>
      <c r="H84" s="8">
        <f>'Operating Revenue I'!E83</f>
        <v>200990</v>
      </c>
      <c r="I84" s="9">
        <f t="shared" si="6"/>
        <v>223870</v>
      </c>
      <c r="J84" s="10">
        <f>'Operating Revenue I'!C83/B84</f>
        <v>32.353048075334542</v>
      </c>
      <c r="K84" s="10">
        <f>('Operating Revenue I'!B83+C84)/B84</f>
        <v>1.3145547662316206</v>
      </c>
      <c r="L84" s="10">
        <f t="shared" si="7"/>
        <v>1.4108706426565341</v>
      </c>
      <c r="M84" s="10">
        <f t="shared" si="8"/>
        <v>3.7799438295060299</v>
      </c>
      <c r="N84" s="19">
        <f t="shared" si="9"/>
        <v>36.984966132496282</v>
      </c>
    </row>
    <row r="85" spans="1:14">
      <c r="A85" s="1" t="s">
        <v>408</v>
      </c>
      <c r="B85" s="37">
        <v>2926</v>
      </c>
      <c r="C85" s="41">
        <v>7200</v>
      </c>
      <c r="D85" s="41">
        <v>5175</v>
      </c>
      <c r="E85" s="39">
        <v>0</v>
      </c>
      <c r="F85" s="39">
        <v>0</v>
      </c>
      <c r="G85" s="18">
        <f t="shared" si="5"/>
        <v>12375</v>
      </c>
      <c r="H85" s="8">
        <f>'Operating Revenue I'!E84</f>
        <v>142564</v>
      </c>
      <c r="I85" s="9">
        <f t="shared" si="6"/>
        <v>154939</v>
      </c>
      <c r="J85" s="10">
        <f>'Operating Revenue I'!C84/B85</f>
        <v>45.352016404647983</v>
      </c>
      <c r="K85" s="10">
        <f>('Operating Revenue I'!B84+C85)/B85</f>
        <v>5.8318523581681481</v>
      </c>
      <c r="L85" s="10">
        <f t="shared" si="7"/>
        <v>1.7686261107313739</v>
      </c>
      <c r="M85" s="10">
        <f t="shared" si="8"/>
        <v>4.2293233082706765</v>
      </c>
      <c r="N85" s="19">
        <f t="shared" si="9"/>
        <v>52.952494873547508</v>
      </c>
    </row>
    <row r="86" spans="1:14">
      <c r="A86" s="1" t="s">
        <v>413</v>
      </c>
      <c r="B86" s="37">
        <v>1944</v>
      </c>
      <c r="C86" s="10">
        <v>0</v>
      </c>
      <c r="D86" s="10">
        <v>0</v>
      </c>
      <c r="E86" s="39">
        <v>0</v>
      </c>
      <c r="F86" s="39">
        <v>27165</v>
      </c>
      <c r="G86" s="18">
        <f t="shared" si="5"/>
        <v>27165</v>
      </c>
      <c r="H86" s="8">
        <f>'Operating Revenue I'!E85</f>
        <v>73266</v>
      </c>
      <c r="I86" s="9">
        <f t="shared" si="6"/>
        <v>100431</v>
      </c>
      <c r="J86" s="10">
        <f>'Operating Revenue I'!C85/B86</f>
        <v>35.779835390946502</v>
      </c>
      <c r="K86" s="10">
        <f>('Operating Revenue I'!B85+C86)/B86</f>
        <v>1.9084362139917694</v>
      </c>
      <c r="L86" s="10">
        <f t="shared" si="7"/>
        <v>0</v>
      </c>
      <c r="M86" s="10">
        <f t="shared" si="8"/>
        <v>13.973765432098766</v>
      </c>
      <c r="N86" s="19">
        <f t="shared" si="9"/>
        <v>51.662037037037038</v>
      </c>
    </row>
    <row r="87" spans="1:14">
      <c r="A87" s="1" t="s">
        <v>418</v>
      </c>
      <c r="B87" s="37">
        <v>3270</v>
      </c>
      <c r="C87" s="41">
        <v>0</v>
      </c>
      <c r="D87" s="41">
        <v>0</v>
      </c>
      <c r="E87" s="39">
        <v>0</v>
      </c>
      <c r="F87" s="39">
        <v>0</v>
      </c>
      <c r="G87" s="18">
        <f t="shared" si="5"/>
        <v>0</v>
      </c>
      <c r="H87" s="8">
        <f>'Operating Revenue I'!E86</f>
        <v>136499</v>
      </c>
      <c r="I87" s="9">
        <f t="shared" si="6"/>
        <v>136499</v>
      </c>
      <c r="J87" s="10">
        <f>'Operating Revenue I'!C86/B87</f>
        <v>41.0434250764526</v>
      </c>
      <c r="K87" s="10">
        <f>('Operating Revenue I'!B86+C87)/B87</f>
        <v>0.69938837920489294</v>
      </c>
      <c r="L87" s="10">
        <f t="shared" si="7"/>
        <v>0</v>
      </c>
      <c r="M87" s="10">
        <f t="shared" si="8"/>
        <v>0</v>
      </c>
      <c r="N87" s="19">
        <f t="shared" si="9"/>
        <v>41.74281345565749</v>
      </c>
    </row>
    <row r="88" spans="1:14">
      <c r="A88" s="1" t="s">
        <v>423</v>
      </c>
      <c r="B88" s="37">
        <v>4424</v>
      </c>
      <c r="C88" s="41">
        <v>0</v>
      </c>
      <c r="D88" s="41">
        <v>2570</v>
      </c>
      <c r="E88" s="39">
        <v>0</v>
      </c>
      <c r="F88" s="39">
        <v>3400</v>
      </c>
      <c r="G88" s="18">
        <f t="shared" si="5"/>
        <v>5970</v>
      </c>
      <c r="H88" s="8">
        <f>'Operating Revenue I'!E87</f>
        <v>276167</v>
      </c>
      <c r="I88" s="9">
        <f t="shared" si="6"/>
        <v>282137</v>
      </c>
      <c r="J88" s="10">
        <f>'Operating Revenue I'!C87/B88</f>
        <v>60.712025316455694</v>
      </c>
      <c r="K88" s="10">
        <f>('Operating Revenue I'!B87+C88)/B88</f>
        <v>1.7127034358047015</v>
      </c>
      <c r="L88" s="10">
        <f t="shared" si="7"/>
        <v>0.5809222423146474</v>
      </c>
      <c r="M88" s="10">
        <f t="shared" si="8"/>
        <v>1.3494575045207957</v>
      </c>
      <c r="N88" s="19">
        <f t="shared" si="9"/>
        <v>63.774186256781192</v>
      </c>
    </row>
    <row r="89" spans="1:14">
      <c r="A89" s="1" t="s">
        <v>428</v>
      </c>
      <c r="B89" s="37">
        <v>8804</v>
      </c>
      <c r="C89" s="41">
        <v>1185</v>
      </c>
      <c r="D89" s="41">
        <v>8050</v>
      </c>
      <c r="E89" s="39">
        <v>0</v>
      </c>
      <c r="F89" s="39">
        <v>10435</v>
      </c>
      <c r="G89" s="18">
        <f t="shared" si="5"/>
        <v>19670</v>
      </c>
      <c r="H89" s="8">
        <f>'Operating Revenue I'!E88</f>
        <v>161471</v>
      </c>
      <c r="I89" s="9">
        <f t="shared" si="6"/>
        <v>181141</v>
      </c>
      <c r="J89" s="10">
        <f>'Operating Revenue I'!C88/B89</f>
        <v>17.724897773739208</v>
      </c>
      <c r="K89" s="10">
        <f>('Operating Revenue I'!B88+C89)/B89</f>
        <v>0.75034075420263513</v>
      </c>
      <c r="L89" s="10">
        <f t="shared" si="7"/>
        <v>0.91435711040436163</v>
      </c>
      <c r="M89" s="10">
        <f t="shared" si="8"/>
        <v>2.2342117219445705</v>
      </c>
      <c r="N89" s="19">
        <f t="shared" si="9"/>
        <v>20.574852339845524</v>
      </c>
    </row>
    <row r="90" spans="1:14">
      <c r="A90" s="1" t="s">
        <v>433</v>
      </c>
      <c r="B90" s="37">
        <v>422056</v>
      </c>
      <c r="C90" s="41">
        <v>0</v>
      </c>
      <c r="D90" s="41">
        <v>0</v>
      </c>
      <c r="E90" s="39">
        <v>0</v>
      </c>
      <c r="F90" s="39">
        <v>1973089</v>
      </c>
      <c r="G90" s="18">
        <f t="shared" si="5"/>
        <v>1973089</v>
      </c>
      <c r="H90" s="8">
        <f>'Operating Revenue I'!E89</f>
        <v>24323700</v>
      </c>
      <c r="I90" s="9">
        <f t="shared" si="6"/>
        <v>26296789</v>
      </c>
      <c r="J90" s="10">
        <f>'Operating Revenue I'!C89/B90</f>
        <v>57.36130987357128</v>
      </c>
      <c r="K90" s="10">
        <f>('Operating Revenue I'!B89+C90)/B90</f>
        <v>0.27014187690732983</v>
      </c>
      <c r="L90" s="10">
        <f t="shared" si="7"/>
        <v>0</v>
      </c>
      <c r="M90" s="10">
        <f t="shared" si="8"/>
        <v>4.6749459787326799</v>
      </c>
      <c r="N90" s="19">
        <f t="shared" si="9"/>
        <v>62.306397729211291</v>
      </c>
    </row>
    <row r="91" spans="1:14">
      <c r="A91" s="1" t="s">
        <v>438</v>
      </c>
      <c r="B91" s="37">
        <v>24306</v>
      </c>
      <c r="C91" s="41">
        <v>2827</v>
      </c>
      <c r="D91" s="41">
        <v>1062</v>
      </c>
      <c r="E91" s="39">
        <v>0</v>
      </c>
      <c r="F91" s="39">
        <v>18472</v>
      </c>
      <c r="G91" s="18">
        <f t="shared" si="5"/>
        <v>22361</v>
      </c>
      <c r="H91" s="8">
        <f>'Operating Revenue I'!E90</f>
        <v>1126026</v>
      </c>
      <c r="I91" s="9">
        <f t="shared" si="6"/>
        <v>1148387</v>
      </c>
      <c r="J91" s="10">
        <f>'Operating Revenue I'!C90/B91</f>
        <v>45.868139554019585</v>
      </c>
      <c r="K91" s="10">
        <f>('Operating Revenue I'!B90+C91)/B91</f>
        <v>0.57524890973422205</v>
      </c>
      <c r="L91" s="10">
        <f t="shared" si="7"/>
        <v>4.3692915329548263E-2</v>
      </c>
      <c r="M91" s="10">
        <f t="shared" si="8"/>
        <v>0.91997860610548832</v>
      </c>
      <c r="N91" s="19">
        <f t="shared" si="9"/>
        <v>47.247058339504648</v>
      </c>
    </row>
    <row r="92" spans="1:14">
      <c r="A92" s="1" t="s">
        <v>443</v>
      </c>
      <c r="B92" s="37">
        <v>2400</v>
      </c>
      <c r="C92" s="41">
        <v>0</v>
      </c>
      <c r="D92" s="41">
        <v>909</v>
      </c>
      <c r="E92" s="39">
        <v>0</v>
      </c>
      <c r="F92" s="39">
        <v>0</v>
      </c>
      <c r="G92" s="18">
        <f t="shared" si="5"/>
        <v>909</v>
      </c>
      <c r="H92" s="8">
        <f>'Operating Revenue I'!E91</f>
        <v>153300</v>
      </c>
      <c r="I92" s="9">
        <f t="shared" si="6"/>
        <v>154209</v>
      </c>
      <c r="J92" s="10">
        <f>'Operating Revenue I'!C91/B92</f>
        <v>62.145416666666669</v>
      </c>
      <c r="K92" s="10">
        <f>('Operating Revenue I'!B91+C92)/B92</f>
        <v>1.7295833333333333</v>
      </c>
      <c r="L92" s="10">
        <f t="shared" si="7"/>
        <v>0.37874999999999998</v>
      </c>
      <c r="M92" s="10">
        <f t="shared" si="8"/>
        <v>0.37874999999999998</v>
      </c>
      <c r="N92" s="19">
        <f t="shared" si="9"/>
        <v>64.253749999999997</v>
      </c>
    </row>
    <row r="93" spans="1:14">
      <c r="A93" s="1" t="s">
        <v>448</v>
      </c>
      <c r="B93" s="37">
        <v>9636</v>
      </c>
      <c r="C93" s="41">
        <v>0</v>
      </c>
      <c r="D93" s="41">
        <v>5000</v>
      </c>
      <c r="E93" s="39">
        <v>0</v>
      </c>
      <c r="F93" s="39">
        <v>0</v>
      </c>
      <c r="G93" s="18">
        <f t="shared" si="5"/>
        <v>5000</v>
      </c>
      <c r="H93" s="8">
        <f>'Operating Revenue I'!E92</f>
        <v>596267</v>
      </c>
      <c r="I93" s="9">
        <f t="shared" si="6"/>
        <v>601267</v>
      </c>
      <c r="J93" s="10">
        <f>'Operating Revenue I'!C92/B93</f>
        <v>61.017953507679536</v>
      </c>
      <c r="K93" s="10">
        <f>('Operating Revenue I'!B92+C93)/B93</f>
        <v>0.86114570361145704</v>
      </c>
      <c r="L93" s="10">
        <f t="shared" si="7"/>
        <v>0.51888750518887505</v>
      </c>
      <c r="M93" s="10">
        <f t="shared" si="8"/>
        <v>0.51888750518887505</v>
      </c>
      <c r="N93" s="19">
        <f t="shared" si="9"/>
        <v>62.39798671647987</v>
      </c>
    </row>
    <row r="94" spans="1:14">
      <c r="A94" s="1" t="s">
        <v>453</v>
      </c>
      <c r="B94" s="37">
        <v>869</v>
      </c>
      <c r="C94" s="10">
        <v>0</v>
      </c>
      <c r="D94" s="41">
        <v>3268</v>
      </c>
      <c r="E94" s="39">
        <v>0</v>
      </c>
      <c r="F94" s="39">
        <v>106597</v>
      </c>
      <c r="G94" s="18">
        <f t="shared" si="5"/>
        <v>109865</v>
      </c>
      <c r="H94" s="8">
        <f>'Operating Revenue I'!E93</f>
        <v>32081</v>
      </c>
      <c r="I94" s="9">
        <f t="shared" si="6"/>
        <v>141946</v>
      </c>
      <c r="J94" s="10">
        <f>'Operating Revenue I'!C93/B94</f>
        <v>33.384349827387801</v>
      </c>
      <c r="K94" s="10">
        <f>('Operating Revenue I'!B93+C94)/B94</f>
        <v>3.5327963176064441</v>
      </c>
      <c r="L94" s="10">
        <f t="shared" si="7"/>
        <v>3.7606444188722672</v>
      </c>
      <c r="M94" s="10">
        <f t="shared" si="8"/>
        <v>126.42692750287686</v>
      </c>
      <c r="N94" s="19">
        <f t="shared" si="9"/>
        <v>163.34407364787111</v>
      </c>
    </row>
    <row r="95" spans="1:14">
      <c r="A95" s="1" t="s">
        <v>458</v>
      </c>
      <c r="B95" s="37">
        <v>1008</v>
      </c>
      <c r="C95" s="41">
        <v>0</v>
      </c>
      <c r="D95" s="41">
        <v>4500</v>
      </c>
      <c r="E95" s="39">
        <v>0</v>
      </c>
      <c r="F95" s="39">
        <v>0</v>
      </c>
      <c r="G95" s="18">
        <f t="shared" si="5"/>
        <v>4500</v>
      </c>
      <c r="H95" s="8">
        <f>'Operating Revenue I'!E94</f>
        <v>42105</v>
      </c>
      <c r="I95" s="9">
        <f t="shared" si="6"/>
        <v>46605</v>
      </c>
      <c r="J95" s="10">
        <f>'Operating Revenue I'!C94/B95</f>
        <v>38.988095238095241</v>
      </c>
      <c r="K95" s="10">
        <f>('Operating Revenue I'!B94+C95)/B95</f>
        <v>2.7827380952380953</v>
      </c>
      <c r="L95" s="10">
        <f t="shared" si="7"/>
        <v>4.4642857142857144</v>
      </c>
      <c r="M95" s="10">
        <f t="shared" si="8"/>
        <v>4.4642857142857144</v>
      </c>
      <c r="N95" s="19">
        <f t="shared" si="9"/>
        <v>46.235119047619051</v>
      </c>
    </row>
    <row r="96" spans="1:14">
      <c r="A96" s="1" t="s">
        <v>463</v>
      </c>
      <c r="B96" s="37">
        <v>1097</v>
      </c>
      <c r="C96" s="10">
        <v>0</v>
      </c>
      <c r="D96" s="10">
        <v>0</v>
      </c>
      <c r="E96" t="s">
        <v>17</v>
      </c>
      <c r="F96" t="s">
        <v>17</v>
      </c>
      <c r="G96" s="18">
        <f t="shared" si="5"/>
        <v>0</v>
      </c>
      <c r="H96" s="8">
        <f>'Operating Revenue I'!E95</f>
        <v>2366</v>
      </c>
      <c r="I96" s="9">
        <f t="shared" si="6"/>
        <v>2366</v>
      </c>
      <c r="K96" s="10">
        <f>('Operating Revenue I'!B95+C96)/B96</f>
        <v>2.1567912488605288</v>
      </c>
      <c r="L96" s="10">
        <f t="shared" si="7"/>
        <v>0</v>
      </c>
      <c r="M96" s="10">
        <f t="shared" si="8"/>
        <v>0</v>
      </c>
      <c r="N96" s="19">
        <f t="shared" si="9"/>
        <v>2.1567912488605288</v>
      </c>
    </row>
    <row r="97" spans="1:14">
      <c r="A97" s="1" t="s">
        <v>466</v>
      </c>
      <c r="B97" s="37">
        <v>22981</v>
      </c>
      <c r="C97" s="41">
        <v>0</v>
      </c>
      <c r="D97" s="41">
        <v>5523</v>
      </c>
      <c r="E97" s="39">
        <v>0</v>
      </c>
      <c r="F97" s="39">
        <v>0</v>
      </c>
      <c r="G97" s="18">
        <f t="shared" si="5"/>
        <v>5523</v>
      </c>
      <c r="H97" s="8">
        <f>'Operating Revenue I'!E96</f>
        <v>573747</v>
      </c>
      <c r="I97" s="9">
        <f t="shared" si="6"/>
        <v>579270</v>
      </c>
      <c r="J97" s="10">
        <f>'Operating Revenue I'!C96/B97</f>
        <v>24.320046995343979</v>
      </c>
      <c r="K97" s="10">
        <f>('Operating Revenue I'!B96+C97)/B97</f>
        <v>0.64609895130760198</v>
      </c>
      <c r="L97" s="10">
        <f t="shared" si="7"/>
        <v>0.24032896740785867</v>
      </c>
      <c r="M97" s="10">
        <f t="shared" si="8"/>
        <v>0.24032896740785867</v>
      </c>
      <c r="N97" s="19">
        <f t="shared" si="9"/>
        <v>25.206474914059442</v>
      </c>
    </row>
    <row r="98" spans="1:14">
      <c r="A98" s="1" t="s">
        <v>471</v>
      </c>
      <c r="B98" s="37">
        <v>4793</v>
      </c>
      <c r="C98" s="41">
        <v>0</v>
      </c>
      <c r="D98" s="41">
        <v>5000</v>
      </c>
      <c r="E98" s="39">
        <v>0</v>
      </c>
      <c r="F98" s="39">
        <v>2411</v>
      </c>
      <c r="G98" s="18">
        <f t="shared" si="5"/>
        <v>7411</v>
      </c>
      <c r="H98" s="8">
        <f>'Operating Revenue I'!E97</f>
        <v>69982</v>
      </c>
      <c r="I98" s="9">
        <f t="shared" si="6"/>
        <v>77393</v>
      </c>
      <c r="J98" s="10">
        <f>'Operating Revenue I'!C97/B98</f>
        <v>13.874400166910076</v>
      </c>
      <c r="K98" s="10">
        <f>('Operating Revenue I'!B97+C98)/B98</f>
        <v>0.72647611099520137</v>
      </c>
      <c r="L98" s="10">
        <f t="shared" si="7"/>
        <v>1.0431879824744419</v>
      </c>
      <c r="M98" s="10">
        <f t="shared" si="8"/>
        <v>1.5462132276236178</v>
      </c>
      <c r="N98" s="19">
        <f t="shared" si="9"/>
        <v>16.147089505528896</v>
      </c>
    </row>
    <row r="99" spans="1:14">
      <c r="A99" s="1" t="s">
        <v>476</v>
      </c>
      <c r="B99" s="37">
        <v>7262</v>
      </c>
      <c r="C99" s="10">
        <v>0</v>
      </c>
      <c r="D99" s="41">
        <v>2677</v>
      </c>
      <c r="E99" s="39">
        <v>0</v>
      </c>
      <c r="F99" s="39">
        <v>0</v>
      </c>
      <c r="G99" s="18">
        <f t="shared" si="5"/>
        <v>2677</v>
      </c>
      <c r="H99" s="8">
        <f>'Operating Revenue I'!E98</f>
        <v>237539</v>
      </c>
      <c r="I99" s="9">
        <f t="shared" si="6"/>
        <v>240216</v>
      </c>
      <c r="J99" s="10">
        <f>'Operating Revenue I'!C98/B99</f>
        <v>31.859818231892042</v>
      </c>
      <c r="K99" s="10">
        <f>('Operating Revenue I'!B98+C99)/B99</f>
        <v>0.85004131093362711</v>
      </c>
      <c r="L99" s="10">
        <f t="shared" si="7"/>
        <v>0.36863123106582207</v>
      </c>
      <c r="M99" s="10">
        <f t="shared" si="8"/>
        <v>0.36863123106582207</v>
      </c>
      <c r="N99" s="19">
        <f t="shared" si="9"/>
        <v>33.078490773891488</v>
      </c>
    </row>
    <row r="100" spans="1:14">
      <c r="A100" s="1" t="s">
        <v>481</v>
      </c>
      <c r="B100" s="37">
        <v>1210</v>
      </c>
      <c r="C100" s="41">
        <v>0</v>
      </c>
      <c r="D100" s="41">
        <v>0</v>
      </c>
      <c r="E100" s="39">
        <v>0</v>
      </c>
      <c r="F100" s="39">
        <v>1767</v>
      </c>
      <c r="G100" s="18">
        <f t="shared" si="5"/>
        <v>1767</v>
      </c>
      <c r="H100" s="8">
        <f>'Operating Revenue I'!E99</f>
        <v>79713</v>
      </c>
      <c r="I100" s="9">
        <f t="shared" si="6"/>
        <v>81480</v>
      </c>
      <c r="J100" s="10">
        <f>'Operating Revenue I'!C99/B100</f>
        <v>57.851239669421489</v>
      </c>
      <c r="K100" s="10">
        <f>('Operating Revenue I'!B99+C100)/B100</f>
        <v>8.0272727272727273</v>
      </c>
      <c r="L100" s="10">
        <f t="shared" si="7"/>
        <v>0</v>
      </c>
      <c r="M100" s="10">
        <f t="shared" si="8"/>
        <v>1.4603305785123968</v>
      </c>
      <c r="N100" s="19">
        <f t="shared" si="9"/>
        <v>67.338842975206617</v>
      </c>
    </row>
    <row r="101" spans="1:14">
      <c r="A101" s="1" t="s">
        <v>486</v>
      </c>
      <c r="B101" s="37">
        <v>164633</v>
      </c>
      <c r="C101" s="41">
        <v>905</v>
      </c>
      <c r="D101" s="10">
        <v>0</v>
      </c>
      <c r="E101" s="39">
        <v>0</v>
      </c>
      <c r="F101" s="39">
        <v>298233</v>
      </c>
      <c r="G101" s="18">
        <f t="shared" si="5"/>
        <v>299138</v>
      </c>
      <c r="H101" s="8">
        <f>'Operating Revenue I'!E100</f>
        <v>7012935</v>
      </c>
      <c r="I101" s="9">
        <f t="shared" si="6"/>
        <v>7312073</v>
      </c>
      <c r="J101" s="10">
        <f>'Operating Revenue I'!C100/B101</f>
        <v>42.072859025833218</v>
      </c>
      <c r="K101" s="10">
        <f>('Operating Revenue I'!B100+C101)/B101</f>
        <v>0.53002132014845138</v>
      </c>
      <c r="L101" s="10">
        <f t="shared" si="7"/>
        <v>0</v>
      </c>
      <c r="M101" s="10">
        <f t="shared" si="8"/>
        <v>1.8169990220672647</v>
      </c>
      <c r="N101" s="19">
        <f t="shared" si="9"/>
        <v>44.414382292735965</v>
      </c>
    </row>
    <row r="102" spans="1:14">
      <c r="A102" s="1" t="s">
        <v>490</v>
      </c>
      <c r="B102" s="37">
        <v>97387</v>
      </c>
      <c r="C102" s="41">
        <v>3008</v>
      </c>
      <c r="D102" s="41">
        <v>59107</v>
      </c>
      <c r="E102" s="39">
        <v>50000</v>
      </c>
      <c r="F102" s="39">
        <v>443320</v>
      </c>
      <c r="G102" s="18">
        <f t="shared" si="5"/>
        <v>555435</v>
      </c>
      <c r="H102" s="8">
        <f>'Operating Revenue I'!E101</f>
        <v>2634312</v>
      </c>
      <c r="I102" s="9">
        <f t="shared" si="6"/>
        <v>3189747</v>
      </c>
      <c r="J102" s="10">
        <f>'Operating Revenue I'!C101/B102</f>
        <v>26.588435828190622</v>
      </c>
      <c r="K102" s="10">
        <f>('Operating Revenue I'!B101+C102)/B102</f>
        <v>0.49238604741906006</v>
      </c>
      <c r="L102" s="10">
        <f t="shared" si="7"/>
        <v>0.60692905623953919</v>
      </c>
      <c r="M102" s="10">
        <f t="shared" si="8"/>
        <v>5.7033793011387557</v>
      </c>
      <c r="N102" s="19">
        <f t="shared" si="9"/>
        <v>32.753314097364125</v>
      </c>
    </row>
    <row r="103" spans="1:14">
      <c r="A103" s="1" t="s">
        <v>495</v>
      </c>
      <c r="B103" s="37">
        <v>27061</v>
      </c>
      <c r="C103" s="41">
        <v>20000</v>
      </c>
      <c r="D103" s="41">
        <v>27988</v>
      </c>
      <c r="E103" s="39">
        <v>0</v>
      </c>
      <c r="F103" s="39">
        <v>48846</v>
      </c>
      <c r="G103" s="18">
        <f t="shared" si="5"/>
        <v>96834</v>
      </c>
      <c r="H103" s="8">
        <f>'Operating Revenue I'!E102</f>
        <v>840451</v>
      </c>
      <c r="I103" s="9">
        <f t="shared" si="6"/>
        <v>937285</v>
      </c>
      <c r="J103" s="10">
        <f>'Operating Revenue I'!C102/B103</f>
        <v>30.50201396844167</v>
      </c>
      <c r="K103" s="10">
        <f>('Operating Revenue I'!B102+C103)/B103</f>
        <v>1.2947045563726396</v>
      </c>
      <c r="L103" s="10">
        <f t="shared" si="7"/>
        <v>1.0342559402830642</v>
      </c>
      <c r="M103" s="10">
        <f t="shared" si="8"/>
        <v>3.578360001478142</v>
      </c>
      <c r="N103" s="19">
        <f t="shared" si="9"/>
        <v>34.636007538524076</v>
      </c>
    </row>
    <row r="104" spans="1:14">
      <c r="A104" s="1" t="s">
        <v>499</v>
      </c>
      <c r="B104" s="37">
        <v>49525</v>
      </c>
      <c r="C104" s="10">
        <v>0</v>
      </c>
      <c r="D104" s="41">
        <v>90725</v>
      </c>
      <c r="E104" s="39">
        <v>0</v>
      </c>
      <c r="F104" s="39">
        <v>31486</v>
      </c>
      <c r="G104" s="18">
        <f t="shared" si="5"/>
        <v>122211</v>
      </c>
      <c r="H104" s="8">
        <f>'Operating Revenue I'!E103</f>
        <v>1515562</v>
      </c>
      <c r="I104" s="9">
        <f t="shared" si="6"/>
        <v>1637773</v>
      </c>
      <c r="J104" s="10">
        <f>'Operating Revenue I'!C103/B104</f>
        <v>30.218152448258454</v>
      </c>
      <c r="K104" s="10">
        <f>('Operating Revenue I'!B103+C104)/B104</f>
        <v>0.38380615850580513</v>
      </c>
      <c r="L104" s="10">
        <f t="shared" si="7"/>
        <v>1.8319030792529025</v>
      </c>
      <c r="M104" s="10">
        <f t="shared" si="8"/>
        <v>2.4676627965673901</v>
      </c>
      <c r="N104" s="19">
        <f t="shared" si="9"/>
        <v>33.069621403331652</v>
      </c>
    </row>
    <row r="105" spans="1:14">
      <c r="A105" s="1" t="s">
        <v>504</v>
      </c>
      <c r="B105" s="37">
        <v>1411</v>
      </c>
      <c r="C105" s="10">
        <v>0</v>
      </c>
      <c r="D105" s="41">
        <v>2500</v>
      </c>
      <c r="E105" s="39">
        <v>0</v>
      </c>
      <c r="F105" s="39">
        <v>0</v>
      </c>
      <c r="G105" s="18">
        <f t="shared" si="5"/>
        <v>2500</v>
      </c>
      <c r="H105" s="8">
        <f>'Operating Revenue I'!E104</f>
        <v>76644</v>
      </c>
      <c r="I105" s="9">
        <f t="shared" si="6"/>
        <v>79144</v>
      </c>
      <c r="J105" s="10">
        <f>'Operating Revenue I'!C104/B105</f>
        <v>52.742026931254429</v>
      </c>
      <c r="K105" s="10">
        <f>('Operating Revenue I'!B104+C105)/B105</f>
        <v>1.5768958185683912</v>
      </c>
      <c r="L105" s="10">
        <f t="shared" si="7"/>
        <v>1.7717930545712262</v>
      </c>
      <c r="M105" s="10">
        <f t="shared" si="8"/>
        <v>1.7717930545712262</v>
      </c>
      <c r="N105" s="19">
        <f t="shared" si="9"/>
        <v>56.090715804394044</v>
      </c>
    </row>
    <row r="106" spans="1:14">
      <c r="A106" s="1" t="s">
        <v>509</v>
      </c>
      <c r="B106" s="37">
        <v>2829</v>
      </c>
      <c r="C106" s="41">
        <v>0</v>
      </c>
      <c r="D106" s="41">
        <v>5866</v>
      </c>
      <c r="E106" s="39">
        <v>0</v>
      </c>
      <c r="F106" s="39">
        <v>0</v>
      </c>
      <c r="G106" s="18">
        <f t="shared" si="5"/>
        <v>5866</v>
      </c>
      <c r="H106" s="8">
        <f>'Operating Revenue I'!E105</f>
        <v>99748</v>
      </c>
      <c r="I106" s="9">
        <f t="shared" si="6"/>
        <v>105614</v>
      </c>
      <c r="J106" s="10">
        <f>'Operating Revenue I'!C105/B106</f>
        <v>33.574407917992225</v>
      </c>
      <c r="K106" s="10">
        <f>('Operating Revenue I'!B105+C106)/B106</f>
        <v>1.6846942382467303</v>
      </c>
      <c r="L106" s="10">
        <f t="shared" si="7"/>
        <v>2.0735242135030045</v>
      </c>
      <c r="M106" s="10">
        <f t="shared" si="8"/>
        <v>2.0735242135030045</v>
      </c>
      <c r="N106" s="19">
        <f t="shared" si="9"/>
        <v>37.332626369741959</v>
      </c>
    </row>
    <row r="107" spans="1:14">
      <c r="A107" s="1" t="s">
        <v>514</v>
      </c>
      <c r="B107" s="37">
        <v>260</v>
      </c>
      <c r="C107" s="10">
        <v>0</v>
      </c>
      <c r="D107" s="10">
        <v>0</v>
      </c>
      <c r="E107" s="39">
        <v>0</v>
      </c>
      <c r="F107" s="39">
        <v>0</v>
      </c>
      <c r="G107" s="18">
        <f t="shared" si="5"/>
        <v>0</v>
      </c>
      <c r="H107" s="8">
        <f>'Operating Revenue I'!E106</f>
        <v>23492</v>
      </c>
      <c r="I107" s="9">
        <f t="shared" si="6"/>
        <v>23492</v>
      </c>
      <c r="J107" s="10">
        <f>'Operating Revenue I'!C106/B107</f>
        <v>77.061538461538461</v>
      </c>
      <c r="K107" s="10">
        <f>('Operating Revenue I'!B106+C107)/B107</f>
        <v>13.292307692307693</v>
      </c>
      <c r="L107" s="10">
        <f t="shared" si="7"/>
        <v>0</v>
      </c>
      <c r="M107" s="10">
        <f t="shared" si="8"/>
        <v>0</v>
      </c>
      <c r="N107" s="19">
        <f t="shared" si="9"/>
        <v>90.353846153846149</v>
      </c>
    </row>
    <row r="108" spans="1:14">
      <c r="A108" s="1" t="s">
        <v>519</v>
      </c>
      <c r="B108" s="37">
        <v>819</v>
      </c>
      <c r="C108" s="41">
        <v>0</v>
      </c>
      <c r="D108" s="41">
        <v>0</v>
      </c>
      <c r="E108" s="39">
        <v>0</v>
      </c>
      <c r="F108" s="39">
        <v>0</v>
      </c>
      <c r="G108" s="18">
        <f t="shared" si="5"/>
        <v>0</v>
      </c>
      <c r="H108" s="8">
        <f>'Operating Revenue I'!E107</f>
        <v>23876</v>
      </c>
      <c r="I108" s="9">
        <f t="shared" si="6"/>
        <v>23876</v>
      </c>
      <c r="J108" s="10">
        <f>'Operating Revenue I'!C107/B108</f>
        <v>29.152625152625152</v>
      </c>
      <c r="K108" s="10">
        <f>('Operating Revenue I'!B107+C108)/B108</f>
        <v>0</v>
      </c>
      <c r="L108" s="10">
        <f t="shared" si="7"/>
        <v>0</v>
      </c>
      <c r="M108" s="10">
        <f t="shared" si="8"/>
        <v>0</v>
      </c>
      <c r="N108" s="19">
        <f t="shared" si="9"/>
        <v>29.152625152625152</v>
      </c>
    </row>
    <row r="109" spans="1:14">
      <c r="A109" s="1" t="s">
        <v>524</v>
      </c>
      <c r="B109" s="37">
        <v>2995</v>
      </c>
      <c r="C109" s="41">
        <v>0</v>
      </c>
      <c r="D109" s="41">
        <v>2090</v>
      </c>
      <c r="E109" s="39">
        <v>0</v>
      </c>
      <c r="F109" s="39">
        <v>0</v>
      </c>
      <c r="G109" s="18">
        <f t="shared" si="5"/>
        <v>2090</v>
      </c>
      <c r="H109" s="8">
        <f>'Operating Revenue I'!E108</f>
        <v>190102</v>
      </c>
      <c r="I109" s="9">
        <f t="shared" si="6"/>
        <v>192192</v>
      </c>
      <c r="J109" s="10">
        <f>'Operating Revenue I'!C108/B109</f>
        <v>62.769949916527544</v>
      </c>
      <c r="K109" s="10">
        <f>('Operating Revenue I'!B108+C109)/B109</f>
        <v>0.7031719532554257</v>
      </c>
      <c r="L109" s="10">
        <f t="shared" si="7"/>
        <v>0.69782971619365608</v>
      </c>
      <c r="M109" s="10">
        <f t="shared" si="8"/>
        <v>0.69782971619365608</v>
      </c>
      <c r="N109" s="19">
        <f t="shared" si="9"/>
        <v>64.170951585976624</v>
      </c>
    </row>
    <row r="110" spans="1:14">
      <c r="A110" s="1" t="s">
        <v>529</v>
      </c>
      <c r="B110" s="37">
        <v>389</v>
      </c>
      <c r="C110" s="10">
        <v>0</v>
      </c>
      <c r="D110" s="10">
        <v>0</v>
      </c>
      <c r="E110" s="39">
        <v>0</v>
      </c>
      <c r="F110" s="39">
        <v>100</v>
      </c>
      <c r="G110" s="18">
        <f t="shared" si="5"/>
        <v>100</v>
      </c>
      <c r="H110" s="8">
        <f>'Operating Revenue I'!E109</f>
        <v>20191</v>
      </c>
      <c r="I110" s="9">
        <f t="shared" si="6"/>
        <v>20291</v>
      </c>
      <c r="J110" s="10">
        <f>'Operating Revenue I'!C109/B110</f>
        <v>45.347043701799485</v>
      </c>
      <c r="K110" s="10">
        <f>('Operating Revenue I'!B109+C110)/B110</f>
        <v>6.5578406169665806</v>
      </c>
      <c r="L110" s="10">
        <f t="shared" si="7"/>
        <v>0</v>
      </c>
      <c r="M110" s="10">
        <f t="shared" si="8"/>
        <v>0.25706940874035988</v>
      </c>
      <c r="N110" s="19">
        <f t="shared" si="9"/>
        <v>52.161953727506429</v>
      </c>
    </row>
    <row r="111" spans="1:14">
      <c r="A111" s="1" t="s">
        <v>534</v>
      </c>
      <c r="B111" s="37">
        <v>682868</v>
      </c>
      <c r="C111" s="41">
        <v>11000</v>
      </c>
      <c r="D111" s="10">
        <v>0</v>
      </c>
      <c r="E111" s="39">
        <v>0</v>
      </c>
      <c r="F111" s="39">
        <v>4122109</v>
      </c>
      <c r="G111" s="18">
        <f t="shared" si="5"/>
        <v>4133109</v>
      </c>
      <c r="H111" s="8">
        <f>'Operating Revenue I'!E110</f>
        <v>41186834</v>
      </c>
      <c r="I111" s="9">
        <f t="shared" si="6"/>
        <v>45319943</v>
      </c>
      <c r="J111" s="10">
        <f>'Operating Revenue I'!C110/B111</f>
        <v>60.06731608451414</v>
      </c>
      <c r="K111" s="10">
        <f>('Operating Revenue I'!B110+C111)/B111</f>
        <v>0.26328075118470917</v>
      </c>
      <c r="L111" s="10">
        <f t="shared" si="7"/>
        <v>0</v>
      </c>
      <c r="M111" s="10">
        <f t="shared" si="8"/>
        <v>6.0525738502902469</v>
      </c>
      <c r="N111" s="19">
        <f t="shared" si="9"/>
        <v>66.367062155497109</v>
      </c>
    </row>
    <row r="112" spans="1:14">
      <c r="A112" s="1" t="s">
        <v>539</v>
      </c>
      <c r="B112" s="37">
        <v>8373</v>
      </c>
      <c r="C112" s="10">
        <v>0</v>
      </c>
      <c r="D112" s="41">
        <v>1500</v>
      </c>
      <c r="E112" s="39">
        <v>14943</v>
      </c>
      <c r="F112" s="39">
        <v>0</v>
      </c>
      <c r="G112" s="18">
        <f t="shared" si="5"/>
        <v>16443</v>
      </c>
      <c r="H112" s="8">
        <f>'Operating Revenue I'!E111</f>
        <v>62119</v>
      </c>
      <c r="I112" s="9">
        <f t="shared" si="6"/>
        <v>78562</v>
      </c>
      <c r="J112" s="10">
        <f>'Operating Revenue I'!C111/B112</f>
        <v>6.6231935984712766</v>
      </c>
      <c r="K112" s="10">
        <f>('Operating Revenue I'!B111+C112)/B112</f>
        <v>0.79577212468649228</v>
      </c>
      <c r="L112" s="10">
        <f t="shared" si="7"/>
        <v>0.17914725904693657</v>
      </c>
      <c r="M112" s="10">
        <f t="shared" si="8"/>
        <v>1.9638122536725189</v>
      </c>
      <c r="N112" s="19">
        <f t="shared" si="9"/>
        <v>9.3827779768302886</v>
      </c>
    </row>
    <row r="113" spans="1:14">
      <c r="A113" s="1" t="s">
        <v>544</v>
      </c>
      <c r="B113" s="37">
        <v>5312</v>
      </c>
      <c r="C113" s="10">
        <v>0</v>
      </c>
      <c r="D113" s="41">
        <v>3845</v>
      </c>
      <c r="E113" s="39">
        <v>0</v>
      </c>
      <c r="F113" s="39">
        <v>0</v>
      </c>
      <c r="G113" s="18">
        <f t="shared" si="5"/>
        <v>3845</v>
      </c>
      <c r="H113" s="8">
        <f>'Operating Revenue I'!E112</f>
        <v>160711</v>
      </c>
      <c r="I113" s="9">
        <f t="shared" si="6"/>
        <v>164556</v>
      </c>
      <c r="J113" s="10">
        <f>'Operating Revenue I'!C112/B113</f>
        <v>28.672251506024097</v>
      </c>
      <c r="K113" s="10">
        <f>('Operating Revenue I'!B112+C113)/B113</f>
        <v>1.5820783132530121</v>
      </c>
      <c r="L113" s="10">
        <f t="shared" si="7"/>
        <v>0.72383283132530118</v>
      </c>
      <c r="M113" s="10">
        <f t="shared" si="8"/>
        <v>0.72383283132530118</v>
      </c>
      <c r="N113" s="19">
        <f t="shared" si="9"/>
        <v>30.97816265060241</v>
      </c>
    </row>
    <row r="114" spans="1:14">
      <c r="A114" s="1" t="s">
        <v>549</v>
      </c>
      <c r="B114" s="37">
        <v>8375</v>
      </c>
      <c r="C114" s="41">
        <v>0</v>
      </c>
      <c r="D114" s="41">
        <v>0</v>
      </c>
      <c r="E114" s="39">
        <v>0</v>
      </c>
      <c r="F114" s="39">
        <v>3946</v>
      </c>
      <c r="G114" s="18">
        <f t="shared" si="5"/>
        <v>3946</v>
      </c>
      <c r="H114" s="8">
        <f>'Operating Revenue I'!E113</f>
        <v>418787</v>
      </c>
      <c r="I114" s="9">
        <f t="shared" si="6"/>
        <v>422733</v>
      </c>
      <c r="J114" s="10">
        <f>'Operating Revenue I'!C113/B114</f>
        <v>48.659223880597018</v>
      </c>
      <c r="K114" s="10">
        <f>('Operating Revenue I'!B113+C114)/B114</f>
        <v>1.3451940298507463</v>
      </c>
      <c r="L114" s="10">
        <f t="shared" si="7"/>
        <v>0</v>
      </c>
      <c r="M114" s="10">
        <f t="shared" si="8"/>
        <v>0.47116417910447761</v>
      </c>
      <c r="N114" s="19">
        <f t="shared" si="9"/>
        <v>50.47558208955224</v>
      </c>
    </row>
    <row r="115" spans="1:14">
      <c r="A115" s="1" t="s">
        <v>554</v>
      </c>
      <c r="B115" s="37">
        <v>2359</v>
      </c>
      <c r="C115" s="10">
        <v>0</v>
      </c>
      <c r="D115" s="41">
        <v>5000</v>
      </c>
      <c r="E115" s="39">
        <v>0</v>
      </c>
      <c r="F115" s="39">
        <v>145381</v>
      </c>
      <c r="G115" s="18">
        <f t="shared" si="5"/>
        <v>150381</v>
      </c>
      <c r="H115" s="8">
        <f>'Operating Revenue I'!E114</f>
        <v>92640</v>
      </c>
      <c r="I115" s="9">
        <f t="shared" si="6"/>
        <v>243021</v>
      </c>
      <c r="J115" s="10">
        <f>'Operating Revenue I'!C114/B115</f>
        <v>39.270877490462063</v>
      </c>
      <c r="K115" s="10">
        <f>('Operating Revenue I'!B114+C115)/B115</f>
        <v>0</v>
      </c>
      <c r="L115" s="10">
        <f t="shared" si="7"/>
        <v>2.1195421788893598</v>
      </c>
      <c r="M115" s="10">
        <f t="shared" si="8"/>
        <v>63.747774480712167</v>
      </c>
      <c r="N115" s="19">
        <f t="shared" si="9"/>
        <v>103.01865197117422</v>
      </c>
    </row>
    <row r="116" spans="1:14">
      <c r="A116" s="1" t="s">
        <v>559</v>
      </c>
      <c r="B116" s="37">
        <v>2606</v>
      </c>
      <c r="C116" s="10">
        <v>0</v>
      </c>
      <c r="D116" s="41">
        <v>1531</v>
      </c>
      <c r="E116" s="39">
        <v>0</v>
      </c>
      <c r="F116" s="39">
        <v>19469</v>
      </c>
      <c r="G116" s="18">
        <f t="shared" si="5"/>
        <v>21000</v>
      </c>
      <c r="H116" s="8">
        <f>'Operating Revenue I'!E115</f>
        <v>274569</v>
      </c>
      <c r="I116" s="9">
        <f t="shared" si="6"/>
        <v>295569</v>
      </c>
      <c r="J116" s="10">
        <f>'Operating Revenue I'!C115/B116</f>
        <v>103.38488104374521</v>
      </c>
      <c r="K116" s="10">
        <f>('Operating Revenue I'!B115+C116)/B116</f>
        <v>1.9754412893323101</v>
      </c>
      <c r="L116" s="10">
        <f t="shared" si="7"/>
        <v>0.58749040675364539</v>
      </c>
      <c r="M116" s="10">
        <f t="shared" si="8"/>
        <v>8.0583269378357638</v>
      </c>
      <c r="N116" s="19">
        <f t="shared" si="9"/>
        <v>113.41864927091328</v>
      </c>
    </row>
    <row r="117" spans="1:14">
      <c r="A117" s="1" t="s">
        <v>564</v>
      </c>
      <c r="B117" s="37">
        <v>1838</v>
      </c>
      <c r="C117" s="10">
        <v>0</v>
      </c>
      <c r="D117" s="41">
        <v>0</v>
      </c>
      <c r="E117" s="39">
        <v>0</v>
      </c>
      <c r="F117" s="39">
        <v>0</v>
      </c>
      <c r="G117" s="18">
        <f t="shared" si="5"/>
        <v>0</v>
      </c>
      <c r="H117" s="8">
        <f>'Operating Revenue I'!E116</f>
        <v>63609</v>
      </c>
      <c r="I117" s="9">
        <f t="shared" si="6"/>
        <v>63609</v>
      </c>
      <c r="J117" s="10">
        <f>'Operating Revenue I'!C116/B117</f>
        <v>31.866702937976061</v>
      </c>
      <c r="K117" s="10">
        <f>('Operating Revenue I'!B116+C117)/B117</f>
        <v>2.7410228509249186</v>
      </c>
      <c r="L117" s="10">
        <f t="shared" si="7"/>
        <v>0</v>
      </c>
      <c r="M117" s="10">
        <f t="shared" si="8"/>
        <v>0</v>
      </c>
      <c r="N117" s="19">
        <f t="shared" si="9"/>
        <v>34.607725788900979</v>
      </c>
    </row>
    <row r="118" spans="1:14">
      <c r="A118" s="1" t="s">
        <v>569</v>
      </c>
      <c r="B118" s="37">
        <v>699</v>
      </c>
      <c r="C118" s="10">
        <v>0</v>
      </c>
      <c r="D118" s="41">
        <v>5000</v>
      </c>
      <c r="E118" s="39">
        <v>0</v>
      </c>
      <c r="F118" s="39">
        <v>533</v>
      </c>
      <c r="G118" s="18">
        <f t="shared" si="5"/>
        <v>5533</v>
      </c>
      <c r="H118" s="8">
        <f>'Operating Revenue I'!E117</f>
        <v>35308</v>
      </c>
      <c r="I118" s="9">
        <f t="shared" si="6"/>
        <v>40841</v>
      </c>
      <c r="J118" s="10">
        <f>'Operating Revenue I'!C117/B118</f>
        <v>47.104434907010017</v>
      </c>
      <c r="K118" s="10">
        <f>('Operating Revenue I'!B117+C118)/B118</f>
        <v>3.407725321888412</v>
      </c>
      <c r="L118" s="10">
        <f t="shared" si="7"/>
        <v>7.1530758226037197</v>
      </c>
      <c r="M118" s="10">
        <f t="shared" si="8"/>
        <v>7.9155937052932765</v>
      </c>
      <c r="N118" s="19">
        <f t="shared" si="9"/>
        <v>58.427753934191699</v>
      </c>
    </row>
    <row r="119" spans="1:14">
      <c r="A119" s="1" t="s">
        <v>574</v>
      </c>
      <c r="B119" s="37">
        <v>46583</v>
      </c>
      <c r="C119" s="10">
        <v>0</v>
      </c>
      <c r="D119" s="10">
        <v>0</v>
      </c>
      <c r="E119" s="39">
        <v>0</v>
      </c>
      <c r="F119" s="39">
        <v>44398</v>
      </c>
      <c r="G119" s="18">
        <f t="shared" si="5"/>
        <v>44398</v>
      </c>
      <c r="H119" s="8">
        <f>'Operating Revenue I'!E118</f>
        <v>2828688</v>
      </c>
      <c r="I119" s="9">
        <f t="shared" si="6"/>
        <v>2873086</v>
      </c>
      <c r="J119" s="10">
        <f>'Operating Revenue I'!C118/B119</f>
        <v>60.000815748234338</v>
      </c>
      <c r="K119" s="10">
        <f>('Operating Revenue I'!B118+C119)/B119</f>
        <v>0.72279586973788723</v>
      </c>
      <c r="L119" s="10">
        <f t="shared" si="7"/>
        <v>0</v>
      </c>
      <c r="M119" s="10">
        <f t="shared" si="8"/>
        <v>0.95309447652577117</v>
      </c>
      <c r="N119" s="19">
        <f t="shared" si="9"/>
        <v>61.676706094497995</v>
      </c>
    </row>
    <row r="120" spans="1:14">
      <c r="A120" s="1" t="s">
        <v>579</v>
      </c>
      <c r="B120" s="37">
        <v>1135</v>
      </c>
      <c r="C120" s="10">
        <v>0</v>
      </c>
      <c r="D120" s="10">
        <v>0</v>
      </c>
      <c r="E120" t="s">
        <v>17</v>
      </c>
      <c r="F120" t="s">
        <v>17</v>
      </c>
      <c r="G120" s="18">
        <f t="shared" si="5"/>
        <v>0</v>
      </c>
      <c r="H120" s="8">
        <f>'Operating Revenue I'!E119</f>
        <v>0</v>
      </c>
      <c r="I120" s="9">
        <f t="shared" si="6"/>
        <v>0</v>
      </c>
      <c r="J120" s="10">
        <f>'Operating Revenue I'!C119/B120</f>
        <v>0</v>
      </c>
      <c r="K120" s="10">
        <f>('Operating Revenue I'!B119+C120)/B120</f>
        <v>0</v>
      </c>
      <c r="L120" s="10">
        <f t="shared" si="7"/>
        <v>0</v>
      </c>
      <c r="M120" s="10">
        <f t="shared" si="8"/>
        <v>0</v>
      </c>
      <c r="N120" s="19">
        <f t="shared" si="9"/>
        <v>0</v>
      </c>
    </row>
    <row r="121" spans="1:14">
      <c r="A121" s="1" t="s">
        <v>580</v>
      </c>
      <c r="B121" s="37">
        <v>3084</v>
      </c>
      <c r="C121" s="41">
        <v>0</v>
      </c>
      <c r="D121" s="41">
        <v>0</v>
      </c>
      <c r="E121" s="39">
        <v>0</v>
      </c>
      <c r="F121" s="39">
        <v>0</v>
      </c>
      <c r="G121" s="18">
        <f t="shared" si="5"/>
        <v>0</v>
      </c>
      <c r="H121" s="8">
        <f>'Operating Revenue I'!E120</f>
        <v>62048</v>
      </c>
      <c r="I121" s="9">
        <f t="shared" si="6"/>
        <v>62048</v>
      </c>
      <c r="J121" s="10">
        <f>'Operating Revenue I'!C120/B121</f>
        <v>19.076523994811932</v>
      </c>
      <c r="K121" s="10">
        <f>('Operating Revenue I'!B120+C121)/B121</f>
        <v>1.0428015564202335</v>
      </c>
      <c r="L121" s="10">
        <f t="shared" si="7"/>
        <v>0</v>
      </c>
      <c r="M121" s="10">
        <f t="shared" si="8"/>
        <v>0</v>
      </c>
      <c r="N121" s="19">
        <f t="shared" si="9"/>
        <v>20.119325551232166</v>
      </c>
    </row>
    <row r="122" spans="1:14">
      <c r="A122" s="1" t="s">
        <v>585</v>
      </c>
      <c r="B122" s="37">
        <v>11753</v>
      </c>
      <c r="C122" s="41">
        <v>1107</v>
      </c>
      <c r="D122" s="41">
        <v>1757</v>
      </c>
      <c r="E122" s="39">
        <v>0</v>
      </c>
      <c r="F122" s="39">
        <v>10000</v>
      </c>
      <c r="G122" s="18">
        <f t="shared" si="5"/>
        <v>12864</v>
      </c>
      <c r="H122" s="8">
        <f>'Operating Revenue I'!E121</f>
        <v>467709</v>
      </c>
      <c r="I122" s="9">
        <f t="shared" si="6"/>
        <v>480573</v>
      </c>
      <c r="J122" s="10">
        <f>'Operating Revenue I'!C121/B122</f>
        <v>38.800816812728662</v>
      </c>
      <c r="K122" s="10">
        <f>('Operating Revenue I'!B121+C122)/B122</f>
        <v>1.0882327916276695</v>
      </c>
      <c r="L122" s="10">
        <f t="shared" si="7"/>
        <v>0.14949374627754616</v>
      </c>
      <c r="M122" s="10">
        <f t="shared" si="8"/>
        <v>1.094529056411129</v>
      </c>
      <c r="N122" s="19">
        <f t="shared" si="9"/>
        <v>40.889389942993276</v>
      </c>
    </row>
    <row r="123" spans="1:14">
      <c r="A123" s="1" t="s">
        <v>590</v>
      </c>
      <c r="B123" s="37">
        <v>1927</v>
      </c>
      <c r="C123" s="41">
        <v>0</v>
      </c>
      <c r="D123" s="41">
        <v>12214</v>
      </c>
      <c r="E123" s="39">
        <v>0</v>
      </c>
      <c r="F123" s="39">
        <v>0</v>
      </c>
      <c r="G123" s="18">
        <f t="shared" si="5"/>
        <v>12214</v>
      </c>
      <c r="H123" s="8">
        <f>'Operating Revenue I'!E122</f>
        <v>120520</v>
      </c>
      <c r="I123" s="9">
        <f t="shared" si="6"/>
        <v>132734</v>
      </c>
      <c r="J123" s="10">
        <f>'Operating Revenue I'!C122/B123</f>
        <v>61.259989621172807</v>
      </c>
      <c r="K123" s="10">
        <f>('Operating Revenue I'!B122+C123)/B123</f>
        <v>1.2828230409963675</v>
      </c>
      <c r="L123" s="10">
        <f t="shared" si="7"/>
        <v>6.3383497664763881</v>
      </c>
      <c r="M123" s="10">
        <f t="shared" si="8"/>
        <v>6.3383497664763881</v>
      </c>
      <c r="N123" s="19">
        <f t="shared" si="9"/>
        <v>68.881162428645567</v>
      </c>
    </row>
    <row r="124" spans="1:14">
      <c r="A124" s="1" t="s">
        <v>595</v>
      </c>
      <c r="B124" s="37">
        <v>1069</v>
      </c>
      <c r="C124" s="10">
        <v>0</v>
      </c>
      <c r="D124" s="41">
        <v>5000</v>
      </c>
      <c r="E124" s="39">
        <v>0</v>
      </c>
      <c r="F124" s="39">
        <v>1021</v>
      </c>
      <c r="G124" s="18">
        <f t="shared" si="5"/>
        <v>6021</v>
      </c>
      <c r="H124" s="8">
        <f>'Operating Revenue I'!E123</f>
        <v>78597</v>
      </c>
      <c r="I124" s="9">
        <f t="shared" si="6"/>
        <v>84618</v>
      </c>
      <c r="J124" s="10">
        <f>'Operating Revenue I'!C123/B124</f>
        <v>71.384471468662298</v>
      </c>
      <c r="K124" s="10">
        <f>('Operating Revenue I'!B123+C124)/B124</f>
        <v>2.1393826005612722</v>
      </c>
      <c r="L124" s="10">
        <f t="shared" si="7"/>
        <v>4.677268475210477</v>
      </c>
      <c r="M124" s="10">
        <f t="shared" si="8"/>
        <v>5.6323666978484566</v>
      </c>
      <c r="N124" s="19">
        <f t="shared" si="9"/>
        <v>79.156220767072028</v>
      </c>
    </row>
    <row r="125" spans="1:14">
      <c r="A125" s="1" t="s">
        <v>600</v>
      </c>
      <c r="B125" s="37">
        <v>26388</v>
      </c>
      <c r="C125" s="41">
        <v>1172</v>
      </c>
      <c r="D125" s="41">
        <v>8843</v>
      </c>
      <c r="E125" s="39">
        <v>0</v>
      </c>
      <c r="F125" s="39">
        <v>10408</v>
      </c>
      <c r="G125" s="18">
        <f t="shared" si="5"/>
        <v>20423</v>
      </c>
      <c r="H125" s="8">
        <f>'Operating Revenue I'!E124</f>
        <v>775987</v>
      </c>
      <c r="I125" s="9">
        <f t="shared" si="6"/>
        <v>796410</v>
      </c>
      <c r="J125" s="10">
        <f>'Operating Revenue I'!C124/B125</f>
        <v>28.77713354555101</v>
      </c>
      <c r="K125" s="10">
        <f>('Operating Revenue I'!B124+C125)/B125</f>
        <v>0.67409428528118842</v>
      </c>
      <c r="L125" s="10">
        <f t="shared" si="7"/>
        <v>0.335114445960285</v>
      </c>
      <c r="M125" s="10">
        <f t="shared" si="8"/>
        <v>0.77395028043049874</v>
      </c>
      <c r="N125" s="19">
        <f t="shared" si="9"/>
        <v>30.180763983628921</v>
      </c>
    </row>
    <row r="126" spans="1:14">
      <c r="N126" s="19"/>
    </row>
    <row r="127" spans="1:14">
      <c r="A127" s="4" t="s">
        <v>605</v>
      </c>
      <c r="B127" s="38">
        <v>3987000</v>
      </c>
      <c r="D127" s="10">
        <f>SUM(D5:D126)</f>
        <v>549872</v>
      </c>
      <c r="I127" s="9">
        <f>SUM(I5:I126)</f>
        <v>173745000</v>
      </c>
      <c r="N127" s="19">
        <f t="shared" si="9"/>
        <v>43.57787810383747</v>
      </c>
    </row>
  </sheetData>
  <mergeCells count="2">
    <mergeCell ref="C3:G3"/>
    <mergeCell ref="J3:N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5CDF-9249-42D7-97B2-4DEEF52EFAFB}">
  <dimension ref="A1:L127"/>
  <sheetViews>
    <sheetView workbookViewId="0">
      <selection activeCell="H136" sqref="H136"/>
    </sheetView>
  </sheetViews>
  <sheetFormatPr defaultRowHeight="15"/>
  <cols>
    <col min="1" max="1" width="56.5703125" customWidth="1"/>
    <col min="2" max="2" width="13.5703125" style="38" bestFit="1" customWidth="1"/>
    <col min="3" max="3" width="19.85546875" style="11" customWidth="1"/>
    <col min="4" max="4" width="15" style="11" customWidth="1"/>
    <col min="5" max="5" width="13.85546875" bestFit="1" customWidth="1"/>
    <col min="6" max="6" width="14.28515625" bestFit="1" customWidth="1"/>
    <col min="7" max="7" width="14.5703125" customWidth="1"/>
    <col min="8" max="8" width="26.42578125" bestFit="1" customWidth="1"/>
    <col min="9" max="9" width="21.42578125" customWidth="1"/>
    <col min="10" max="10" width="30" bestFit="1" customWidth="1"/>
    <col min="11" max="11" width="23.7109375" style="3" customWidth="1"/>
    <col min="12" max="12" width="13.5703125" customWidth="1"/>
  </cols>
  <sheetData>
    <row r="1" spans="1:12">
      <c r="A1" s="15" t="s">
        <v>962</v>
      </c>
    </row>
    <row r="3" spans="1:12">
      <c r="E3" s="73" t="s">
        <v>963</v>
      </c>
      <c r="F3" s="73"/>
      <c r="G3" s="73"/>
      <c r="H3" s="73"/>
      <c r="I3" s="73"/>
      <c r="J3" s="73"/>
      <c r="K3" s="73"/>
      <c r="L3" s="73"/>
    </row>
    <row r="4" spans="1:12">
      <c r="A4" s="23" t="s">
        <v>1</v>
      </c>
      <c r="B4" s="66" t="s">
        <v>11</v>
      </c>
      <c r="C4" s="31" t="s">
        <v>964</v>
      </c>
      <c r="D4" s="31" t="s">
        <v>815</v>
      </c>
      <c r="E4" s="20" t="s">
        <v>965</v>
      </c>
      <c r="F4" s="20" t="s">
        <v>966</v>
      </c>
      <c r="G4" s="20" t="s">
        <v>967</v>
      </c>
      <c r="H4" s="20" t="s">
        <v>968</v>
      </c>
      <c r="I4" s="34" t="s">
        <v>798</v>
      </c>
      <c r="J4" s="21" t="s">
        <v>969</v>
      </c>
      <c r="K4" s="32" t="s">
        <v>970</v>
      </c>
      <c r="L4" s="20" t="s">
        <v>971</v>
      </c>
    </row>
    <row r="5" spans="1:12">
      <c r="A5" s="1" t="s">
        <v>12</v>
      </c>
      <c r="B5" s="37">
        <v>16611</v>
      </c>
      <c r="C5" s="39">
        <v>554758</v>
      </c>
      <c r="D5" s="35">
        <f t="shared" ref="D5:D36" si="0">C5/B5</f>
        <v>33.39702606706399</v>
      </c>
      <c r="E5" s="39">
        <v>47538</v>
      </c>
      <c r="F5" s="39">
        <v>5261</v>
      </c>
      <c r="G5" s="39">
        <v>9375</v>
      </c>
      <c r="H5" s="39">
        <v>11676</v>
      </c>
      <c r="I5" s="39">
        <v>5570</v>
      </c>
      <c r="J5" s="18">
        <f>SUM(E5:I5)</f>
        <v>79420</v>
      </c>
      <c r="K5" s="3">
        <f>J5/C5</f>
        <v>0.14316152268196222</v>
      </c>
      <c r="L5" s="10">
        <f>J5/B5</f>
        <v>4.7811691048100657</v>
      </c>
    </row>
    <row r="6" spans="1:12">
      <c r="A6" s="1" t="s">
        <v>18</v>
      </c>
      <c r="B6" s="37">
        <v>807</v>
      </c>
      <c r="C6" s="39">
        <v>46234</v>
      </c>
      <c r="D6" s="35">
        <f t="shared" si="0"/>
        <v>57.291201982651799</v>
      </c>
      <c r="E6" s="39">
        <v>4981</v>
      </c>
      <c r="F6" s="39">
        <v>0</v>
      </c>
      <c r="G6" s="39">
        <v>0</v>
      </c>
      <c r="H6" s="39">
        <v>2490</v>
      </c>
      <c r="I6" s="39">
        <v>0</v>
      </c>
      <c r="J6" s="18">
        <f t="shared" ref="J6:J69" si="1">SUM(E6:I6)</f>
        <v>7471</v>
      </c>
      <c r="K6" s="3">
        <f>J6/C6</f>
        <v>0.16159103689925164</v>
      </c>
      <c r="L6" s="10">
        <f>J6/B6</f>
        <v>9.2577447335811645</v>
      </c>
    </row>
    <row r="7" spans="1:12">
      <c r="A7" s="1" t="s">
        <v>23</v>
      </c>
      <c r="B7" s="37">
        <v>4978</v>
      </c>
      <c r="C7" s="39">
        <v>354139</v>
      </c>
      <c r="D7" s="35">
        <f t="shared" si="0"/>
        <v>71.140819606267584</v>
      </c>
      <c r="E7" s="39">
        <v>12740</v>
      </c>
      <c r="F7" s="39">
        <v>1939</v>
      </c>
      <c r="G7" s="39">
        <v>0</v>
      </c>
      <c r="H7" s="39">
        <v>4195</v>
      </c>
      <c r="I7" s="39">
        <v>0</v>
      </c>
      <c r="J7" s="18">
        <f t="shared" si="1"/>
        <v>18874</v>
      </c>
      <c r="K7" s="3">
        <f>J7/C7</f>
        <v>5.3295457433380676E-2</v>
      </c>
      <c r="L7" s="10">
        <f>J7/B7</f>
        <v>3.7914825231016471</v>
      </c>
    </row>
    <row r="8" spans="1:12">
      <c r="A8" s="1" t="s">
        <v>28</v>
      </c>
      <c r="B8" s="37">
        <v>5518</v>
      </c>
      <c r="C8" s="39">
        <v>172773</v>
      </c>
      <c r="D8" s="35">
        <f t="shared" si="0"/>
        <v>31.310801014860456</v>
      </c>
      <c r="E8" s="39">
        <v>5915</v>
      </c>
      <c r="F8" s="39">
        <v>102</v>
      </c>
      <c r="G8" s="39">
        <v>811</v>
      </c>
      <c r="H8" s="39">
        <v>7481</v>
      </c>
      <c r="I8" s="39">
        <v>0</v>
      </c>
      <c r="J8" s="18">
        <f t="shared" si="1"/>
        <v>14309</v>
      </c>
      <c r="K8" s="3">
        <f>J8/C8</f>
        <v>8.2819653533827628E-2</v>
      </c>
      <c r="L8" s="10">
        <f>J8/B8</f>
        <v>2.5931496919173616</v>
      </c>
    </row>
    <row r="9" spans="1:12">
      <c r="A9" s="1" t="s">
        <v>33</v>
      </c>
      <c r="B9" s="37">
        <v>2193</v>
      </c>
      <c r="C9" s="39">
        <v>120292</v>
      </c>
      <c r="D9" s="35">
        <f t="shared" si="0"/>
        <v>54.852713178294572</v>
      </c>
      <c r="E9" s="39">
        <v>3597</v>
      </c>
      <c r="F9" s="39">
        <v>0</v>
      </c>
      <c r="G9" s="39">
        <v>0</v>
      </c>
      <c r="H9" s="39">
        <v>0</v>
      </c>
      <c r="I9" s="39">
        <v>275</v>
      </c>
      <c r="J9" s="18">
        <f t="shared" si="1"/>
        <v>3872</v>
      </c>
      <c r="K9" s="3">
        <f>J9/C9</f>
        <v>3.2188341701858809E-2</v>
      </c>
      <c r="L9" s="10">
        <f>J9/B9</f>
        <v>1.7656178750569995</v>
      </c>
    </row>
    <row r="10" spans="1:12">
      <c r="A10" s="1" t="s">
        <v>38</v>
      </c>
      <c r="B10" s="37">
        <v>1002</v>
      </c>
      <c r="C10" s="39">
        <v>25717</v>
      </c>
      <c r="D10" s="35">
        <f t="shared" si="0"/>
        <v>25.665668662674651</v>
      </c>
      <c r="E10" s="39">
        <v>1697</v>
      </c>
      <c r="F10" s="39">
        <v>0</v>
      </c>
      <c r="G10" s="39">
        <v>0</v>
      </c>
      <c r="H10" s="39">
        <v>0</v>
      </c>
      <c r="I10" s="39">
        <v>0</v>
      </c>
      <c r="J10" s="18">
        <f t="shared" si="1"/>
        <v>1697</v>
      </c>
      <c r="K10" s="3">
        <f>J10/C10</f>
        <v>6.5987479099428398E-2</v>
      </c>
      <c r="L10" s="10">
        <f>J10/B10</f>
        <v>1.6936127744510978</v>
      </c>
    </row>
    <row r="11" spans="1:12">
      <c r="A11" s="1" t="s">
        <v>43</v>
      </c>
      <c r="B11" s="37">
        <v>24847</v>
      </c>
      <c r="C11" s="39">
        <v>1320263</v>
      </c>
      <c r="D11" s="35">
        <f t="shared" si="0"/>
        <v>53.135710548557171</v>
      </c>
      <c r="E11" s="39">
        <v>75850</v>
      </c>
      <c r="F11" s="39">
        <v>3312</v>
      </c>
      <c r="G11" s="39">
        <v>39004</v>
      </c>
      <c r="H11" s="39">
        <v>34498</v>
      </c>
      <c r="I11" s="39">
        <v>0</v>
      </c>
      <c r="J11" s="18">
        <f t="shared" si="1"/>
        <v>152664</v>
      </c>
      <c r="K11" s="3">
        <f>J11/C11</f>
        <v>0.11563150675282122</v>
      </c>
      <c r="L11" s="10">
        <f>J11/B11</f>
        <v>6.1441622731114416</v>
      </c>
    </row>
    <row r="12" spans="1:12">
      <c r="A12" s="1" t="s">
        <v>48</v>
      </c>
      <c r="B12" s="37">
        <v>1011</v>
      </c>
      <c r="C12" s="39">
        <v>30355</v>
      </c>
      <c r="D12" s="35">
        <f t="shared" si="0"/>
        <v>30.024727992087044</v>
      </c>
      <c r="E12" s="39">
        <v>3299</v>
      </c>
      <c r="F12" s="39">
        <v>0</v>
      </c>
      <c r="G12" s="39">
        <v>0</v>
      </c>
      <c r="H12" s="39">
        <v>1500</v>
      </c>
      <c r="I12" s="39">
        <v>0</v>
      </c>
      <c r="J12" s="18">
        <f t="shared" si="1"/>
        <v>4799</v>
      </c>
      <c r="K12" s="3">
        <f>J12/C12</f>
        <v>0.15809586559051228</v>
      </c>
      <c r="L12" s="10">
        <f>J12/B12</f>
        <v>4.7467853610286843</v>
      </c>
    </row>
    <row r="13" spans="1:12">
      <c r="A13" s="1" t="s">
        <v>53</v>
      </c>
      <c r="B13" s="37">
        <v>38114</v>
      </c>
      <c r="C13" s="39">
        <v>1881546</v>
      </c>
      <c r="D13" s="35">
        <f t="shared" si="0"/>
        <v>49.36626961221598</v>
      </c>
      <c r="E13" s="39">
        <v>29409</v>
      </c>
      <c r="F13" s="39">
        <v>2465</v>
      </c>
      <c r="G13" s="39">
        <v>15264</v>
      </c>
      <c r="H13" s="39">
        <v>46862</v>
      </c>
      <c r="I13" s="39">
        <v>4755</v>
      </c>
      <c r="J13" s="18">
        <f t="shared" si="1"/>
        <v>98755</v>
      </c>
      <c r="K13" s="3">
        <f>J13/C13</f>
        <v>5.2486093882371201E-2</v>
      </c>
      <c r="L13" s="10">
        <f>J13/B13</f>
        <v>2.5910426614892166</v>
      </c>
    </row>
    <row r="14" spans="1:12">
      <c r="A14" s="1" t="s">
        <v>58</v>
      </c>
      <c r="B14" s="37">
        <v>1262</v>
      </c>
      <c r="C14" s="39">
        <v>84077</v>
      </c>
      <c r="D14" s="35">
        <f t="shared" si="0"/>
        <v>66.622028526148966</v>
      </c>
      <c r="E14" s="39">
        <v>2000</v>
      </c>
      <c r="F14" s="39">
        <v>0</v>
      </c>
      <c r="G14" s="39">
        <v>0</v>
      </c>
      <c r="H14" s="39">
        <v>1500</v>
      </c>
      <c r="I14" s="39">
        <v>0</v>
      </c>
      <c r="J14" s="18">
        <f t="shared" si="1"/>
        <v>3500</v>
      </c>
      <c r="K14" s="3">
        <f>J14/C14</f>
        <v>4.1628507201731745E-2</v>
      </c>
      <c r="L14" s="10">
        <f>J14/B14</f>
        <v>2.77337559429477</v>
      </c>
    </row>
    <row r="15" spans="1:12">
      <c r="A15" s="1" t="s">
        <v>63</v>
      </c>
      <c r="B15" s="37">
        <v>6072</v>
      </c>
      <c r="C15" s="39">
        <v>261354</v>
      </c>
      <c r="D15" s="35">
        <f t="shared" si="0"/>
        <v>43.042490118577078</v>
      </c>
      <c r="E15" s="39">
        <v>42700</v>
      </c>
      <c r="F15" s="39">
        <v>885</v>
      </c>
      <c r="G15" s="39">
        <v>603</v>
      </c>
      <c r="H15" s="39">
        <v>3200</v>
      </c>
      <c r="I15" s="39">
        <v>1500</v>
      </c>
      <c r="J15" s="18">
        <f t="shared" si="1"/>
        <v>48888</v>
      </c>
      <c r="K15" s="3">
        <f>J15/C15</f>
        <v>0.18705663582726875</v>
      </c>
      <c r="L15" s="10">
        <f>J15/B15</f>
        <v>8.0513833992094863</v>
      </c>
    </row>
    <row r="16" spans="1:12">
      <c r="A16" s="1" t="s">
        <v>68</v>
      </c>
      <c r="B16" s="37">
        <v>1109</v>
      </c>
      <c r="C16" s="39">
        <v>47908</v>
      </c>
      <c r="D16" s="35">
        <f t="shared" si="0"/>
        <v>43.199278629395849</v>
      </c>
      <c r="E16" s="39">
        <v>1806</v>
      </c>
      <c r="F16" s="39">
        <v>0</v>
      </c>
      <c r="G16" s="39">
        <v>0</v>
      </c>
      <c r="H16" s="39">
        <v>1500</v>
      </c>
      <c r="I16" s="39">
        <v>0</v>
      </c>
      <c r="J16" s="18">
        <f t="shared" si="1"/>
        <v>3306</v>
      </c>
      <c r="K16" s="3">
        <f>J16/C16</f>
        <v>6.9007263922518158E-2</v>
      </c>
      <c r="L16" s="10">
        <f>J16/B16</f>
        <v>2.9810640216411182</v>
      </c>
    </row>
    <row r="17" spans="1:12">
      <c r="A17" s="1" t="s">
        <v>73</v>
      </c>
      <c r="B17" s="37">
        <v>4258</v>
      </c>
      <c r="C17" s="39">
        <v>260926</v>
      </c>
      <c r="D17" s="35">
        <f t="shared" si="0"/>
        <v>61.279004227336777</v>
      </c>
      <c r="E17" s="39">
        <v>9000</v>
      </c>
      <c r="F17" s="39">
        <v>999</v>
      </c>
      <c r="G17" s="39">
        <v>150</v>
      </c>
      <c r="H17" s="39">
        <v>10602</v>
      </c>
      <c r="I17" s="39">
        <v>9470</v>
      </c>
      <c r="J17" s="18">
        <f t="shared" si="1"/>
        <v>30221</v>
      </c>
      <c r="K17" s="3">
        <f>J17/C17</f>
        <v>0.11582211048343208</v>
      </c>
      <c r="L17" s="10">
        <f>J17/B17</f>
        <v>7.0974635979333023</v>
      </c>
    </row>
    <row r="18" spans="1:12">
      <c r="A18" s="1" t="s">
        <v>78</v>
      </c>
      <c r="B18" s="37">
        <v>1015</v>
      </c>
      <c r="C18" s="39">
        <v>28293</v>
      </c>
      <c r="D18" s="35">
        <f t="shared" si="0"/>
        <v>27.87487684729064</v>
      </c>
      <c r="E18" s="39">
        <v>2119</v>
      </c>
      <c r="F18" s="39">
        <v>35</v>
      </c>
      <c r="G18" s="39">
        <v>0</v>
      </c>
      <c r="H18" s="39">
        <v>12</v>
      </c>
      <c r="I18" s="39">
        <v>0</v>
      </c>
      <c r="J18" s="18">
        <f t="shared" si="1"/>
        <v>2166</v>
      </c>
      <c r="K18" s="3">
        <f>J18/C18</f>
        <v>7.6556038596119175E-2</v>
      </c>
      <c r="L18" s="10">
        <f>J18/B18</f>
        <v>2.1339901477832512</v>
      </c>
    </row>
    <row r="19" spans="1:12">
      <c r="A19" s="1" t="s">
        <v>83</v>
      </c>
      <c r="B19" s="37">
        <v>355</v>
      </c>
      <c r="C19" s="39">
        <v>25607</v>
      </c>
      <c r="D19" s="35">
        <f t="shared" si="0"/>
        <v>72.13239436619719</v>
      </c>
      <c r="E19" s="39">
        <v>153</v>
      </c>
      <c r="F19" s="39">
        <v>0</v>
      </c>
      <c r="G19" s="39">
        <v>0</v>
      </c>
      <c r="H19" s="39">
        <v>0</v>
      </c>
      <c r="I19" s="39">
        <v>0</v>
      </c>
      <c r="J19" s="18">
        <f t="shared" si="1"/>
        <v>153</v>
      </c>
      <c r="K19" s="3">
        <f>J19/C19</f>
        <v>5.9749287304252741E-3</v>
      </c>
      <c r="L19" s="10">
        <f>J19/B19</f>
        <v>0.43098591549295773</v>
      </c>
    </row>
    <row r="20" spans="1:12">
      <c r="A20" s="1" t="s">
        <v>88</v>
      </c>
      <c r="B20" s="37">
        <v>1373</v>
      </c>
      <c r="C20" s="39">
        <v>33469</v>
      </c>
      <c r="D20" s="35">
        <f t="shared" si="0"/>
        <v>24.376547705753822</v>
      </c>
      <c r="E20" s="39">
        <v>5324</v>
      </c>
      <c r="F20" s="39">
        <v>35</v>
      </c>
      <c r="G20" s="39">
        <v>120</v>
      </c>
      <c r="H20" s="39">
        <v>0</v>
      </c>
      <c r="I20" s="39">
        <v>0</v>
      </c>
      <c r="J20" s="18">
        <f t="shared" si="1"/>
        <v>5479</v>
      </c>
      <c r="K20" s="3">
        <f>J20/C20</f>
        <v>0.16370372583584811</v>
      </c>
      <c r="L20" s="10">
        <f>J20/B20</f>
        <v>3.9905316824471959</v>
      </c>
    </row>
    <row r="21" spans="1:12">
      <c r="A21" s="1" t="s">
        <v>93</v>
      </c>
      <c r="B21" s="37">
        <v>7510</v>
      </c>
      <c r="C21" s="39">
        <v>244671</v>
      </c>
      <c r="D21" s="35">
        <f t="shared" si="0"/>
        <v>32.57936085219707</v>
      </c>
      <c r="E21" s="39">
        <v>16850</v>
      </c>
      <c r="F21" s="39">
        <v>1521</v>
      </c>
      <c r="G21" s="39">
        <v>1622</v>
      </c>
      <c r="H21" s="39">
        <v>6543</v>
      </c>
      <c r="I21" s="39">
        <v>2132</v>
      </c>
      <c r="J21" s="18">
        <f t="shared" si="1"/>
        <v>28668</v>
      </c>
      <c r="K21" s="3">
        <f>J21/C21</f>
        <v>0.11716958691467318</v>
      </c>
      <c r="L21" s="10">
        <f>J21/B21</f>
        <v>3.8173102529960055</v>
      </c>
    </row>
    <row r="22" spans="1:12">
      <c r="A22" s="1" t="s">
        <v>98</v>
      </c>
      <c r="B22" s="37">
        <v>2924</v>
      </c>
      <c r="C22" s="39">
        <v>145831</v>
      </c>
      <c r="D22" s="35">
        <f t="shared" si="0"/>
        <v>49.873803009575923</v>
      </c>
      <c r="E22" s="39">
        <v>2797</v>
      </c>
      <c r="F22" s="39">
        <v>0</v>
      </c>
      <c r="G22" s="39">
        <v>0</v>
      </c>
      <c r="H22" s="39">
        <v>1500</v>
      </c>
      <c r="I22" s="39">
        <v>0</v>
      </c>
      <c r="J22" s="18">
        <f t="shared" si="1"/>
        <v>4297</v>
      </c>
      <c r="K22" s="3">
        <f>J22/C22</f>
        <v>2.9465614306971769E-2</v>
      </c>
      <c r="L22" s="10">
        <f>J22/B22</f>
        <v>1.4695622435020519</v>
      </c>
    </row>
    <row r="23" spans="1:12">
      <c r="A23" s="1" t="s">
        <v>103</v>
      </c>
      <c r="B23" s="37">
        <v>1994</v>
      </c>
      <c r="C23" s="39">
        <v>12805</v>
      </c>
      <c r="D23" s="35">
        <f t="shared" si="0"/>
        <v>6.4217652958876634</v>
      </c>
      <c r="E23" s="39">
        <v>0</v>
      </c>
      <c r="F23" s="39">
        <v>0</v>
      </c>
      <c r="G23" s="39">
        <v>0</v>
      </c>
      <c r="H23" s="39">
        <v>1500</v>
      </c>
      <c r="I23" s="39">
        <v>0</v>
      </c>
      <c r="J23" s="18">
        <f t="shared" si="1"/>
        <v>1500</v>
      </c>
      <c r="K23" s="3">
        <f>J23/C23</f>
        <v>0.11714174150722374</v>
      </c>
      <c r="L23" s="10">
        <f>J23/B23</f>
        <v>0.75225677031093274</v>
      </c>
    </row>
    <row r="24" spans="1:12">
      <c r="A24" s="1" t="s">
        <v>108</v>
      </c>
      <c r="B24" s="37">
        <v>1446</v>
      </c>
      <c r="C24" s="39">
        <v>135391</v>
      </c>
      <c r="D24" s="35">
        <f t="shared" si="0"/>
        <v>93.631396957123101</v>
      </c>
      <c r="E24" s="39">
        <v>21300</v>
      </c>
      <c r="F24" s="39">
        <v>2218</v>
      </c>
      <c r="G24" s="39">
        <v>0</v>
      </c>
      <c r="H24" s="39">
        <v>9311</v>
      </c>
      <c r="I24" s="39">
        <v>0</v>
      </c>
      <c r="J24" s="18">
        <f t="shared" si="1"/>
        <v>32829</v>
      </c>
      <c r="K24" s="3">
        <f>J24/C24</f>
        <v>0.24247549689418055</v>
      </c>
      <c r="L24" s="10">
        <f>J24/B24</f>
        <v>22.703319502074688</v>
      </c>
    </row>
    <row r="25" spans="1:12">
      <c r="A25" s="1" t="s">
        <v>113</v>
      </c>
      <c r="B25" s="37">
        <v>16745</v>
      </c>
      <c r="C25" s="39">
        <v>461654</v>
      </c>
      <c r="D25" s="35">
        <f t="shared" si="0"/>
        <v>27.569662585846523</v>
      </c>
      <c r="E25" s="39">
        <v>19743</v>
      </c>
      <c r="F25" s="39">
        <v>2165</v>
      </c>
      <c r="G25" s="39">
        <v>2683</v>
      </c>
      <c r="H25" s="39">
        <v>16524</v>
      </c>
      <c r="I25" s="39">
        <v>3918</v>
      </c>
      <c r="J25" s="18">
        <f t="shared" si="1"/>
        <v>45033</v>
      </c>
      <c r="K25" s="3">
        <f>J25/C25</f>
        <v>9.754708071412789E-2</v>
      </c>
      <c r="L25" s="10">
        <f>J25/B25</f>
        <v>2.6893401015228426</v>
      </c>
    </row>
    <row r="26" spans="1:12">
      <c r="A26" s="1" t="s">
        <v>118</v>
      </c>
      <c r="B26" s="37">
        <v>2133</v>
      </c>
      <c r="C26" s="39">
        <v>62470</v>
      </c>
      <c r="D26" s="35">
        <f t="shared" si="0"/>
        <v>29.287388654477262</v>
      </c>
      <c r="E26" s="39">
        <v>3230</v>
      </c>
      <c r="F26" s="39">
        <v>0</v>
      </c>
      <c r="G26" s="39">
        <v>0</v>
      </c>
      <c r="H26" s="39">
        <v>2741</v>
      </c>
      <c r="I26" s="39">
        <v>0</v>
      </c>
      <c r="J26" s="18">
        <f t="shared" si="1"/>
        <v>5971</v>
      </c>
      <c r="K26" s="3">
        <f>J26/C26</f>
        <v>9.5581879302064993E-2</v>
      </c>
      <c r="L26" s="10">
        <f>J26/B26</f>
        <v>2.7993436474449132</v>
      </c>
    </row>
    <row r="27" spans="1:12">
      <c r="A27" s="1" t="s">
        <v>123</v>
      </c>
      <c r="B27" s="37">
        <v>20385</v>
      </c>
      <c r="C27" s="39">
        <v>535030</v>
      </c>
      <c r="D27" s="35">
        <f t="shared" si="0"/>
        <v>26.246259504537651</v>
      </c>
      <c r="E27" s="39">
        <v>38804</v>
      </c>
      <c r="F27" s="39">
        <v>718</v>
      </c>
      <c r="G27" s="39">
        <v>4177</v>
      </c>
      <c r="H27" s="39">
        <v>25331</v>
      </c>
      <c r="I27" s="39">
        <v>9234</v>
      </c>
      <c r="J27" s="18">
        <f t="shared" si="1"/>
        <v>78264</v>
      </c>
      <c r="K27" s="3">
        <f>J27/C27</f>
        <v>0.14627964787021289</v>
      </c>
      <c r="L27" s="10">
        <f>J27/B27</f>
        <v>3.8392935982339957</v>
      </c>
    </row>
    <row r="28" spans="1:12">
      <c r="A28" s="1" t="s">
        <v>128</v>
      </c>
      <c r="B28" s="37">
        <v>3223</v>
      </c>
      <c r="C28" s="39">
        <v>142825</v>
      </c>
      <c r="D28" s="35">
        <f t="shared" si="0"/>
        <v>44.314303443996273</v>
      </c>
      <c r="E28" s="39">
        <v>10492</v>
      </c>
      <c r="F28" s="39">
        <v>794</v>
      </c>
      <c r="G28" s="39">
        <v>157</v>
      </c>
      <c r="H28" s="39">
        <v>1699</v>
      </c>
      <c r="I28" s="39">
        <v>0</v>
      </c>
      <c r="J28" s="18">
        <f t="shared" si="1"/>
        <v>13142</v>
      </c>
      <c r="K28" s="3">
        <f>J28/C28</f>
        <v>9.201470330824435E-2</v>
      </c>
      <c r="L28" s="10">
        <f>J28/B28</f>
        <v>4.077567483710828</v>
      </c>
    </row>
    <row r="29" spans="1:12">
      <c r="A29" s="1" t="s">
        <v>133</v>
      </c>
      <c r="B29" s="37">
        <v>10786</v>
      </c>
      <c r="C29" s="39">
        <v>272953</v>
      </c>
      <c r="D29" s="35">
        <f t="shared" si="0"/>
        <v>25.306230298535137</v>
      </c>
      <c r="E29" s="39">
        <v>28032</v>
      </c>
      <c r="F29" s="39">
        <v>572</v>
      </c>
      <c r="G29" s="39">
        <v>2479</v>
      </c>
      <c r="H29" s="39">
        <v>7164</v>
      </c>
      <c r="I29" s="39">
        <v>499</v>
      </c>
      <c r="J29" s="18">
        <f t="shared" si="1"/>
        <v>38746</v>
      </c>
      <c r="K29" s="3">
        <f>J29/C29</f>
        <v>0.14195117840800431</v>
      </c>
      <c r="L29" s="10">
        <f>J29/B29</f>
        <v>3.5922492119414056</v>
      </c>
    </row>
    <row r="30" spans="1:12">
      <c r="A30" s="1" t="s">
        <v>138</v>
      </c>
      <c r="B30" s="37">
        <v>1372</v>
      </c>
      <c r="C30" s="39">
        <v>44488</v>
      </c>
      <c r="D30" s="35">
        <f t="shared" si="0"/>
        <v>32.425655976676381</v>
      </c>
      <c r="E30" s="39">
        <v>1996</v>
      </c>
      <c r="F30" s="39">
        <v>0</v>
      </c>
      <c r="G30" s="39">
        <v>0</v>
      </c>
      <c r="H30" s="39">
        <v>0</v>
      </c>
      <c r="I30" s="39">
        <v>0</v>
      </c>
      <c r="J30" s="18">
        <f t="shared" si="1"/>
        <v>1996</v>
      </c>
      <c r="K30" s="3">
        <f>J30/C30</f>
        <v>4.4866031289336451E-2</v>
      </c>
      <c r="L30" s="10">
        <f>J30/B30</f>
        <v>1.4548104956268222</v>
      </c>
    </row>
    <row r="31" spans="1:12">
      <c r="A31" s="1" t="s">
        <v>143</v>
      </c>
      <c r="B31" s="37">
        <v>8391</v>
      </c>
      <c r="C31" s="39">
        <v>357399</v>
      </c>
      <c r="D31" s="35">
        <f t="shared" si="0"/>
        <v>42.593135502323918</v>
      </c>
      <c r="E31" s="39">
        <v>11469</v>
      </c>
      <c r="F31" s="39">
        <v>931</v>
      </c>
      <c r="G31" s="39">
        <v>1927</v>
      </c>
      <c r="H31" s="39">
        <v>3000</v>
      </c>
      <c r="I31" s="39">
        <v>0</v>
      </c>
      <c r="J31" s="18">
        <f t="shared" si="1"/>
        <v>17327</v>
      </c>
      <c r="K31" s="3">
        <f>J31/C31</f>
        <v>4.8480829549047422E-2</v>
      </c>
      <c r="L31" s="10">
        <f>J31/B31</f>
        <v>2.0649505422476464</v>
      </c>
    </row>
    <row r="32" spans="1:12">
      <c r="A32" s="1" t="s">
        <v>148</v>
      </c>
      <c r="B32" s="37">
        <v>3419</v>
      </c>
      <c r="C32" s="39">
        <v>100838</v>
      </c>
      <c r="D32" s="35">
        <f t="shared" si="0"/>
        <v>29.493419128400117</v>
      </c>
      <c r="E32" s="39">
        <v>13509</v>
      </c>
      <c r="F32" s="39">
        <v>426</v>
      </c>
      <c r="G32" s="39">
        <v>0</v>
      </c>
      <c r="H32" s="39">
        <v>0</v>
      </c>
      <c r="I32" s="39">
        <v>0</v>
      </c>
      <c r="J32" s="18">
        <f t="shared" si="1"/>
        <v>13935</v>
      </c>
      <c r="K32" s="3">
        <f>J32/C32</f>
        <v>0.13819195144687518</v>
      </c>
      <c r="L32" s="10">
        <f>J32/B32</f>
        <v>4.0757531441942092</v>
      </c>
    </row>
    <row r="33" spans="1:12">
      <c r="A33" s="1" t="s">
        <v>153</v>
      </c>
      <c r="B33" s="37">
        <v>2535</v>
      </c>
      <c r="C33" s="39">
        <v>86712</v>
      </c>
      <c r="D33" s="35">
        <f t="shared" si="0"/>
        <v>34.205917159763317</v>
      </c>
      <c r="E33" s="39">
        <v>3670</v>
      </c>
      <c r="F33" s="39">
        <v>50</v>
      </c>
      <c r="G33" s="39">
        <v>0</v>
      </c>
      <c r="H33" s="39">
        <v>1195</v>
      </c>
      <c r="I33" s="39">
        <v>0</v>
      </c>
      <c r="J33" s="18">
        <f t="shared" si="1"/>
        <v>4915</v>
      </c>
      <c r="K33" s="3">
        <f>J33/C33</f>
        <v>5.6681889473198632E-2</v>
      </c>
      <c r="L33" s="10">
        <f>J33/B33</f>
        <v>1.9388560157790926</v>
      </c>
    </row>
    <row r="34" spans="1:12">
      <c r="A34" s="1" t="s">
        <v>158</v>
      </c>
      <c r="B34" s="37">
        <v>23170</v>
      </c>
      <c r="C34" s="39">
        <v>1170850</v>
      </c>
      <c r="D34" s="35">
        <f t="shared" si="0"/>
        <v>50.533016832110491</v>
      </c>
      <c r="E34" s="39">
        <v>54530</v>
      </c>
      <c r="F34" s="39">
        <v>3491</v>
      </c>
      <c r="G34" s="39">
        <v>10589</v>
      </c>
      <c r="H34" s="39">
        <v>48147</v>
      </c>
      <c r="I34" s="39">
        <v>0</v>
      </c>
      <c r="J34" s="18">
        <f t="shared" si="1"/>
        <v>116757</v>
      </c>
      <c r="K34" s="3">
        <f>J34/C34</f>
        <v>9.9719861638980223E-2</v>
      </c>
      <c r="L34" s="10">
        <f>J34/B34</f>
        <v>5.039145446698317</v>
      </c>
    </row>
    <row r="35" spans="1:12">
      <c r="A35" s="1" t="s">
        <v>163</v>
      </c>
      <c r="B35" s="37">
        <v>20296</v>
      </c>
      <c r="C35" s="39">
        <v>773861</v>
      </c>
      <c r="D35" s="35">
        <f t="shared" si="0"/>
        <v>38.128744580212853</v>
      </c>
      <c r="E35" s="39">
        <v>15348</v>
      </c>
      <c r="F35" s="39">
        <v>2566</v>
      </c>
      <c r="G35" s="39">
        <v>3006</v>
      </c>
      <c r="H35" s="39">
        <v>13506</v>
      </c>
      <c r="I35" s="39">
        <v>2039</v>
      </c>
      <c r="J35" s="18">
        <f t="shared" si="1"/>
        <v>36465</v>
      </c>
      <c r="K35" s="3">
        <f>J35/C35</f>
        <v>4.7120865375047977E-2</v>
      </c>
      <c r="L35" s="10">
        <f>J35/B35</f>
        <v>1.7966594402837999</v>
      </c>
    </row>
    <row r="36" spans="1:12">
      <c r="A36" s="1" t="s">
        <v>168</v>
      </c>
      <c r="B36" s="37">
        <v>236086</v>
      </c>
      <c r="C36" s="39">
        <v>5964857</v>
      </c>
      <c r="D36" s="35">
        <f t="shared" si="0"/>
        <v>25.265610836728989</v>
      </c>
      <c r="E36" s="39">
        <v>286887</v>
      </c>
      <c r="F36" s="39">
        <v>25037</v>
      </c>
      <c r="G36" s="39">
        <v>85614</v>
      </c>
      <c r="H36" s="39">
        <v>552544</v>
      </c>
      <c r="I36" s="39">
        <v>1772</v>
      </c>
      <c r="J36" s="18">
        <f t="shared" si="1"/>
        <v>951854</v>
      </c>
      <c r="K36" s="3">
        <f>J36/C36</f>
        <v>0.15957700243274903</v>
      </c>
      <c r="L36" s="10">
        <f>J36/B36</f>
        <v>4.0318104419575915</v>
      </c>
    </row>
    <row r="37" spans="1:12">
      <c r="A37" s="1" t="s">
        <v>172</v>
      </c>
      <c r="B37" s="37">
        <v>19216</v>
      </c>
      <c r="C37" s="39">
        <v>374541</v>
      </c>
      <c r="D37" s="35">
        <f t="shared" ref="D37:D68" si="2">C37/B37</f>
        <v>19.491101165695255</v>
      </c>
      <c r="E37" s="39">
        <v>16799</v>
      </c>
      <c r="F37" s="39">
        <v>505</v>
      </c>
      <c r="G37" s="39">
        <v>600</v>
      </c>
      <c r="H37" s="39">
        <v>3000</v>
      </c>
      <c r="I37" s="39">
        <v>716</v>
      </c>
      <c r="J37" s="18">
        <f t="shared" si="1"/>
        <v>21620</v>
      </c>
      <c r="K37" s="3">
        <f>J37/C37</f>
        <v>5.7723987494026019E-2</v>
      </c>
      <c r="L37" s="10">
        <f>J37/B37</f>
        <v>1.1251040799333889</v>
      </c>
    </row>
    <row r="38" spans="1:12">
      <c r="A38" s="1" t="s">
        <v>177</v>
      </c>
      <c r="B38" s="37">
        <v>3612</v>
      </c>
      <c r="C38" s="39">
        <v>97594</v>
      </c>
      <c r="D38" s="35">
        <f t="shared" si="2"/>
        <v>27.019379844961239</v>
      </c>
      <c r="E38" s="39">
        <v>5320</v>
      </c>
      <c r="F38" s="39">
        <v>0</v>
      </c>
      <c r="G38" s="39">
        <v>1085</v>
      </c>
      <c r="H38" s="39">
        <v>3836</v>
      </c>
      <c r="I38" s="39">
        <v>450</v>
      </c>
      <c r="J38" s="18">
        <f t="shared" si="1"/>
        <v>10691</v>
      </c>
      <c r="K38" s="3">
        <f>J38/C38</f>
        <v>0.10954566879111421</v>
      </c>
      <c r="L38" s="10">
        <f>J38/B38</f>
        <v>2.9598560354374306</v>
      </c>
    </row>
    <row r="39" spans="1:12">
      <c r="A39" s="1" t="s">
        <v>182</v>
      </c>
      <c r="B39" s="37">
        <v>11279</v>
      </c>
      <c r="C39" s="39">
        <v>390599</v>
      </c>
      <c r="D39" s="35">
        <f t="shared" si="2"/>
        <v>34.630641014274318</v>
      </c>
      <c r="E39" s="39">
        <v>18937</v>
      </c>
      <c r="F39" s="39">
        <v>2930</v>
      </c>
      <c r="G39" s="39">
        <v>1332</v>
      </c>
      <c r="H39" s="39">
        <v>15312</v>
      </c>
      <c r="I39" s="39">
        <v>4532</v>
      </c>
      <c r="J39" s="18">
        <f t="shared" si="1"/>
        <v>43043</v>
      </c>
      <c r="K39" s="3">
        <f>J39/C39</f>
        <v>0.11019741473992509</v>
      </c>
      <c r="L39" s="10">
        <f>J39/B39</f>
        <v>3.8162071105594468</v>
      </c>
    </row>
    <row r="40" spans="1:12">
      <c r="A40" s="1" t="s">
        <v>187</v>
      </c>
      <c r="B40" s="37">
        <v>50577</v>
      </c>
      <c r="C40" s="39">
        <v>973380</v>
      </c>
      <c r="D40" s="35">
        <f t="shared" si="2"/>
        <v>19.245506850940149</v>
      </c>
      <c r="E40" s="39">
        <v>85512</v>
      </c>
      <c r="F40" s="39">
        <v>1741</v>
      </c>
      <c r="G40" s="39">
        <v>4111</v>
      </c>
      <c r="H40" s="39">
        <v>59145</v>
      </c>
      <c r="I40" s="39">
        <v>0</v>
      </c>
      <c r="J40" s="18">
        <f t="shared" si="1"/>
        <v>150509</v>
      </c>
      <c r="K40" s="3">
        <f>J40/C40</f>
        <v>0.15462512071339046</v>
      </c>
      <c r="L40" s="10">
        <f>J40/B40</f>
        <v>2.9758388200170036</v>
      </c>
    </row>
    <row r="41" spans="1:12">
      <c r="A41" s="1" t="s">
        <v>192</v>
      </c>
      <c r="B41" s="37">
        <v>1103</v>
      </c>
      <c r="C41" s="39">
        <v>57474</v>
      </c>
      <c r="D41" s="35">
        <f t="shared" si="2"/>
        <v>52.10698096101541</v>
      </c>
      <c r="E41" s="39">
        <v>5108</v>
      </c>
      <c r="F41" s="39">
        <v>0</v>
      </c>
      <c r="G41" s="39">
        <v>0</v>
      </c>
      <c r="H41" s="39">
        <v>1500</v>
      </c>
      <c r="I41" s="39">
        <v>0</v>
      </c>
      <c r="J41" s="18">
        <f t="shared" si="1"/>
        <v>6608</v>
      </c>
      <c r="K41" s="3">
        <f>J41/C41</f>
        <v>0.11497372725058287</v>
      </c>
      <c r="L41" s="10">
        <f>J41/B41</f>
        <v>5.9909338168631008</v>
      </c>
    </row>
    <row r="42" spans="1:12">
      <c r="A42" s="1" t="s">
        <v>196</v>
      </c>
      <c r="B42" s="37">
        <v>2661</v>
      </c>
      <c r="C42" s="39">
        <v>170984</v>
      </c>
      <c r="D42" s="35">
        <f t="shared" si="2"/>
        <v>64.255543028936486</v>
      </c>
      <c r="E42" s="39">
        <v>5446</v>
      </c>
      <c r="F42" s="39">
        <v>397</v>
      </c>
      <c r="G42" s="39">
        <v>50</v>
      </c>
      <c r="H42" s="39">
        <v>2780</v>
      </c>
      <c r="I42" s="39">
        <v>0</v>
      </c>
      <c r="J42" s="18">
        <f t="shared" si="1"/>
        <v>8673</v>
      </c>
      <c r="K42" s="3">
        <f>J42/C42</f>
        <v>5.0724044355027371E-2</v>
      </c>
      <c r="L42" s="10">
        <f>J42/B42</f>
        <v>3.2593010146561445</v>
      </c>
    </row>
    <row r="43" spans="1:12">
      <c r="A43" s="1" t="s">
        <v>201</v>
      </c>
      <c r="B43" s="37">
        <v>3419</v>
      </c>
      <c r="C43" s="39">
        <v>79683</v>
      </c>
      <c r="D43" s="35">
        <f t="shared" si="2"/>
        <v>23.305937408599007</v>
      </c>
      <c r="E43" s="39">
        <v>2033</v>
      </c>
      <c r="F43" s="39">
        <v>721</v>
      </c>
      <c r="G43" s="39">
        <v>120</v>
      </c>
      <c r="H43" s="39">
        <v>906</v>
      </c>
      <c r="I43" s="39">
        <v>0</v>
      </c>
      <c r="J43" s="18">
        <f t="shared" si="1"/>
        <v>3780</v>
      </c>
      <c r="K43" s="3">
        <f>J43/C43</f>
        <v>4.7437972967885246E-2</v>
      </c>
      <c r="L43" s="10">
        <f>J43/B43</f>
        <v>1.1055864287803452</v>
      </c>
    </row>
    <row r="44" spans="1:12">
      <c r="A44" s="1" t="s">
        <v>206</v>
      </c>
      <c r="B44" s="37">
        <v>980</v>
      </c>
      <c r="C44" s="39">
        <v>40002</v>
      </c>
      <c r="D44" s="35">
        <f t="shared" si="2"/>
        <v>40.818367346938778</v>
      </c>
      <c r="E44" s="39">
        <v>2617</v>
      </c>
      <c r="F44" s="39">
        <v>0</v>
      </c>
      <c r="G44" s="39">
        <v>0</v>
      </c>
      <c r="H44" s="39">
        <v>0</v>
      </c>
      <c r="I44" s="39">
        <v>0</v>
      </c>
      <c r="J44" s="18">
        <f t="shared" si="1"/>
        <v>2617</v>
      </c>
      <c r="K44" s="3">
        <f>J44/C44</f>
        <v>6.5421728913554328E-2</v>
      </c>
      <c r="L44" s="10">
        <f>J44/B44</f>
        <v>2.6704081632653063</v>
      </c>
    </row>
    <row r="45" spans="1:12">
      <c r="A45" s="1" t="s">
        <v>211</v>
      </c>
      <c r="B45" s="37">
        <v>900</v>
      </c>
      <c r="C45" s="39">
        <v>35011</v>
      </c>
      <c r="D45" s="35">
        <f t="shared" si="2"/>
        <v>38.901111111111113</v>
      </c>
      <c r="E45" s="39">
        <v>5215</v>
      </c>
      <c r="F45" s="39">
        <v>150</v>
      </c>
      <c r="G45" s="39">
        <v>0</v>
      </c>
      <c r="H45" s="39">
        <v>0</v>
      </c>
      <c r="I45" s="39">
        <v>0</v>
      </c>
      <c r="J45" s="18">
        <f t="shared" si="1"/>
        <v>5365</v>
      </c>
      <c r="K45" s="3">
        <f>J45/C45</f>
        <v>0.15323755391162777</v>
      </c>
      <c r="L45" s="10">
        <f>J45/B45</f>
        <v>5.9611111111111112</v>
      </c>
    </row>
    <row r="46" spans="1:12">
      <c r="A46" s="1" t="s">
        <v>216</v>
      </c>
      <c r="B46" s="37">
        <v>11398</v>
      </c>
      <c r="C46" s="39">
        <v>416042</v>
      </c>
      <c r="D46" s="35">
        <f t="shared" si="2"/>
        <v>36.501316020354452</v>
      </c>
      <c r="E46" s="39">
        <v>10502</v>
      </c>
      <c r="F46" s="39">
        <v>322</v>
      </c>
      <c r="G46" s="39">
        <v>9254</v>
      </c>
      <c r="H46" s="39">
        <v>18582</v>
      </c>
      <c r="I46" s="39">
        <v>2890</v>
      </c>
      <c r="J46" s="18">
        <f t="shared" si="1"/>
        <v>41550</v>
      </c>
      <c r="K46" s="3">
        <f>J46/C46</f>
        <v>9.9869724691257128E-2</v>
      </c>
      <c r="L46" s="10">
        <f>J46/B46</f>
        <v>3.645376381821372</v>
      </c>
    </row>
    <row r="47" spans="1:12">
      <c r="A47" s="1" t="s">
        <v>221</v>
      </c>
      <c r="B47" s="37">
        <v>12287</v>
      </c>
      <c r="C47" s="39">
        <v>460282</v>
      </c>
      <c r="D47" s="35">
        <f t="shared" si="2"/>
        <v>37.460893627411082</v>
      </c>
      <c r="E47" s="39">
        <v>32690</v>
      </c>
      <c r="F47" s="39">
        <v>736</v>
      </c>
      <c r="G47" s="39">
        <v>500</v>
      </c>
      <c r="H47" s="39">
        <v>29133</v>
      </c>
      <c r="I47" s="39">
        <v>10000</v>
      </c>
      <c r="J47" s="18">
        <f t="shared" si="1"/>
        <v>73059</v>
      </c>
      <c r="K47" s="3">
        <f>J47/C47</f>
        <v>0.1587266067323945</v>
      </c>
      <c r="L47" s="10">
        <f>J47/B47</f>
        <v>5.9460405306421418</v>
      </c>
    </row>
    <row r="48" spans="1:12">
      <c r="A48" s="1" t="s">
        <v>226</v>
      </c>
      <c r="B48" s="37">
        <v>2174</v>
      </c>
      <c r="C48" s="39">
        <v>114316</v>
      </c>
      <c r="D48" s="35">
        <f t="shared" si="2"/>
        <v>52.58325666973321</v>
      </c>
      <c r="E48" s="39">
        <v>5690</v>
      </c>
      <c r="F48" s="39">
        <v>0</v>
      </c>
      <c r="G48" s="39">
        <v>582</v>
      </c>
      <c r="H48" s="39">
        <v>1500</v>
      </c>
      <c r="I48" s="39">
        <v>0</v>
      </c>
      <c r="J48" s="18">
        <f t="shared" si="1"/>
        <v>7772</v>
      </c>
      <c r="K48" s="3">
        <f>J48/C48</f>
        <v>6.7986983449385918E-2</v>
      </c>
      <c r="L48" s="10">
        <f>J48/B48</f>
        <v>3.5749770009199633</v>
      </c>
    </row>
    <row r="49" spans="1:12">
      <c r="A49" s="1" t="s">
        <v>231</v>
      </c>
      <c r="B49" s="37">
        <v>5612</v>
      </c>
      <c r="C49" s="39">
        <v>116275</v>
      </c>
      <c r="D49" s="35">
        <f t="shared" si="2"/>
        <v>20.718995010691376</v>
      </c>
      <c r="E49" s="39">
        <v>4525</v>
      </c>
      <c r="F49" s="39">
        <v>1649</v>
      </c>
      <c r="G49" s="39">
        <v>130</v>
      </c>
      <c r="H49" s="39">
        <v>2478</v>
      </c>
      <c r="I49" s="39">
        <v>0</v>
      </c>
      <c r="J49" s="18">
        <f t="shared" si="1"/>
        <v>8782</v>
      </c>
      <c r="K49" s="3">
        <f>J49/C49</f>
        <v>7.5527843474521614E-2</v>
      </c>
      <c r="L49" s="10">
        <f>J49/B49</f>
        <v>1.5648610121168924</v>
      </c>
    </row>
    <row r="50" spans="1:12">
      <c r="A50" s="1" t="s">
        <v>236</v>
      </c>
      <c r="B50" s="37">
        <v>4907</v>
      </c>
      <c r="C50" s="39">
        <v>171570</v>
      </c>
      <c r="D50" s="35">
        <f t="shared" si="2"/>
        <v>34.964336661911553</v>
      </c>
      <c r="E50" s="39">
        <v>10192</v>
      </c>
      <c r="F50" s="39">
        <v>0</v>
      </c>
      <c r="G50" s="39">
        <v>65</v>
      </c>
      <c r="H50" s="39">
        <v>1500</v>
      </c>
      <c r="I50" s="39">
        <v>810</v>
      </c>
      <c r="J50" s="18">
        <f t="shared" si="1"/>
        <v>12567</v>
      </c>
      <c r="K50" s="3">
        <f>J50/C50</f>
        <v>7.3247071166287814E-2</v>
      </c>
      <c r="L50" s="10">
        <f>J50/B50</f>
        <v>2.5610352557570817</v>
      </c>
    </row>
    <row r="51" spans="1:12">
      <c r="A51" s="1" t="s">
        <v>241</v>
      </c>
      <c r="B51" s="37">
        <v>3358</v>
      </c>
      <c r="C51" s="39">
        <v>114314</v>
      </c>
      <c r="D51" s="35">
        <f t="shared" si="2"/>
        <v>34.04228707564026</v>
      </c>
      <c r="E51" s="39">
        <v>6448</v>
      </c>
      <c r="F51" s="39">
        <v>160</v>
      </c>
      <c r="G51" s="39">
        <v>0</v>
      </c>
      <c r="H51" s="39">
        <v>1500</v>
      </c>
      <c r="I51" s="39">
        <v>0</v>
      </c>
      <c r="J51" s="18">
        <f t="shared" si="1"/>
        <v>8108</v>
      </c>
      <c r="K51" s="3">
        <f>J51/C51</f>
        <v>7.0927445457249327E-2</v>
      </c>
      <c r="L51" s="10">
        <f>J51/B51</f>
        <v>2.4145324597974986</v>
      </c>
    </row>
    <row r="52" spans="1:12">
      <c r="A52" s="1" t="s">
        <v>246</v>
      </c>
      <c r="B52" s="37">
        <v>5918</v>
      </c>
      <c r="C52" s="39">
        <v>134327</v>
      </c>
      <c r="D52" s="35">
        <f t="shared" si="2"/>
        <v>22.698039878337276</v>
      </c>
      <c r="E52" s="39">
        <v>2277</v>
      </c>
      <c r="F52" s="39">
        <v>0</v>
      </c>
      <c r="G52" s="39">
        <v>0</v>
      </c>
      <c r="H52" s="39">
        <v>626</v>
      </c>
      <c r="I52" s="39">
        <v>0</v>
      </c>
      <c r="J52" s="18">
        <f t="shared" si="1"/>
        <v>2903</v>
      </c>
      <c r="K52" s="3">
        <f>J52/C52</f>
        <v>2.1611440737900795E-2</v>
      </c>
      <c r="L52" s="10">
        <f>J52/B52</f>
        <v>0.49053734369719498</v>
      </c>
    </row>
    <row r="53" spans="1:12">
      <c r="A53" s="1" t="s">
        <v>251</v>
      </c>
      <c r="B53" s="37">
        <v>3280</v>
      </c>
      <c r="C53" s="39">
        <v>83295</v>
      </c>
      <c r="D53" s="35">
        <f t="shared" si="2"/>
        <v>25.394817073170731</v>
      </c>
      <c r="E53" s="39">
        <v>6840</v>
      </c>
      <c r="F53" s="39">
        <v>725</v>
      </c>
      <c r="G53" s="39">
        <v>0</v>
      </c>
      <c r="H53" s="39">
        <v>5800</v>
      </c>
      <c r="I53" s="39">
        <v>400</v>
      </c>
      <c r="J53" s="18">
        <f t="shared" si="1"/>
        <v>13765</v>
      </c>
      <c r="K53" s="3">
        <f>J53/C53</f>
        <v>0.16525601776817336</v>
      </c>
      <c r="L53" s="10">
        <f>J53/B53</f>
        <v>4.1966463414634143</v>
      </c>
    </row>
    <row r="54" spans="1:12">
      <c r="A54" s="1" t="s">
        <v>256</v>
      </c>
      <c r="B54" s="37">
        <v>1715</v>
      </c>
      <c r="C54" s="39">
        <v>60929</v>
      </c>
      <c r="D54" s="35">
        <f t="shared" si="2"/>
        <v>35.527113702623907</v>
      </c>
      <c r="E54" s="39">
        <v>6681</v>
      </c>
      <c r="F54" s="39">
        <v>130</v>
      </c>
      <c r="G54" s="39">
        <v>0</v>
      </c>
      <c r="H54" s="39">
        <v>1500</v>
      </c>
      <c r="I54" s="39">
        <v>0</v>
      </c>
      <c r="J54" s="18">
        <f t="shared" si="1"/>
        <v>8311</v>
      </c>
      <c r="K54" s="3">
        <f>J54/C54</f>
        <v>0.1364046677280113</v>
      </c>
      <c r="L54" s="10">
        <f>J54/B54</f>
        <v>4.8460641399416913</v>
      </c>
    </row>
    <row r="55" spans="1:12">
      <c r="A55" s="1" t="s">
        <v>261</v>
      </c>
      <c r="B55" s="37">
        <v>903</v>
      </c>
      <c r="C55" s="39">
        <v>26517</v>
      </c>
      <c r="D55" s="35">
        <f t="shared" si="2"/>
        <v>29.365448504983387</v>
      </c>
      <c r="E55" s="39">
        <v>2899</v>
      </c>
      <c r="F55" s="39">
        <v>0</v>
      </c>
      <c r="G55" s="39">
        <v>0</v>
      </c>
      <c r="H55" s="39">
        <v>0</v>
      </c>
      <c r="I55" s="39">
        <v>0</v>
      </c>
      <c r="J55" s="18">
        <f t="shared" si="1"/>
        <v>2899</v>
      </c>
      <c r="K55" s="3">
        <f>J55/C55</f>
        <v>0.10932609269525211</v>
      </c>
      <c r="L55" s="10">
        <f>J55/B55</f>
        <v>3.2104097452934663</v>
      </c>
    </row>
    <row r="56" spans="1:12">
      <c r="A56" s="1" t="s">
        <v>266</v>
      </c>
      <c r="B56" s="37">
        <v>1892</v>
      </c>
      <c r="C56" s="39">
        <v>126173</v>
      </c>
      <c r="D56" s="35">
        <f t="shared" si="2"/>
        <v>66.687632135306558</v>
      </c>
      <c r="E56" s="39">
        <v>12948</v>
      </c>
      <c r="F56" s="39">
        <v>0</v>
      </c>
      <c r="G56" s="39">
        <v>229</v>
      </c>
      <c r="H56" s="39">
        <v>1500</v>
      </c>
      <c r="I56" s="39">
        <v>0</v>
      </c>
      <c r="J56" s="18">
        <f t="shared" si="1"/>
        <v>14677</v>
      </c>
      <c r="K56" s="3">
        <f>J56/C56</f>
        <v>0.11632441172041562</v>
      </c>
      <c r="L56" s="10">
        <f>J56/B56</f>
        <v>7.7573995771670194</v>
      </c>
    </row>
    <row r="57" spans="1:12">
      <c r="A57" s="1" t="s">
        <v>271</v>
      </c>
      <c r="B57" s="37">
        <v>328</v>
      </c>
      <c r="C57" s="39">
        <v>0</v>
      </c>
      <c r="D57" s="35">
        <f t="shared" si="2"/>
        <v>0</v>
      </c>
      <c r="E57" s="39">
        <v>0</v>
      </c>
      <c r="F57">
        <v>0</v>
      </c>
      <c r="G57">
        <v>0</v>
      </c>
      <c r="H57">
        <v>0</v>
      </c>
      <c r="I57">
        <v>0</v>
      </c>
      <c r="J57" s="18">
        <f t="shared" si="1"/>
        <v>0</v>
      </c>
      <c r="L57" s="10">
        <f>J57/B57</f>
        <v>0</v>
      </c>
    </row>
    <row r="58" spans="1:12">
      <c r="A58" s="1" t="s">
        <v>274</v>
      </c>
      <c r="B58" s="37">
        <v>1034</v>
      </c>
      <c r="C58" s="39">
        <v>36312</v>
      </c>
      <c r="D58" s="35">
        <f t="shared" si="2"/>
        <v>35.117988394584138</v>
      </c>
      <c r="E58" s="39">
        <v>500</v>
      </c>
      <c r="F58" s="39">
        <v>0</v>
      </c>
      <c r="G58" s="39">
        <v>0</v>
      </c>
      <c r="H58" s="39">
        <v>1650</v>
      </c>
      <c r="I58" s="39">
        <v>3695</v>
      </c>
      <c r="J58" s="18">
        <f t="shared" si="1"/>
        <v>5845</v>
      </c>
      <c r="K58" s="3">
        <f>J58/C58</f>
        <v>0.16096607182198722</v>
      </c>
      <c r="L58" s="10">
        <f>J58/B58</f>
        <v>5.6528046421663447</v>
      </c>
    </row>
    <row r="59" spans="1:12">
      <c r="A59" s="1" t="s">
        <v>279</v>
      </c>
      <c r="B59" s="37">
        <v>5057</v>
      </c>
      <c r="C59" s="39">
        <v>374408</v>
      </c>
      <c r="D59" s="35">
        <f t="shared" si="2"/>
        <v>74.037571682815894</v>
      </c>
      <c r="E59" s="39">
        <v>18306</v>
      </c>
      <c r="F59" s="39">
        <v>155</v>
      </c>
      <c r="G59" s="39">
        <v>3109</v>
      </c>
      <c r="H59" s="39">
        <v>1905</v>
      </c>
      <c r="I59" s="39">
        <v>0</v>
      </c>
      <c r="J59" s="18">
        <f t="shared" si="1"/>
        <v>23475</v>
      </c>
      <c r="K59" s="3">
        <f>J59/C59</f>
        <v>6.2698980791008746E-2</v>
      </c>
      <c r="L59" s="10">
        <f>J59/B59</f>
        <v>4.6420802847538063</v>
      </c>
    </row>
    <row r="60" spans="1:12">
      <c r="A60" s="1" t="s">
        <v>284</v>
      </c>
      <c r="B60" s="37">
        <v>1268</v>
      </c>
      <c r="C60" s="39">
        <v>98312</v>
      </c>
      <c r="D60" s="35">
        <f t="shared" si="2"/>
        <v>77.533123028391174</v>
      </c>
      <c r="E60" s="39">
        <v>11267</v>
      </c>
      <c r="F60" s="39">
        <v>720</v>
      </c>
      <c r="G60" s="39">
        <v>0</v>
      </c>
      <c r="H60" s="39">
        <v>0</v>
      </c>
      <c r="I60" s="39">
        <v>0</v>
      </c>
      <c r="J60" s="18">
        <f t="shared" si="1"/>
        <v>11987</v>
      </c>
      <c r="K60" s="3">
        <f>J60/C60</f>
        <v>0.12192814712344373</v>
      </c>
      <c r="L60" s="10">
        <f>J60/B60</f>
        <v>9.4534700315457414</v>
      </c>
    </row>
    <row r="61" spans="1:12">
      <c r="A61" s="1" t="s">
        <v>289</v>
      </c>
      <c r="B61" s="37">
        <v>650</v>
      </c>
      <c r="C61" s="39">
        <v>66939</v>
      </c>
      <c r="D61" s="35">
        <f t="shared" si="2"/>
        <v>102.98307692307692</v>
      </c>
      <c r="E61" s="39">
        <v>2083</v>
      </c>
      <c r="F61" s="39">
        <v>127</v>
      </c>
      <c r="G61" s="39">
        <v>0</v>
      </c>
      <c r="H61" s="39">
        <v>0</v>
      </c>
      <c r="I61" s="39">
        <v>0</v>
      </c>
      <c r="J61" s="18">
        <f t="shared" si="1"/>
        <v>2210</v>
      </c>
      <c r="K61" s="3">
        <f>J61/C61</f>
        <v>3.3015133180955794E-2</v>
      </c>
      <c r="L61" s="10">
        <f>J61/B61</f>
        <v>3.4</v>
      </c>
    </row>
    <row r="62" spans="1:12">
      <c r="A62" s="1" t="s">
        <v>294</v>
      </c>
      <c r="B62" s="37">
        <v>1189</v>
      </c>
      <c r="C62" s="39">
        <v>46477</v>
      </c>
      <c r="D62" s="35">
        <f t="shared" si="2"/>
        <v>39.089150546677878</v>
      </c>
      <c r="E62" s="39">
        <v>2273</v>
      </c>
      <c r="F62" s="39">
        <v>0</v>
      </c>
      <c r="G62" s="39">
        <v>0</v>
      </c>
      <c r="H62" s="39">
        <v>0</v>
      </c>
      <c r="I62" s="39">
        <v>0</v>
      </c>
      <c r="J62" s="18">
        <f t="shared" si="1"/>
        <v>2273</v>
      </c>
      <c r="K62" s="3">
        <f>J62/C62</f>
        <v>4.890591045033027E-2</v>
      </c>
      <c r="L62" s="10">
        <f>J62/B62</f>
        <v>1.911690496215307</v>
      </c>
    </row>
    <row r="63" spans="1:12">
      <c r="A63" s="1" t="s">
        <v>299</v>
      </c>
      <c r="B63" s="37">
        <v>90245</v>
      </c>
      <c r="C63" s="39">
        <v>1446785</v>
      </c>
      <c r="D63" s="35">
        <f t="shared" si="2"/>
        <v>16.031746911186215</v>
      </c>
      <c r="E63" s="39">
        <v>44220</v>
      </c>
      <c r="F63" s="39">
        <v>2708</v>
      </c>
      <c r="G63" s="39">
        <v>221</v>
      </c>
      <c r="H63" s="39">
        <v>59821</v>
      </c>
      <c r="I63" s="39">
        <v>423</v>
      </c>
      <c r="J63" s="18">
        <f t="shared" si="1"/>
        <v>107393</v>
      </c>
      <c r="K63" s="3">
        <f>J63/C63</f>
        <v>7.4228720922597344E-2</v>
      </c>
      <c r="L63" s="10">
        <f>J63/B63</f>
        <v>1.1900160673721536</v>
      </c>
    </row>
    <row r="64" spans="1:12">
      <c r="A64" s="1" t="s">
        <v>304</v>
      </c>
      <c r="B64" s="37">
        <v>2866</v>
      </c>
      <c r="C64" s="39">
        <v>121621</v>
      </c>
      <c r="D64" s="35">
        <f t="shared" si="2"/>
        <v>42.435799023028615</v>
      </c>
      <c r="E64" s="39">
        <v>6470</v>
      </c>
      <c r="F64" s="39">
        <v>795</v>
      </c>
      <c r="G64" s="39">
        <v>0</v>
      </c>
      <c r="H64" s="39">
        <v>2295</v>
      </c>
      <c r="I64" s="39">
        <v>0</v>
      </c>
      <c r="J64" s="18">
        <f t="shared" si="1"/>
        <v>9560</v>
      </c>
      <c r="K64" s="3">
        <f>J64/C64</f>
        <v>7.8604846202547263E-2</v>
      </c>
      <c r="L64" s="10">
        <f>J64/B64</f>
        <v>3.3356594556873693</v>
      </c>
    </row>
    <row r="65" spans="1:12">
      <c r="A65" s="1" t="s">
        <v>309</v>
      </c>
      <c r="B65" s="37">
        <v>1392</v>
      </c>
      <c r="C65" s="39">
        <v>75074</v>
      </c>
      <c r="D65" s="35">
        <f t="shared" si="2"/>
        <v>53.932471264367813</v>
      </c>
      <c r="E65" s="39">
        <v>2617</v>
      </c>
      <c r="F65" s="39">
        <v>60</v>
      </c>
      <c r="G65" s="39">
        <v>78</v>
      </c>
      <c r="H65" s="39">
        <v>1500</v>
      </c>
      <c r="I65" s="39">
        <v>0</v>
      </c>
      <c r="J65" s="18">
        <f t="shared" si="1"/>
        <v>4255</v>
      </c>
      <c r="K65" s="3">
        <f>J65/C65</f>
        <v>5.6677411620534406E-2</v>
      </c>
      <c r="L65" s="10">
        <f>J65/B65</f>
        <v>3.0567528735632186</v>
      </c>
    </row>
    <row r="66" spans="1:12">
      <c r="A66" s="1" t="s">
        <v>314</v>
      </c>
      <c r="B66" s="37">
        <v>4028</v>
      </c>
      <c r="C66" s="39">
        <v>179262</v>
      </c>
      <c r="D66" s="35">
        <f t="shared" si="2"/>
        <v>44.503972194637534</v>
      </c>
      <c r="E66" s="39">
        <v>8727</v>
      </c>
      <c r="F66" s="39">
        <v>0</v>
      </c>
      <c r="G66" s="39">
        <v>1004</v>
      </c>
      <c r="H66" s="39">
        <v>3000</v>
      </c>
      <c r="I66" s="39">
        <v>0</v>
      </c>
      <c r="J66" s="18">
        <f t="shared" si="1"/>
        <v>12731</v>
      </c>
      <c r="K66" s="3">
        <f>J66/C66</f>
        <v>7.1018955495308539E-2</v>
      </c>
      <c r="L66" s="10">
        <f>J66/B66</f>
        <v>3.160625620655412</v>
      </c>
    </row>
    <row r="67" spans="1:12">
      <c r="A67" s="1" t="s">
        <v>319</v>
      </c>
      <c r="B67" s="37">
        <v>2740</v>
      </c>
      <c r="C67" s="39">
        <v>121091</v>
      </c>
      <c r="D67" s="35">
        <f t="shared" si="2"/>
        <v>44.193795620437953</v>
      </c>
      <c r="E67" s="39">
        <v>2113</v>
      </c>
      <c r="F67" s="39">
        <v>0</v>
      </c>
      <c r="G67" s="39">
        <v>0</v>
      </c>
      <c r="H67" s="39">
        <v>1500</v>
      </c>
      <c r="I67" s="39">
        <v>0</v>
      </c>
      <c r="J67" s="18">
        <f t="shared" si="1"/>
        <v>3613</v>
      </c>
      <c r="K67" s="3">
        <f>J67/C67</f>
        <v>2.9837064686888373E-2</v>
      </c>
      <c r="L67" s="10">
        <f>J67/B67</f>
        <v>1.3186131386861313</v>
      </c>
    </row>
    <row r="68" spans="1:12">
      <c r="A68" s="1" t="s">
        <v>324</v>
      </c>
      <c r="B68" s="37">
        <v>3335</v>
      </c>
      <c r="C68" s="39">
        <v>183728</v>
      </c>
      <c r="D68" s="35">
        <f t="shared" si="2"/>
        <v>55.090854572713646</v>
      </c>
      <c r="E68" s="39">
        <v>6657</v>
      </c>
      <c r="F68" s="39">
        <v>75</v>
      </c>
      <c r="G68" s="39">
        <v>293</v>
      </c>
      <c r="H68" s="39">
        <v>1541</v>
      </c>
      <c r="I68" s="39">
        <v>960</v>
      </c>
      <c r="J68" s="18">
        <f t="shared" si="1"/>
        <v>9526</v>
      </c>
      <c r="K68" s="3">
        <f>J68/C68</f>
        <v>5.1848384568492556E-2</v>
      </c>
      <c r="L68" s="10">
        <f>J68/B68</f>
        <v>2.8563718140929537</v>
      </c>
    </row>
    <row r="69" spans="1:12">
      <c r="A69" s="1" t="s">
        <v>329</v>
      </c>
      <c r="B69" s="37">
        <v>4495</v>
      </c>
      <c r="C69" s="39">
        <v>143001</v>
      </c>
      <c r="D69" s="35">
        <f t="shared" ref="D69:D100" si="3">C69/B69</f>
        <v>31.813348164627364</v>
      </c>
      <c r="E69" s="39">
        <v>10135</v>
      </c>
      <c r="F69" s="39">
        <v>161</v>
      </c>
      <c r="G69" s="39">
        <v>0</v>
      </c>
      <c r="H69" s="39">
        <v>5317</v>
      </c>
      <c r="I69" s="39">
        <v>0</v>
      </c>
      <c r="J69" s="18">
        <f t="shared" si="1"/>
        <v>15613</v>
      </c>
      <c r="K69" s="3">
        <f>J69/C69</f>
        <v>0.10918105467793932</v>
      </c>
      <c r="L69" s="10">
        <f>J69/B69</f>
        <v>3.4734149054505004</v>
      </c>
    </row>
    <row r="70" spans="1:12">
      <c r="A70" s="1" t="s">
        <v>334</v>
      </c>
      <c r="B70" s="37">
        <v>1083</v>
      </c>
      <c r="C70" s="39">
        <v>44026</v>
      </c>
      <c r="D70" s="35">
        <f t="shared" si="3"/>
        <v>40.651892890120038</v>
      </c>
      <c r="E70" s="39">
        <v>2389</v>
      </c>
      <c r="F70" s="39">
        <v>75</v>
      </c>
      <c r="G70" s="39">
        <v>0</v>
      </c>
      <c r="H70" s="39">
        <v>1500</v>
      </c>
      <c r="I70" s="39">
        <v>0</v>
      </c>
      <c r="J70" s="18">
        <f t="shared" ref="J70:J125" si="4">SUM(E70:I70)</f>
        <v>3964</v>
      </c>
      <c r="K70" s="3">
        <f>J70/C70</f>
        <v>9.0037704992504436E-2</v>
      </c>
      <c r="L70" s="10">
        <f>J70/B70</f>
        <v>3.6602031394275163</v>
      </c>
    </row>
    <row r="71" spans="1:12">
      <c r="A71" s="1" t="s">
        <v>339</v>
      </c>
      <c r="B71" s="37">
        <v>885</v>
      </c>
      <c r="C71" s="39">
        <v>53261</v>
      </c>
      <c r="D71" s="35">
        <f t="shared" si="3"/>
        <v>60.181920903954804</v>
      </c>
      <c r="E71" s="39">
        <v>1848</v>
      </c>
      <c r="F71" s="39">
        <v>269</v>
      </c>
      <c r="G71" s="39">
        <v>0</v>
      </c>
      <c r="H71" s="39">
        <v>75</v>
      </c>
      <c r="I71" s="39">
        <v>125</v>
      </c>
      <c r="J71" s="18">
        <f t="shared" si="4"/>
        <v>2317</v>
      </c>
      <c r="K71" s="3">
        <f>J71/C71</f>
        <v>4.3502750605508719E-2</v>
      </c>
      <c r="L71" s="10">
        <f>J71/B71</f>
        <v>2.6180790960451978</v>
      </c>
    </row>
    <row r="72" spans="1:12">
      <c r="A72" s="1" t="s">
        <v>344</v>
      </c>
      <c r="B72" s="37">
        <v>1020</v>
      </c>
      <c r="C72" s="39">
        <v>70059</v>
      </c>
      <c r="D72" s="35">
        <f t="shared" si="3"/>
        <v>68.685294117647061</v>
      </c>
      <c r="E72" s="39">
        <v>650</v>
      </c>
      <c r="F72" s="39">
        <v>0</v>
      </c>
      <c r="G72" s="39">
        <v>0</v>
      </c>
      <c r="H72" s="39">
        <v>1500</v>
      </c>
      <c r="I72" s="39">
        <v>0</v>
      </c>
      <c r="J72" s="18">
        <f t="shared" si="4"/>
        <v>2150</v>
      </c>
      <c r="K72" s="3">
        <f>J72/C72</f>
        <v>3.0688419760487588E-2</v>
      </c>
      <c r="L72" s="10">
        <f>J72/B72</f>
        <v>2.107843137254902</v>
      </c>
    </row>
    <row r="73" spans="1:12">
      <c r="A73" s="1" t="s">
        <v>348</v>
      </c>
      <c r="B73" s="37">
        <v>808866</v>
      </c>
      <c r="C73" s="39">
        <v>48471374</v>
      </c>
      <c r="D73" s="35">
        <f t="shared" si="3"/>
        <v>59.925097605783897</v>
      </c>
      <c r="E73" s="39">
        <v>2482445</v>
      </c>
      <c r="F73" s="39">
        <v>96432</v>
      </c>
      <c r="G73" s="39">
        <v>732768</v>
      </c>
      <c r="H73" s="39">
        <v>4505794</v>
      </c>
      <c r="I73" s="39">
        <v>0</v>
      </c>
      <c r="J73" s="18">
        <f t="shared" si="4"/>
        <v>7817439</v>
      </c>
      <c r="K73" s="3">
        <f>J73/C73</f>
        <v>0.16127950076265632</v>
      </c>
      <c r="L73" s="10">
        <f>J73/B73</f>
        <v>9.6646898250142801</v>
      </c>
    </row>
    <row r="74" spans="1:12">
      <c r="A74" s="1" t="s">
        <v>353</v>
      </c>
      <c r="B74" s="37">
        <v>12866</v>
      </c>
      <c r="C74" s="39">
        <v>613335</v>
      </c>
      <c r="D74" s="35">
        <f t="shared" si="3"/>
        <v>47.67099331571584</v>
      </c>
      <c r="E74" s="39">
        <v>20277</v>
      </c>
      <c r="F74" s="39">
        <v>838</v>
      </c>
      <c r="G74" s="39">
        <v>2572</v>
      </c>
      <c r="H74" s="39">
        <v>15999</v>
      </c>
      <c r="I74" s="39">
        <v>2779</v>
      </c>
      <c r="J74" s="18">
        <f t="shared" si="4"/>
        <v>42465</v>
      </c>
      <c r="K74" s="3">
        <f>J74/C74</f>
        <v>6.9236224901562768E-2</v>
      </c>
      <c r="L74" s="10">
        <f>J74/B74</f>
        <v>3.3005596144877973</v>
      </c>
    </row>
    <row r="75" spans="1:12">
      <c r="A75" s="1" t="s">
        <v>358</v>
      </c>
      <c r="B75" s="37">
        <v>1139</v>
      </c>
      <c r="C75" s="39">
        <v>39774</v>
      </c>
      <c r="D75" s="35">
        <f t="shared" si="3"/>
        <v>34.920105355575068</v>
      </c>
      <c r="E75" s="39">
        <v>1019</v>
      </c>
      <c r="F75" s="39">
        <v>0</v>
      </c>
      <c r="G75" s="39">
        <v>1508</v>
      </c>
      <c r="H75" s="39">
        <v>0</v>
      </c>
      <c r="I75" s="39">
        <v>105</v>
      </c>
      <c r="J75" s="18">
        <f t="shared" si="4"/>
        <v>2632</v>
      </c>
      <c r="K75" s="3">
        <f>J75/C75</f>
        <v>6.6173882435762055E-2</v>
      </c>
      <c r="L75" s="10">
        <f>J75/B75</f>
        <v>2.3107989464442493</v>
      </c>
    </row>
    <row r="76" spans="1:12">
      <c r="A76" s="1" t="s">
        <v>363</v>
      </c>
      <c r="B76" s="37">
        <v>971</v>
      </c>
      <c r="C76" s="39">
        <v>42768</v>
      </c>
      <c r="D76" s="35">
        <f t="shared" si="3"/>
        <v>44.045314109165808</v>
      </c>
      <c r="E76" s="39">
        <v>30</v>
      </c>
      <c r="F76" s="39">
        <v>0</v>
      </c>
      <c r="G76" s="39">
        <v>0</v>
      </c>
      <c r="H76" s="39">
        <v>0</v>
      </c>
      <c r="I76" s="39">
        <v>50</v>
      </c>
      <c r="J76" s="18">
        <f t="shared" si="4"/>
        <v>80</v>
      </c>
      <c r="K76" s="3">
        <f>J76/C76</f>
        <v>1.8705574261129816E-3</v>
      </c>
      <c r="L76" s="10">
        <f>J76/B76</f>
        <v>8.2389289392378995E-2</v>
      </c>
    </row>
    <row r="77" spans="1:12">
      <c r="A77" s="1" t="s">
        <v>368</v>
      </c>
      <c r="B77" s="37">
        <v>735</v>
      </c>
      <c r="C77" s="39">
        <v>21548</v>
      </c>
      <c r="D77" s="35">
        <f t="shared" si="3"/>
        <v>29.317006802721089</v>
      </c>
      <c r="E77" s="39">
        <v>1420</v>
      </c>
      <c r="F77" s="39">
        <v>0</v>
      </c>
      <c r="G77" s="39">
        <v>0</v>
      </c>
      <c r="H77" s="39">
        <v>0</v>
      </c>
      <c r="I77" s="39">
        <v>0</v>
      </c>
      <c r="J77" s="18">
        <f t="shared" si="4"/>
        <v>1420</v>
      </c>
      <c r="K77" s="3">
        <f>J77/C77</f>
        <v>6.5899387414145166E-2</v>
      </c>
      <c r="L77" s="10">
        <f>J77/B77</f>
        <v>1.9319727891156462</v>
      </c>
    </row>
    <row r="78" spans="1:12">
      <c r="A78" s="1" t="s">
        <v>373</v>
      </c>
      <c r="B78" s="37">
        <v>23270</v>
      </c>
      <c r="C78" s="39">
        <v>528658</v>
      </c>
      <c r="D78" s="35">
        <f t="shared" si="3"/>
        <v>22.718435754189944</v>
      </c>
      <c r="E78" s="39">
        <v>42421</v>
      </c>
      <c r="F78" s="39">
        <v>1108</v>
      </c>
      <c r="G78" s="39">
        <v>9272</v>
      </c>
      <c r="H78" s="39">
        <v>11849</v>
      </c>
      <c r="I78" s="39">
        <v>0</v>
      </c>
      <c r="J78" s="18">
        <f t="shared" si="4"/>
        <v>64650</v>
      </c>
      <c r="K78" s="3">
        <f>J78/C78</f>
        <v>0.1222907815638844</v>
      </c>
      <c r="L78" s="10">
        <f>J78/B78</f>
        <v>2.7782552642887839</v>
      </c>
    </row>
    <row r="79" spans="1:12">
      <c r="A79" s="1" t="s">
        <v>378</v>
      </c>
      <c r="B79" s="37">
        <v>2176</v>
      </c>
      <c r="C79" s="39">
        <v>72510</v>
      </c>
      <c r="D79" s="35">
        <f t="shared" si="3"/>
        <v>33.322610294117645</v>
      </c>
      <c r="E79" s="39">
        <v>9651</v>
      </c>
      <c r="F79" s="39">
        <v>0</v>
      </c>
      <c r="G79" s="39">
        <v>234</v>
      </c>
      <c r="H79" s="39">
        <v>4585</v>
      </c>
      <c r="I79" s="39">
        <v>0</v>
      </c>
      <c r="J79" s="18">
        <f t="shared" si="4"/>
        <v>14470</v>
      </c>
      <c r="K79" s="3">
        <f>J79/C79</f>
        <v>0.19955868156116396</v>
      </c>
      <c r="L79" s="10">
        <f>J79/B79</f>
        <v>6.6498161764705879</v>
      </c>
    </row>
    <row r="80" spans="1:12">
      <c r="A80" s="1" t="s">
        <v>383</v>
      </c>
      <c r="B80" s="37">
        <v>3551</v>
      </c>
      <c r="C80" s="39">
        <v>118295</v>
      </c>
      <c r="D80" s="35">
        <f t="shared" si="3"/>
        <v>33.31315122500704</v>
      </c>
      <c r="E80" s="39">
        <v>10525</v>
      </c>
      <c r="F80" s="39">
        <v>418</v>
      </c>
      <c r="G80" s="39">
        <v>0</v>
      </c>
      <c r="H80" s="39">
        <v>0</v>
      </c>
      <c r="I80" s="39">
        <v>0</v>
      </c>
      <c r="J80" s="18">
        <f t="shared" si="4"/>
        <v>10943</v>
      </c>
      <c r="K80" s="3">
        <f>J80/C80</f>
        <v>9.2506023077898472E-2</v>
      </c>
      <c r="L80" s="10">
        <f>J80/B80</f>
        <v>3.081667136018023</v>
      </c>
    </row>
    <row r="81" spans="1:12">
      <c r="A81" s="1" t="s">
        <v>388</v>
      </c>
      <c r="B81" s="37">
        <v>1046</v>
      </c>
      <c r="C81" s="39">
        <v>59760</v>
      </c>
      <c r="D81" s="35">
        <f t="shared" si="3"/>
        <v>57.131931166347989</v>
      </c>
      <c r="E81" s="39">
        <v>4408</v>
      </c>
      <c r="F81" s="39">
        <v>0</v>
      </c>
      <c r="G81" s="39">
        <v>0</v>
      </c>
      <c r="H81" s="39">
        <v>1500</v>
      </c>
      <c r="I81" s="39">
        <v>0</v>
      </c>
      <c r="J81" s="18">
        <f t="shared" si="4"/>
        <v>5908</v>
      </c>
      <c r="K81" s="3">
        <f>J81/C81</f>
        <v>9.8862115127175368E-2</v>
      </c>
      <c r="L81" s="10">
        <f>J81/B81</f>
        <v>5.6481835564053533</v>
      </c>
    </row>
    <row r="82" spans="1:12">
      <c r="A82" s="1" t="s">
        <v>393</v>
      </c>
      <c r="B82" s="37">
        <v>3051</v>
      </c>
      <c r="C82" s="39">
        <v>147448</v>
      </c>
      <c r="D82" s="35">
        <f t="shared" si="3"/>
        <v>48.327761389708293</v>
      </c>
      <c r="E82" s="39">
        <v>1547</v>
      </c>
      <c r="F82" s="39">
        <v>0</v>
      </c>
      <c r="G82" s="39">
        <v>0</v>
      </c>
      <c r="H82" s="39">
        <v>0</v>
      </c>
      <c r="I82" s="39">
        <v>0</v>
      </c>
      <c r="J82" s="18">
        <f t="shared" si="4"/>
        <v>1547</v>
      </c>
      <c r="K82" s="3">
        <f>J82/C82</f>
        <v>1.0491834409418914E-2</v>
      </c>
      <c r="L82" s="10">
        <f>J82/B82</f>
        <v>0.50704686987872827</v>
      </c>
    </row>
    <row r="83" spans="1:12">
      <c r="A83" s="1" t="s">
        <v>398</v>
      </c>
      <c r="B83" s="37">
        <v>11376</v>
      </c>
      <c r="C83" s="39">
        <v>470776</v>
      </c>
      <c r="D83" s="35">
        <f t="shared" si="3"/>
        <v>41.383263009845287</v>
      </c>
      <c r="E83" s="39">
        <v>43765</v>
      </c>
      <c r="F83" s="39">
        <v>625</v>
      </c>
      <c r="G83" s="39">
        <v>6147</v>
      </c>
      <c r="H83" s="39">
        <v>1500</v>
      </c>
      <c r="I83" s="39">
        <v>0</v>
      </c>
      <c r="J83" s="18">
        <f t="shared" si="4"/>
        <v>52037</v>
      </c>
      <c r="K83" s="3">
        <f>J83/C83</f>
        <v>0.11053452172583139</v>
      </c>
      <c r="L83" s="10">
        <f>J83/B83</f>
        <v>4.5742791842475388</v>
      </c>
    </row>
    <row r="84" spans="1:12">
      <c r="A84" s="1" t="s">
        <v>403</v>
      </c>
      <c r="B84" s="37">
        <v>6053</v>
      </c>
      <c r="C84" s="39">
        <v>232787</v>
      </c>
      <c r="D84" s="35">
        <f t="shared" si="3"/>
        <v>38.458119940525357</v>
      </c>
      <c r="E84" s="39">
        <v>13229</v>
      </c>
      <c r="F84" s="39">
        <v>1100</v>
      </c>
      <c r="G84" s="39">
        <v>120</v>
      </c>
      <c r="H84" s="39">
        <v>1500</v>
      </c>
      <c r="I84" s="39">
        <v>1000</v>
      </c>
      <c r="J84" s="18">
        <f t="shared" si="4"/>
        <v>16949</v>
      </c>
      <c r="K84" s="3">
        <f>J84/C84</f>
        <v>7.2809048615257721E-2</v>
      </c>
      <c r="L84" s="10">
        <f>J84/B84</f>
        <v>2.8000991244011235</v>
      </c>
    </row>
    <row r="85" spans="1:12">
      <c r="A85" s="1" t="s">
        <v>408</v>
      </c>
      <c r="B85" s="37">
        <v>2926</v>
      </c>
      <c r="C85" s="39">
        <v>154939</v>
      </c>
      <c r="D85" s="35">
        <f t="shared" si="3"/>
        <v>52.952494873547508</v>
      </c>
      <c r="E85" s="39">
        <v>4734</v>
      </c>
      <c r="F85" s="39">
        <v>848</v>
      </c>
      <c r="G85" s="39">
        <v>0</v>
      </c>
      <c r="H85" s="39">
        <v>2300</v>
      </c>
      <c r="I85" s="39">
        <v>0</v>
      </c>
      <c r="J85" s="18">
        <f t="shared" si="4"/>
        <v>7882</v>
      </c>
      <c r="K85" s="3">
        <f>J85/C85</f>
        <v>5.0871633352480655E-2</v>
      </c>
      <c r="L85" s="10">
        <f>J85/B85</f>
        <v>2.6937799043062203</v>
      </c>
    </row>
    <row r="86" spans="1:12">
      <c r="A86" s="1" t="s">
        <v>413</v>
      </c>
      <c r="B86" s="37">
        <v>1944</v>
      </c>
      <c r="C86" s="39">
        <v>96075</v>
      </c>
      <c r="D86" s="35">
        <f t="shared" si="3"/>
        <v>49.421296296296298</v>
      </c>
      <c r="E86" s="39">
        <v>6381</v>
      </c>
      <c r="F86" s="39">
        <v>630</v>
      </c>
      <c r="G86" s="39">
        <v>0</v>
      </c>
      <c r="H86" s="39">
        <v>3329</v>
      </c>
      <c r="I86" s="39">
        <v>0</v>
      </c>
      <c r="J86" s="18">
        <f t="shared" si="4"/>
        <v>10340</v>
      </c>
      <c r="K86" s="3">
        <f>J86/C86</f>
        <v>0.10762425188654696</v>
      </c>
      <c r="L86" s="10">
        <f>J86/B86</f>
        <v>5.3189300411522638</v>
      </c>
    </row>
    <row r="87" spans="1:12">
      <c r="A87" s="1" t="s">
        <v>418</v>
      </c>
      <c r="B87" s="37">
        <v>3270</v>
      </c>
      <c r="C87" s="39">
        <v>131246</v>
      </c>
      <c r="D87" s="35">
        <f t="shared" si="3"/>
        <v>40.136391437308866</v>
      </c>
      <c r="E87" s="39">
        <v>6558</v>
      </c>
      <c r="F87" s="39">
        <v>0</v>
      </c>
      <c r="G87" s="39">
        <v>0</v>
      </c>
      <c r="H87" s="39">
        <v>1500</v>
      </c>
      <c r="I87" s="39">
        <v>0</v>
      </c>
      <c r="J87" s="18">
        <f t="shared" si="4"/>
        <v>8058</v>
      </c>
      <c r="K87" s="3">
        <f>J87/C87</f>
        <v>6.1396156835255934E-2</v>
      </c>
      <c r="L87" s="10">
        <f>J87/B87</f>
        <v>2.4642201834862387</v>
      </c>
    </row>
    <row r="88" spans="1:12">
      <c r="A88" s="1" t="s">
        <v>423</v>
      </c>
      <c r="B88" s="37">
        <v>4424</v>
      </c>
      <c r="C88" s="39">
        <v>284136</v>
      </c>
      <c r="D88" s="35">
        <f t="shared" si="3"/>
        <v>64.226039783001809</v>
      </c>
      <c r="E88" s="39">
        <v>15182</v>
      </c>
      <c r="F88" s="39">
        <v>953</v>
      </c>
      <c r="G88" s="39">
        <v>1836</v>
      </c>
      <c r="H88" s="39">
        <v>6398</v>
      </c>
      <c r="I88" s="39">
        <v>0</v>
      </c>
      <c r="J88" s="18">
        <f t="shared" si="4"/>
        <v>24369</v>
      </c>
      <c r="K88" s="3">
        <f>J88/C88</f>
        <v>8.5765267336768314E-2</v>
      </c>
      <c r="L88" s="10">
        <f>J88/B88</f>
        <v>5.5083634719710668</v>
      </c>
    </row>
    <row r="89" spans="1:12">
      <c r="A89" s="1" t="s">
        <v>428</v>
      </c>
      <c r="B89" s="37">
        <v>8804</v>
      </c>
      <c r="C89" s="39">
        <v>179536</v>
      </c>
      <c r="D89" s="35">
        <f t="shared" si="3"/>
        <v>20.392548841435712</v>
      </c>
      <c r="E89" s="39">
        <v>4135</v>
      </c>
      <c r="F89" s="39">
        <v>0</v>
      </c>
      <c r="G89" s="39">
        <v>0</v>
      </c>
      <c r="H89" s="39">
        <v>3000</v>
      </c>
      <c r="I89" s="39">
        <v>0</v>
      </c>
      <c r="J89" s="18">
        <f t="shared" si="4"/>
        <v>7135</v>
      </c>
      <c r="K89" s="3">
        <f>J89/C89</f>
        <v>3.9741333214508512E-2</v>
      </c>
      <c r="L89" s="10">
        <f>J89/B89</f>
        <v>0.81042707860063612</v>
      </c>
    </row>
    <row r="90" spans="1:12">
      <c r="A90" s="1" t="s">
        <v>433</v>
      </c>
      <c r="B90" s="37">
        <v>422056</v>
      </c>
      <c r="C90" s="39">
        <v>23198225</v>
      </c>
      <c r="D90" s="35">
        <f t="shared" si="3"/>
        <v>54.964803248857969</v>
      </c>
      <c r="E90" s="39">
        <v>1086058</v>
      </c>
      <c r="F90" s="39">
        <v>29786</v>
      </c>
      <c r="G90" s="39">
        <v>225462</v>
      </c>
      <c r="H90" s="39">
        <v>2425814</v>
      </c>
      <c r="I90" s="39">
        <v>72738</v>
      </c>
      <c r="J90" s="18">
        <f t="shared" si="4"/>
        <v>3839858</v>
      </c>
      <c r="K90" s="3">
        <f>J90/C90</f>
        <v>0.16552378468611284</v>
      </c>
      <c r="L90" s="10">
        <f>J90/B90</f>
        <v>9.0979822582785221</v>
      </c>
    </row>
    <row r="91" spans="1:12">
      <c r="A91" s="1" t="s">
        <v>438</v>
      </c>
      <c r="B91" s="37">
        <v>24306</v>
      </c>
      <c r="C91" s="39">
        <v>1153733</v>
      </c>
      <c r="D91" s="35">
        <f t="shared" si="3"/>
        <v>47.467004031926272</v>
      </c>
      <c r="E91" s="39">
        <v>66650</v>
      </c>
      <c r="F91" s="39">
        <v>15807</v>
      </c>
      <c r="G91" s="39">
        <v>9423</v>
      </c>
      <c r="H91" s="39">
        <v>59310</v>
      </c>
      <c r="I91" s="39">
        <v>1800</v>
      </c>
      <c r="J91" s="18">
        <f t="shared" si="4"/>
        <v>152990</v>
      </c>
      <c r="K91" s="3">
        <f>J91/C91</f>
        <v>0.13260433739868757</v>
      </c>
      <c r="L91" s="10">
        <f>J91/B91</f>
        <v>6.2943306179544143</v>
      </c>
    </row>
    <row r="92" spans="1:12">
      <c r="A92" s="1" t="s">
        <v>443</v>
      </c>
      <c r="B92" s="37">
        <v>2400</v>
      </c>
      <c r="C92" s="39">
        <v>140921</v>
      </c>
      <c r="D92" s="35">
        <f t="shared" si="3"/>
        <v>58.717083333333335</v>
      </c>
      <c r="E92" s="39">
        <v>7028</v>
      </c>
      <c r="F92" s="39">
        <v>52</v>
      </c>
      <c r="G92" s="39">
        <v>22</v>
      </c>
      <c r="H92" s="39">
        <v>1500</v>
      </c>
      <c r="I92" s="39">
        <v>0</v>
      </c>
      <c r="J92" s="18">
        <f t="shared" si="4"/>
        <v>8602</v>
      </c>
      <c r="K92" s="3">
        <f>J92/C92</f>
        <v>6.1041292639138239E-2</v>
      </c>
      <c r="L92" s="10">
        <f>J92/B92</f>
        <v>3.5841666666666665</v>
      </c>
    </row>
    <row r="93" spans="1:12">
      <c r="A93" s="1" t="s">
        <v>448</v>
      </c>
      <c r="B93" s="37">
        <v>9636</v>
      </c>
      <c r="C93" s="39">
        <v>546496</v>
      </c>
      <c r="D93" s="35">
        <f t="shared" si="3"/>
        <v>56.713989207139889</v>
      </c>
      <c r="E93" s="39">
        <v>14855</v>
      </c>
      <c r="F93" s="39">
        <v>1097</v>
      </c>
      <c r="G93" s="39">
        <v>445</v>
      </c>
      <c r="H93" s="39">
        <v>12645</v>
      </c>
      <c r="I93" s="39">
        <v>38</v>
      </c>
      <c r="J93" s="18">
        <f t="shared" si="4"/>
        <v>29080</v>
      </c>
      <c r="K93" s="3">
        <f>J93/C93</f>
        <v>5.3211734395128232E-2</v>
      </c>
      <c r="L93" s="10">
        <f>J93/B93</f>
        <v>3.0178497301784972</v>
      </c>
    </row>
    <row r="94" spans="1:12">
      <c r="A94" s="1" t="s">
        <v>453</v>
      </c>
      <c r="B94" s="37">
        <v>869</v>
      </c>
      <c r="C94" s="39">
        <v>142215</v>
      </c>
      <c r="D94" s="35">
        <f t="shared" si="3"/>
        <v>163.65362485615651</v>
      </c>
      <c r="E94" s="39">
        <v>3686</v>
      </c>
      <c r="F94" s="39">
        <v>0</v>
      </c>
      <c r="G94" s="39">
        <v>0</v>
      </c>
      <c r="H94" s="39">
        <v>1500</v>
      </c>
      <c r="I94" s="39">
        <v>0</v>
      </c>
      <c r="J94" s="18">
        <f t="shared" si="4"/>
        <v>5186</v>
      </c>
      <c r="K94" s="3">
        <f>J94/C94</f>
        <v>3.6465914284709772E-2</v>
      </c>
      <c r="L94" s="10">
        <f>J94/B94</f>
        <v>5.9677790563866511</v>
      </c>
    </row>
    <row r="95" spans="1:12">
      <c r="A95" s="1" t="s">
        <v>458</v>
      </c>
      <c r="B95" s="37">
        <v>1008</v>
      </c>
      <c r="C95" s="39">
        <v>42061</v>
      </c>
      <c r="D95" s="35">
        <f t="shared" si="3"/>
        <v>41.727182539682538</v>
      </c>
      <c r="E95" s="39">
        <v>2761</v>
      </c>
      <c r="F95" s="39">
        <v>0</v>
      </c>
      <c r="G95" s="39">
        <v>0</v>
      </c>
      <c r="H95" s="39">
        <v>0</v>
      </c>
      <c r="I95" s="39">
        <v>0</v>
      </c>
      <c r="J95" s="18">
        <f t="shared" si="4"/>
        <v>2761</v>
      </c>
      <c r="K95" s="3">
        <f>J95/C95</f>
        <v>6.5642756948241843E-2</v>
      </c>
      <c r="L95" s="10">
        <f>J95/B95</f>
        <v>2.7390873015873014</v>
      </c>
    </row>
    <row r="96" spans="1:12">
      <c r="A96" s="1" t="s">
        <v>463</v>
      </c>
      <c r="B96" s="37">
        <v>1097</v>
      </c>
      <c r="C96" s="39">
        <v>0</v>
      </c>
      <c r="D96" s="35">
        <f t="shared" si="3"/>
        <v>0</v>
      </c>
      <c r="E96" s="39">
        <v>0</v>
      </c>
      <c r="F96">
        <v>0</v>
      </c>
      <c r="G96">
        <v>0</v>
      </c>
      <c r="H96">
        <v>0</v>
      </c>
      <c r="I96">
        <v>0</v>
      </c>
      <c r="J96" s="18">
        <f t="shared" si="4"/>
        <v>0</v>
      </c>
      <c r="L96" s="10">
        <f>J96/B96</f>
        <v>0</v>
      </c>
    </row>
    <row r="97" spans="1:12">
      <c r="A97" s="1" t="s">
        <v>466</v>
      </c>
      <c r="B97" s="37">
        <v>22981</v>
      </c>
      <c r="C97" s="39">
        <v>477261</v>
      </c>
      <c r="D97" s="35">
        <f t="shared" si="3"/>
        <v>20.767634132544277</v>
      </c>
      <c r="E97" s="39">
        <v>23423</v>
      </c>
      <c r="F97" s="39">
        <v>1465</v>
      </c>
      <c r="G97" s="39">
        <v>0</v>
      </c>
      <c r="H97" s="39">
        <v>4275</v>
      </c>
      <c r="I97" s="39">
        <v>0</v>
      </c>
      <c r="J97" s="18">
        <f t="shared" si="4"/>
        <v>29163</v>
      </c>
      <c r="K97" s="3">
        <f>J97/C97</f>
        <v>6.1104930006851597E-2</v>
      </c>
      <c r="L97" s="10">
        <f>J97/B97</f>
        <v>1.2690048300770203</v>
      </c>
    </row>
    <row r="98" spans="1:12">
      <c r="A98" s="1" t="s">
        <v>471</v>
      </c>
      <c r="B98" s="37">
        <v>4793</v>
      </c>
      <c r="C98" s="39">
        <v>66012</v>
      </c>
      <c r="D98" s="35">
        <f t="shared" si="3"/>
        <v>13.772585019820571</v>
      </c>
      <c r="E98" s="39">
        <v>4801</v>
      </c>
      <c r="F98" s="39">
        <v>0</v>
      </c>
      <c r="G98" s="39">
        <v>0</v>
      </c>
      <c r="H98" s="39">
        <v>0</v>
      </c>
      <c r="I98" s="39">
        <v>0</v>
      </c>
      <c r="J98" s="18">
        <f t="shared" si="4"/>
        <v>4801</v>
      </c>
      <c r="K98" s="3">
        <f>J98/C98</f>
        <v>7.2729200751378537E-2</v>
      </c>
      <c r="L98" s="10">
        <f>J98/B98</f>
        <v>1.0016691007719591</v>
      </c>
    </row>
    <row r="99" spans="1:12">
      <c r="A99" s="1" t="s">
        <v>476</v>
      </c>
      <c r="B99" s="37">
        <v>7262</v>
      </c>
      <c r="C99" s="39">
        <v>275893</v>
      </c>
      <c r="D99" s="35">
        <f t="shared" si="3"/>
        <v>37.991324703938311</v>
      </c>
      <c r="E99" s="39">
        <v>19200</v>
      </c>
      <c r="F99" s="39">
        <v>536</v>
      </c>
      <c r="G99" s="39">
        <v>800</v>
      </c>
      <c r="H99" s="39">
        <v>1842</v>
      </c>
      <c r="I99" s="39">
        <v>0</v>
      </c>
      <c r="J99" s="18">
        <f t="shared" si="4"/>
        <v>22378</v>
      </c>
      <c r="K99" s="3">
        <f>J99/C99</f>
        <v>8.1111155411699457E-2</v>
      </c>
      <c r="L99" s="10">
        <f>J99/B99</f>
        <v>3.0815202423574775</v>
      </c>
    </row>
    <row r="100" spans="1:12">
      <c r="A100" s="1" t="s">
        <v>481</v>
      </c>
      <c r="B100" s="37">
        <v>1210</v>
      </c>
      <c r="C100" s="39">
        <v>81356</v>
      </c>
      <c r="D100" s="35">
        <f t="shared" si="3"/>
        <v>67.236363636363635</v>
      </c>
      <c r="E100" s="39">
        <v>4203</v>
      </c>
      <c r="F100" s="39">
        <v>0</v>
      </c>
      <c r="G100" s="39">
        <v>0</v>
      </c>
      <c r="H100" s="39">
        <v>2971</v>
      </c>
      <c r="I100" s="39">
        <v>3000</v>
      </c>
      <c r="J100" s="18">
        <f t="shared" si="4"/>
        <v>10174</v>
      </c>
      <c r="K100" s="3">
        <f>J100/C100</f>
        <v>0.12505531245390628</v>
      </c>
      <c r="L100" s="10">
        <f>J100/B100</f>
        <v>8.4082644628099175</v>
      </c>
    </row>
    <row r="101" spans="1:12">
      <c r="A101" s="1" t="s">
        <v>486</v>
      </c>
      <c r="B101" s="37">
        <v>164633</v>
      </c>
      <c r="C101" s="39">
        <v>7312072</v>
      </c>
      <c r="D101" s="35">
        <f t="shared" ref="D101:D132" si="5">C101/B101</f>
        <v>44.414376218619594</v>
      </c>
      <c r="E101" s="39">
        <v>356370</v>
      </c>
      <c r="F101" s="39">
        <v>2304</v>
      </c>
      <c r="G101" s="39">
        <v>33027</v>
      </c>
      <c r="H101" s="39">
        <v>287196</v>
      </c>
      <c r="I101" s="39">
        <v>1054</v>
      </c>
      <c r="J101" s="18">
        <f t="shared" si="4"/>
        <v>679951</v>
      </c>
      <c r="K101" s="3">
        <f>J101/C101</f>
        <v>9.299019484490853E-2</v>
      </c>
      <c r="L101" s="10">
        <f>J101/B101</f>
        <v>4.1301014984845077</v>
      </c>
    </row>
    <row r="102" spans="1:12">
      <c r="A102" s="1" t="s">
        <v>490</v>
      </c>
      <c r="B102" s="37">
        <v>97387</v>
      </c>
      <c r="C102" s="39">
        <v>1655153</v>
      </c>
      <c r="D102" s="35">
        <f t="shared" si="5"/>
        <v>16.995625699528684</v>
      </c>
      <c r="E102" s="39">
        <v>58124</v>
      </c>
      <c r="F102" s="39">
        <v>3725</v>
      </c>
      <c r="G102" s="39">
        <v>4867</v>
      </c>
      <c r="H102" s="39">
        <v>40251</v>
      </c>
      <c r="I102" s="39">
        <v>0</v>
      </c>
      <c r="J102" s="18">
        <f t="shared" si="4"/>
        <v>106967</v>
      </c>
      <c r="K102" s="3">
        <f>J102/C102</f>
        <v>6.4626653850127447E-2</v>
      </c>
      <c r="L102" s="10">
        <f>J102/B102</f>
        <v>1.0983704190497705</v>
      </c>
    </row>
    <row r="103" spans="1:12">
      <c r="A103" s="1" t="s">
        <v>495</v>
      </c>
      <c r="B103" s="37">
        <v>27061</v>
      </c>
      <c r="C103" s="39">
        <v>725842</v>
      </c>
      <c r="D103" s="35">
        <f t="shared" si="5"/>
        <v>26.822438195188649</v>
      </c>
      <c r="E103" s="39">
        <v>53685</v>
      </c>
      <c r="F103" s="39">
        <v>6911</v>
      </c>
      <c r="G103" s="39">
        <v>4117</v>
      </c>
      <c r="H103" s="39">
        <v>43401</v>
      </c>
      <c r="I103" s="39">
        <v>0</v>
      </c>
      <c r="J103" s="18">
        <f t="shared" si="4"/>
        <v>108114</v>
      </c>
      <c r="K103" s="3">
        <f>J103/C103</f>
        <v>0.14894977143786114</v>
      </c>
      <c r="L103" s="10">
        <f>J103/B103</f>
        <v>3.9951960385795058</v>
      </c>
    </row>
    <row r="104" spans="1:12">
      <c r="A104" s="1" t="s">
        <v>499</v>
      </c>
      <c r="B104" s="37">
        <v>49525</v>
      </c>
      <c r="C104" s="39">
        <v>1596994</v>
      </c>
      <c r="D104" s="35">
        <f t="shared" si="5"/>
        <v>32.246219081272088</v>
      </c>
      <c r="E104" s="39">
        <v>59817</v>
      </c>
      <c r="F104" s="39">
        <v>2471</v>
      </c>
      <c r="G104" s="39">
        <v>793</v>
      </c>
      <c r="H104" s="39">
        <v>126734</v>
      </c>
      <c r="I104" s="39">
        <v>107</v>
      </c>
      <c r="J104" s="18">
        <f t="shared" si="4"/>
        <v>189922</v>
      </c>
      <c r="K104" s="3">
        <f>J104/C104</f>
        <v>0.1189246797420654</v>
      </c>
      <c r="L104" s="10">
        <f>J104/B104</f>
        <v>3.8348712771327613</v>
      </c>
    </row>
    <row r="105" spans="1:12">
      <c r="A105" s="1" t="s">
        <v>504</v>
      </c>
      <c r="B105" s="37">
        <v>1411</v>
      </c>
      <c r="C105" s="39">
        <v>79144</v>
      </c>
      <c r="D105" s="35">
        <f t="shared" si="5"/>
        <v>56.090715804394044</v>
      </c>
      <c r="E105" s="39">
        <v>978</v>
      </c>
      <c r="F105" s="39">
        <v>0</v>
      </c>
      <c r="G105" s="39">
        <v>0</v>
      </c>
      <c r="H105" s="39">
        <v>1500</v>
      </c>
      <c r="I105" s="39">
        <v>0</v>
      </c>
      <c r="J105" s="18">
        <f t="shared" si="4"/>
        <v>2478</v>
      </c>
      <c r="K105" s="3">
        <f>J105/C105</f>
        <v>3.1310017183867382E-2</v>
      </c>
      <c r="L105" s="10">
        <f>J105/B105</f>
        <v>1.7562012756909993</v>
      </c>
    </row>
    <row r="106" spans="1:12">
      <c r="A106" s="1" t="s">
        <v>509</v>
      </c>
      <c r="B106" s="37">
        <v>2829</v>
      </c>
      <c r="C106" s="39">
        <v>105614</v>
      </c>
      <c r="D106" s="35">
        <f t="shared" si="5"/>
        <v>37.332626369741959</v>
      </c>
      <c r="E106" s="39">
        <v>3280</v>
      </c>
      <c r="F106" s="39">
        <v>0</v>
      </c>
      <c r="G106" s="39">
        <v>337</v>
      </c>
      <c r="H106" s="39">
        <v>1500</v>
      </c>
      <c r="I106" s="39">
        <v>0</v>
      </c>
      <c r="J106" s="18">
        <f t="shared" si="4"/>
        <v>5117</v>
      </c>
      <c r="K106" s="3">
        <f>J106/C106</f>
        <v>4.8450016096350863E-2</v>
      </c>
      <c r="L106" s="10">
        <f>J106/B106</f>
        <v>1.8087663485330505</v>
      </c>
    </row>
    <row r="107" spans="1:12">
      <c r="A107" s="1" t="s">
        <v>514</v>
      </c>
      <c r="B107" s="37">
        <v>260</v>
      </c>
      <c r="C107" s="39">
        <v>20520</v>
      </c>
      <c r="D107" s="35">
        <f t="shared" si="5"/>
        <v>78.92307692307692</v>
      </c>
      <c r="E107" s="39">
        <v>40</v>
      </c>
      <c r="F107" s="39">
        <v>0</v>
      </c>
      <c r="G107" s="39">
        <v>0</v>
      </c>
      <c r="H107" s="39">
        <v>1500</v>
      </c>
      <c r="I107" s="39">
        <v>0</v>
      </c>
      <c r="J107" s="18">
        <f t="shared" si="4"/>
        <v>1540</v>
      </c>
      <c r="K107" s="3">
        <f>J107/C107</f>
        <v>7.5048732943469781E-2</v>
      </c>
      <c r="L107" s="10">
        <f>J107/B107</f>
        <v>5.9230769230769234</v>
      </c>
    </row>
    <row r="108" spans="1:12">
      <c r="A108" s="1" t="s">
        <v>519</v>
      </c>
      <c r="B108" s="37">
        <v>819</v>
      </c>
      <c r="C108" s="39">
        <v>23876</v>
      </c>
      <c r="D108" s="35">
        <f t="shared" si="5"/>
        <v>29.152625152625152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18">
        <f t="shared" si="4"/>
        <v>0</v>
      </c>
      <c r="K108" s="3">
        <f>J108/C108</f>
        <v>0</v>
      </c>
      <c r="L108" s="10">
        <f>J108/B108</f>
        <v>0</v>
      </c>
    </row>
    <row r="109" spans="1:12">
      <c r="A109" s="1" t="s">
        <v>524</v>
      </c>
      <c r="B109" s="37">
        <v>2995</v>
      </c>
      <c r="C109" s="39">
        <v>204972</v>
      </c>
      <c r="D109" s="35">
        <f t="shared" si="5"/>
        <v>68.438063439065104</v>
      </c>
      <c r="E109" s="39">
        <v>21200</v>
      </c>
      <c r="F109" s="39">
        <v>278</v>
      </c>
      <c r="G109" s="39">
        <v>1629</v>
      </c>
      <c r="H109" s="39">
        <v>0</v>
      </c>
      <c r="I109" s="39">
        <v>0</v>
      </c>
      <c r="J109" s="18">
        <f t="shared" si="4"/>
        <v>23107</v>
      </c>
      <c r="K109" s="3">
        <f>J109/C109</f>
        <v>0.1127324707764963</v>
      </c>
      <c r="L109" s="10">
        <f>J109/B109</f>
        <v>7.715191986644407</v>
      </c>
    </row>
    <row r="110" spans="1:12">
      <c r="A110" s="1" t="s">
        <v>529</v>
      </c>
      <c r="B110" s="37">
        <v>389</v>
      </c>
      <c r="C110" s="39">
        <v>29099</v>
      </c>
      <c r="D110" s="35">
        <f t="shared" si="5"/>
        <v>74.804627249357324</v>
      </c>
      <c r="E110" s="39">
        <v>776</v>
      </c>
      <c r="F110" s="39">
        <v>0</v>
      </c>
      <c r="G110" s="39">
        <v>431</v>
      </c>
      <c r="H110" s="39">
        <v>1088</v>
      </c>
      <c r="I110" s="39">
        <v>1948</v>
      </c>
      <c r="J110" s="18">
        <f t="shared" si="4"/>
        <v>4243</v>
      </c>
      <c r="K110" s="3">
        <f>J110/C110</f>
        <v>0.14581257087872435</v>
      </c>
      <c r="L110" s="10">
        <f>J110/B110</f>
        <v>10.90745501285347</v>
      </c>
    </row>
    <row r="111" spans="1:12">
      <c r="A111" s="1" t="s">
        <v>534</v>
      </c>
      <c r="B111" s="37">
        <v>682868</v>
      </c>
      <c r="C111" s="39">
        <v>33276037</v>
      </c>
      <c r="D111" s="35">
        <f t="shared" si="5"/>
        <v>48.729823333352861</v>
      </c>
      <c r="E111" s="39">
        <v>1616019</v>
      </c>
      <c r="F111" s="39">
        <v>204592</v>
      </c>
      <c r="G111" s="39">
        <v>394924</v>
      </c>
      <c r="H111" s="39">
        <v>2235663</v>
      </c>
      <c r="I111" s="39">
        <v>9997</v>
      </c>
      <c r="J111" s="18">
        <f t="shared" si="4"/>
        <v>4461195</v>
      </c>
      <c r="K111" s="3">
        <f>J111/C111</f>
        <v>0.1340662952141807</v>
      </c>
      <c r="L111" s="10">
        <f>J111/B111</f>
        <v>6.5330268807441554</v>
      </c>
    </row>
    <row r="112" spans="1:12">
      <c r="A112" s="1" t="s">
        <v>539</v>
      </c>
      <c r="B112" s="37">
        <v>8373</v>
      </c>
      <c r="C112" s="39">
        <v>69300</v>
      </c>
      <c r="D112" s="35">
        <f t="shared" si="5"/>
        <v>8.2766033679684696</v>
      </c>
      <c r="E112" s="39">
        <v>1450</v>
      </c>
      <c r="F112" s="39">
        <v>0</v>
      </c>
      <c r="G112" s="39">
        <v>0</v>
      </c>
      <c r="H112" s="39">
        <v>0</v>
      </c>
      <c r="I112" s="39">
        <v>0</v>
      </c>
      <c r="J112" s="18">
        <f t="shared" si="4"/>
        <v>1450</v>
      </c>
      <c r="K112" s="3">
        <f>J112/C112</f>
        <v>2.0923520923520924E-2</v>
      </c>
      <c r="L112" s="10">
        <f>J112/B112</f>
        <v>0.17317568374537204</v>
      </c>
    </row>
    <row r="113" spans="1:12">
      <c r="A113" s="1" t="s">
        <v>544</v>
      </c>
      <c r="B113" s="37">
        <v>5312</v>
      </c>
      <c r="C113" s="39">
        <v>161281</v>
      </c>
      <c r="D113" s="35">
        <f t="shared" si="5"/>
        <v>30.361634036144579</v>
      </c>
      <c r="E113" s="39">
        <v>3663</v>
      </c>
      <c r="F113" s="39">
        <v>364</v>
      </c>
      <c r="G113" s="39">
        <v>646</v>
      </c>
      <c r="H113" s="39">
        <v>3000</v>
      </c>
      <c r="I113" s="39">
        <v>0</v>
      </c>
      <c r="J113" s="18">
        <f t="shared" si="4"/>
        <v>7673</v>
      </c>
      <c r="K113" s="3">
        <f>J113/C113</f>
        <v>4.7575349855221633E-2</v>
      </c>
      <c r="L113" s="10">
        <f>J113/B113</f>
        <v>1.4444653614457832</v>
      </c>
    </row>
    <row r="114" spans="1:12">
      <c r="A114" s="1" t="s">
        <v>549</v>
      </c>
      <c r="B114" s="37">
        <v>8375</v>
      </c>
      <c r="C114" s="39">
        <v>341934</v>
      </c>
      <c r="D114" s="35">
        <f t="shared" si="5"/>
        <v>40.827940298507464</v>
      </c>
      <c r="E114" s="39">
        <v>17212</v>
      </c>
      <c r="F114" s="39">
        <v>1102</v>
      </c>
      <c r="G114" s="39">
        <v>549</v>
      </c>
      <c r="H114" s="39">
        <v>9327</v>
      </c>
      <c r="I114" s="39">
        <v>0</v>
      </c>
      <c r="J114" s="18">
        <f t="shared" si="4"/>
        <v>28190</v>
      </c>
      <c r="K114" s="3">
        <f>J114/C114</f>
        <v>8.2442810600876187E-2</v>
      </c>
      <c r="L114" s="10">
        <f>J114/B114</f>
        <v>3.3659701492537315</v>
      </c>
    </row>
    <row r="115" spans="1:12">
      <c r="A115" s="1" t="s">
        <v>554</v>
      </c>
      <c r="B115" s="37">
        <v>2359</v>
      </c>
      <c r="C115" s="39">
        <v>205825</v>
      </c>
      <c r="D115" s="35">
        <f t="shared" si="5"/>
        <v>87.2509537939805</v>
      </c>
      <c r="E115" s="39">
        <v>2266</v>
      </c>
      <c r="F115" s="39">
        <v>0</v>
      </c>
      <c r="G115" s="39">
        <v>0</v>
      </c>
      <c r="H115" s="39">
        <v>0</v>
      </c>
      <c r="I115" s="39">
        <v>0</v>
      </c>
      <c r="J115" s="18">
        <f t="shared" si="4"/>
        <v>2266</v>
      </c>
      <c r="K115" s="3">
        <f>J115/C115</f>
        <v>1.1009352605368639E-2</v>
      </c>
      <c r="L115" s="10">
        <f>J115/B115</f>
        <v>0.96057651547265788</v>
      </c>
    </row>
    <row r="116" spans="1:12">
      <c r="A116" s="1" t="s">
        <v>559</v>
      </c>
      <c r="B116" s="37">
        <v>2606</v>
      </c>
      <c r="C116" s="39">
        <v>245465</v>
      </c>
      <c r="D116" s="35">
        <f t="shared" si="5"/>
        <v>94.192248656945509</v>
      </c>
      <c r="E116" s="39">
        <v>9209</v>
      </c>
      <c r="F116" s="39">
        <v>2415</v>
      </c>
      <c r="G116" s="39">
        <v>1047</v>
      </c>
      <c r="H116" s="39">
        <v>12238</v>
      </c>
      <c r="I116" s="39">
        <v>675</v>
      </c>
      <c r="J116" s="18">
        <f t="shared" si="4"/>
        <v>25584</v>
      </c>
      <c r="K116" s="3">
        <f>J116/C116</f>
        <v>0.1042266718269407</v>
      </c>
      <c r="L116" s="10">
        <f>J116/B116</f>
        <v>9.8173445894090552</v>
      </c>
    </row>
    <row r="117" spans="1:12">
      <c r="A117" s="1" t="s">
        <v>564</v>
      </c>
      <c r="B117" s="37">
        <v>1838</v>
      </c>
      <c r="C117" s="39">
        <v>63609</v>
      </c>
      <c r="D117" s="35">
        <f t="shared" si="5"/>
        <v>34.607725788900979</v>
      </c>
      <c r="E117" s="39">
        <v>2381</v>
      </c>
      <c r="F117" s="39">
        <v>0</v>
      </c>
      <c r="G117" s="39">
        <v>0</v>
      </c>
      <c r="H117" s="39">
        <v>1500</v>
      </c>
      <c r="I117" s="39">
        <v>0</v>
      </c>
      <c r="J117" s="18">
        <f t="shared" si="4"/>
        <v>3881</v>
      </c>
      <c r="K117" s="3">
        <f>J117/C117</f>
        <v>6.1013378609945136E-2</v>
      </c>
      <c r="L117" s="10">
        <f>J117/B117</f>
        <v>2.1115342763873777</v>
      </c>
    </row>
    <row r="118" spans="1:12">
      <c r="A118" s="1" t="s">
        <v>569</v>
      </c>
      <c r="B118" s="37">
        <v>699</v>
      </c>
      <c r="C118" s="39">
        <v>36163</v>
      </c>
      <c r="D118" s="35">
        <f t="shared" si="5"/>
        <v>51.735336194563665</v>
      </c>
      <c r="E118" s="39">
        <v>1608</v>
      </c>
      <c r="F118" s="39">
        <v>57</v>
      </c>
      <c r="G118" s="39">
        <v>291</v>
      </c>
      <c r="H118" s="39">
        <v>900</v>
      </c>
      <c r="I118" s="39">
        <v>263</v>
      </c>
      <c r="J118" s="18">
        <f t="shared" si="4"/>
        <v>3119</v>
      </c>
      <c r="K118" s="3">
        <f>J118/C118</f>
        <v>8.6248375411332026E-2</v>
      </c>
      <c r="L118" s="10">
        <f>J118/B118</f>
        <v>4.4620886981402004</v>
      </c>
    </row>
    <row r="119" spans="1:12">
      <c r="A119" s="1" t="s">
        <v>574</v>
      </c>
      <c r="B119" s="37">
        <v>46583</v>
      </c>
      <c r="C119" s="39">
        <v>2876794</v>
      </c>
      <c r="D119" s="35">
        <f t="shared" si="5"/>
        <v>61.756305948521991</v>
      </c>
      <c r="E119" s="39">
        <v>122454</v>
      </c>
      <c r="F119" s="39">
        <v>7472</v>
      </c>
      <c r="G119" s="39">
        <v>29540</v>
      </c>
      <c r="H119" s="39">
        <v>158086</v>
      </c>
      <c r="I119" s="39">
        <v>310</v>
      </c>
      <c r="J119" s="18">
        <f t="shared" si="4"/>
        <v>317862</v>
      </c>
      <c r="K119" s="3">
        <f>J119/C119</f>
        <v>0.11049174880092213</v>
      </c>
      <c r="L119" s="10">
        <f>J119/B119</f>
        <v>6.8235622437369852</v>
      </c>
    </row>
    <row r="120" spans="1:12">
      <c r="A120" s="1" t="s">
        <v>579</v>
      </c>
      <c r="B120" s="37">
        <v>1135</v>
      </c>
      <c r="C120" s="39">
        <v>0</v>
      </c>
      <c r="D120" s="35">
        <f t="shared" si="5"/>
        <v>0</v>
      </c>
      <c r="E120" s="39">
        <v>0</v>
      </c>
      <c r="F120" t="s">
        <v>17</v>
      </c>
      <c r="G120" t="s">
        <v>17</v>
      </c>
      <c r="H120" t="s">
        <v>17</v>
      </c>
      <c r="I120" t="s">
        <v>17</v>
      </c>
      <c r="J120" s="18">
        <f t="shared" si="4"/>
        <v>0</v>
      </c>
      <c r="L120" s="10">
        <f>J120/B120</f>
        <v>0</v>
      </c>
    </row>
    <row r="121" spans="1:12">
      <c r="A121" s="1" t="s">
        <v>580</v>
      </c>
      <c r="B121" s="37">
        <v>3084</v>
      </c>
      <c r="C121" s="39">
        <v>51878</v>
      </c>
      <c r="D121" s="35">
        <f t="shared" si="5"/>
        <v>16.821660181582359</v>
      </c>
      <c r="E121" s="39">
        <v>4846</v>
      </c>
      <c r="F121" s="39">
        <v>0</v>
      </c>
      <c r="G121" s="39">
        <v>0</v>
      </c>
      <c r="H121" s="39">
        <v>0</v>
      </c>
      <c r="I121" s="39">
        <v>0</v>
      </c>
      <c r="J121" s="18">
        <f t="shared" si="4"/>
        <v>4846</v>
      </c>
      <c r="K121" s="3">
        <f>J121/C121</f>
        <v>9.3411465361039364E-2</v>
      </c>
      <c r="L121" s="10">
        <f>J121/B121</f>
        <v>1.5713359273670557</v>
      </c>
    </row>
    <row r="122" spans="1:12">
      <c r="A122" s="1" t="s">
        <v>585</v>
      </c>
      <c r="B122" s="37">
        <v>11753</v>
      </c>
      <c r="C122" s="39">
        <v>455986</v>
      </c>
      <c r="D122" s="35">
        <f t="shared" si="5"/>
        <v>38.797413426359228</v>
      </c>
      <c r="E122" s="39">
        <v>13038</v>
      </c>
      <c r="F122" s="39">
        <v>1034</v>
      </c>
      <c r="G122" s="39">
        <v>1796</v>
      </c>
      <c r="H122" s="39">
        <v>38758</v>
      </c>
      <c r="I122" s="39">
        <v>0</v>
      </c>
      <c r="J122" s="18">
        <f t="shared" si="4"/>
        <v>54626</v>
      </c>
      <c r="K122" s="3">
        <f>J122/C122</f>
        <v>0.11979753764369959</v>
      </c>
      <c r="L122" s="10">
        <f>J122/B122</f>
        <v>4.6478345954224451</v>
      </c>
    </row>
    <row r="123" spans="1:12">
      <c r="A123" s="1" t="s">
        <v>590</v>
      </c>
      <c r="B123" s="37">
        <v>1927</v>
      </c>
      <c r="C123" s="39">
        <v>123905</v>
      </c>
      <c r="D123" s="35">
        <f t="shared" si="5"/>
        <v>64.299429164504417</v>
      </c>
      <c r="E123" s="39">
        <v>3036</v>
      </c>
      <c r="F123" s="39">
        <v>0</v>
      </c>
      <c r="G123" s="39">
        <v>0</v>
      </c>
      <c r="H123" s="39">
        <v>1500</v>
      </c>
      <c r="I123" s="39">
        <v>0</v>
      </c>
      <c r="J123" s="18">
        <f t="shared" si="4"/>
        <v>4536</v>
      </c>
      <c r="K123" s="3">
        <f>J123/C123</f>
        <v>3.6608692143174207E-2</v>
      </c>
      <c r="L123" s="10">
        <f>J123/B123</f>
        <v>2.3539180072651789</v>
      </c>
    </row>
    <row r="124" spans="1:12">
      <c r="A124" s="1" t="s">
        <v>595</v>
      </c>
      <c r="B124" s="37">
        <v>1069</v>
      </c>
      <c r="C124" s="39">
        <v>82824</v>
      </c>
      <c r="D124" s="35">
        <f t="shared" si="5"/>
        <v>77.478016838166511</v>
      </c>
      <c r="E124" s="39">
        <v>3735</v>
      </c>
      <c r="F124" s="39">
        <v>0</v>
      </c>
      <c r="G124" s="39">
        <v>0</v>
      </c>
      <c r="H124" s="39">
        <v>0</v>
      </c>
      <c r="I124" s="39">
        <v>0</v>
      </c>
      <c r="J124" s="18">
        <f t="shared" si="4"/>
        <v>3735</v>
      </c>
      <c r="K124" s="3">
        <f>J124/C124</f>
        <v>4.5095624456679223E-2</v>
      </c>
      <c r="L124" s="10">
        <f>J124/B124</f>
        <v>3.4939195509822265</v>
      </c>
    </row>
    <row r="125" spans="1:12">
      <c r="A125" s="1" t="s">
        <v>600</v>
      </c>
      <c r="B125" s="37">
        <v>26388</v>
      </c>
      <c r="C125" s="39">
        <v>726949</v>
      </c>
      <c r="D125" s="35">
        <f t="shared" si="5"/>
        <v>27.54846900106109</v>
      </c>
      <c r="E125" s="39">
        <v>34436</v>
      </c>
      <c r="F125" s="39">
        <v>1101</v>
      </c>
      <c r="G125" s="39">
        <v>3360</v>
      </c>
      <c r="H125" s="39">
        <v>10936</v>
      </c>
      <c r="I125" s="39">
        <v>1633</v>
      </c>
      <c r="J125" s="18">
        <f t="shared" si="4"/>
        <v>51466</v>
      </c>
      <c r="K125" s="3">
        <f>J125/C125</f>
        <v>7.079726363197418E-2</v>
      </c>
      <c r="L125" s="10">
        <f>J125/B125</f>
        <v>1.9503562225253903</v>
      </c>
    </row>
    <row r="126" spans="1:12">
      <c r="L126" s="10"/>
    </row>
    <row r="127" spans="1:12">
      <c r="A127" t="s">
        <v>605</v>
      </c>
      <c r="B127" s="38">
        <f>SUM(B5:B126)</f>
        <v>3287510</v>
      </c>
      <c r="C127" s="11">
        <f>SUM(C5:C126)</f>
        <v>151124384</v>
      </c>
      <c r="D127" s="11">
        <f t="shared" si="5"/>
        <v>45.969254542191507</v>
      </c>
      <c r="L127" s="10"/>
    </row>
  </sheetData>
  <mergeCells count="1">
    <mergeCell ref="E3:L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6DC1-F352-4E2B-9B2B-EF04B85FE033}">
  <dimension ref="A1:G125"/>
  <sheetViews>
    <sheetView workbookViewId="0">
      <selection activeCell="E57" sqref="E57"/>
    </sheetView>
  </sheetViews>
  <sheetFormatPr defaultRowHeight="15"/>
  <cols>
    <col min="1" max="1" width="52.42578125" bestFit="1" customWidth="1"/>
    <col min="2" max="2" width="18.140625" customWidth="1"/>
    <col min="3" max="3" width="13.85546875" customWidth="1"/>
    <col min="4" max="4" width="12.5703125" customWidth="1"/>
    <col min="5" max="5" width="27" style="3" bestFit="1" customWidth="1"/>
    <col min="6" max="6" width="12.28515625" style="10" bestFit="1" customWidth="1"/>
    <col min="7" max="7" width="21" customWidth="1"/>
  </cols>
  <sheetData>
    <row r="1" spans="1:7">
      <c r="A1" s="15" t="s">
        <v>972</v>
      </c>
    </row>
    <row r="3" spans="1:7">
      <c r="B3" s="73" t="s">
        <v>973</v>
      </c>
      <c r="C3" s="73"/>
      <c r="D3" s="73"/>
      <c r="E3" s="73"/>
      <c r="F3" s="73"/>
    </row>
    <row r="4" spans="1:7">
      <c r="A4" s="4" t="s">
        <v>1</v>
      </c>
      <c r="B4" s="20" t="s">
        <v>974</v>
      </c>
      <c r="C4" s="20" t="s">
        <v>975</v>
      </c>
      <c r="D4" s="21" t="s">
        <v>829</v>
      </c>
      <c r="E4" s="32" t="s">
        <v>976</v>
      </c>
      <c r="F4" s="33" t="s">
        <v>815</v>
      </c>
      <c r="G4" s="4" t="s">
        <v>977</v>
      </c>
    </row>
    <row r="5" spans="1:7">
      <c r="A5" s="1" t="s">
        <v>12</v>
      </c>
      <c r="B5" s="39">
        <v>296657</v>
      </c>
      <c r="C5" s="39">
        <v>113739</v>
      </c>
      <c r="D5" s="18">
        <f>SUM(B5:C5)</f>
        <v>410396</v>
      </c>
      <c r="E5" s="3">
        <f>D5/'Operating Expenditures I'!C5</f>
        <v>0.73977482073264378</v>
      </c>
      <c r="F5" s="10">
        <f>D5/'Operating Expenditures I'!B5</f>
        <v>24.706278971765698</v>
      </c>
      <c r="G5" s="39">
        <v>64942</v>
      </c>
    </row>
    <row r="6" spans="1:7">
      <c r="A6" s="1" t="s">
        <v>18</v>
      </c>
      <c r="B6" s="39">
        <v>21767</v>
      </c>
      <c r="C6" s="39">
        <v>2561</v>
      </c>
      <c r="D6" s="18">
        <f t="shared" ref="D6:D69" si="0">SUM(B6:C6)</f>
        <v>24328</v>
      </c>
      <c r="E6" s="3">
        <f>D6/'Operating Expenditures I'!C6</f>
        <v>0.52619284509235631</v>
      </c>
      <c r="F6" s="10">
        <f>D6/'Operating Expenditures I'!B6</f>
        <v>30.146220570012392</v>
      </c>
      <c r="G6" s="39">
        <v>14435</v>
      </c>
    </row>
    <row r="7" spans="1:7">
      <c r="A7" s="1" t="s">
        <v>23</v>
      </c>
      <c r="B7" s="39">
        <v>214703</v>
      </c>
      <c r="C7" s="39">
        <v>44752</v>
      </c>
      <c r="D7" s="18">
        <f t="shared" si="0"/>
        <v>259455</v>
      </c>
      <c r="E7" s="3">
        <f>D7/'Operating Expenditures I'!C7</f>
        <v>0.73263605533420495</v>
      </c>
      <c r="F7" s="10">
        <f>D7/'Operating Expenditures I'!B7</f>
        <v>52.120329449578144</v>
      </c>
      <c r="G7" s="39">
        <v>75810</v>
      </c>
    </row>
    <row r="8" spans="1:7">
      <c r="A8" s="1" t="s">
        <v>28</v>
      </c>
      <c r="B8" s="39">
        <v>111228</v>
      </c>
      <c r="C8" s="39">
        <v>35575</v>
      </c>
      <c r="D8" s="18">
        <f t="shared" si="0"/>
        <v>146803</v>
      </c>
      <c r="E8" s="3">
        <f>D8/'Operating Expenditures I'!C8</f>
        <v>0.84968716176717429</v>
      </c>
      <c r="F8" s="10">
        <f>D8/'Operating Expenditures I'!B8</f>
        <v>26.60438564697354</v>
      </c>
      <c r="G8" s="39">
        <v>11661</v>
      </c>
    </row>
    <row r="9" spans="1:7">
      <c r="A9" s="1" t="s">
        <v>33</v>
      </c>
      <c r="B9" s="39">
        <v>70634</v>
      </c>
      <c r="C9" s="39">
        <v>13925</v>
      </c>
      <c r="D9" s="18">
        <f t="shared" si="0"/>
        <v>84559</v>
      </c>
      <c r="E9" s="3">
        <f>D9/'Operating Expenditures I'!C9</f>
        <v>0.70294782695441094</v>
      </c>
      <c r="F9" s="10">
        <f>D9/'Operating Expenditures I'!B9</f>
        <v>38.558595531235753</v>
      </c>
      <c r="G9" s="39">
        <v>31861</v>
      </c>
    </row>
    <row r="10" spans="1:7">
      <c r="A10" s="1" t="s">
        <v>38</v>
      </c>
      <c r="B10" s="39">
        <v>12009</v>
      </c>
      <c r="C10" s="39">
        <v>1009</v>
      </c>
      <c r="D10" s="18">
        <f t="shared" si="0"/>
        <v>13018</v>
      </c>
      <c r="E10" s="3">
        <f>D10/'Operating Expenditures I'!C10</f>
        <v>0.50620212310922741</v>
      </c>
      <c r="F10" s="10">
        <f>D10/'Operating Expenditures I'!B10</f>
        <v>12.992015968063873</v>
      </c>
      <c r="G10" s="39">
        <v>11002</v>
      </c>
    </row>
    <row r="11" spans="1:7">
      <c r="A11" s="1" t="s">
        <v>43</v>
      </c>
      <c r="B11" s="39">
        <v>711179</v>
      </c>
      <c r="C11" s="39">
        <v>273832</v>
      </c>
      <c r="D11" s="18">
        <f t="shared" si="0"/>
        <v>985011</v>
      </c>
      <c r="E11" s="3">
        <f>D11/'Operating Expenditures I'!C11</f>
        <v>0.74607180539028961</v>
      </c>
      <c r="F11" s="10">
        <f>D11/'Operating Expenditures I'!B11</f>
        <v>39.643055499657905</v>
      </c>
      <c r="G11" s="39">
        <v>182588</v>
      </c>
    </row>
    <row r="12" spans="1:7">
      <c r="A12" s="1" t="s">
        <v>48</v>
      </c>
      <c r="B12" s="39">
        <v>12122</v>
      </c>
      <c r="C12" s="39">
        <v>0</v>
      </c>
      <c r="D12" s="18">
        <f t="shared" si="0"/>
        <v>12122</v>
      </c>
      <c r="E12" s="3">
        <f>D12/'Operating Expenditures I'!C12</f>
        <v>0.39934112996211496</v>
      </c>
      <c r="F12" s="10">
        <f>D12/'Operating Expenditures I'!B12</f>
        <v>11.990108803165183</v>
      </c>
      <c r="G12" s="39">
        <v>13434</v>
      </c>
    </row>
    <row r="13" spans="1:7">
      <c r="A13" s="1" t="s">
        <v>53</v>
      </c>
      <c r="B13" s="39">
        <v>1039051</v>
      </c>
      <c r="C13" s="39">
        <v>351922</v>
      </c>
      <c r="D13" s="18">
        <f t="shared" si="0"/>
        <v>1390973</v>
      </c>
      <c r="E13" s="3">
        <f>D13/'Operating Expenditures I'!C13</f>
        <v>0.73927132262511785</v>
      </c>
      <c r="F13" s="10">
        <f>D13/'Operating Expenditures I'!B13</f>
        <v>36.495067429291076</v>
      </c>
      <c r="G13" s="39">
        <v>391818</v>
      </c>
    </row>
    <row r="14" spans="1:7">
      <c r="A14" s="1" t="s">
        <v>58</v>
      </c>
      <c r="B14" s="39">
        <v>48276</v>
      </c>
      <c r="C14" s="39">
        <v>17886</v>
      </c>
      <c r="D14" s="18">
        <f t="shared" si="0"/>
        <v>66162</v>
      </c>
      <c r="E14" s="3">
        <f>D14/'Operating Expenditures I'!C14</f>
        <v>0.7869215124231359</v>
      </c>
      <c r="F14" s="10">
        <f>D14/'Operating Expenditures I'!B14</f>
        <v>52.426307448494455</v>
      </c>
      <c r="G14" s="39">
        <v>14415</v>
      </c>
    </row>
    <row r="15" spans="1:7">
      <c r="A15" s="1" t="s">
        <v>63</v>
      </c>
      <c r="B15" s="39">
        <v>147202</v>
      </c>
      <c r="C15" s="39">
        <v>44079</v>
      </c>
      <c r="D15" s="18">
        <f t="shared" si="0"/>
        <v>191281</v>
      </c>
      <c r="E15" s="3">
        <f>D15/'Operating Expenditures I'!C15</f>
        <v>0.73188472340197586</v>
      </c>
      <c r="F15" s="10">
        <f>D15/'Operating Expenditures I'!B15</f>
        <v>31.502140974967062</v>
      </c>
      <c r="G15" s="39">
        <v>21185</v>
      </c>
    </row>
    <row r="16" spans="1:7">
      <c r="A16" s="1" t="s">
        <v>68</v>
      </c>
      <c r="B16" s="39">
        <v>24866</v>
      </c>
      <c r="C16" s="39">
        <v>4775</v>
      </c>
      <c r="D16" s="18">
        <f t="shared" si="0"/>
        <v>29641</v>
      </c>
      <c r="E16" s="3">
        <f>D16/'Operating Expenditures I'!C16</f>
        <v>0.61870668781831839</v>
      </c>
      <c r="F16" s="10">
        <f>D16/'Operating Expenditures I'!B16</f>
        <v>26.727682596934176</v>
      </c>
      <c r="G16" s="39">
        <v>14961</v>
      </c>
    </row>
    <row r="17" spans="1:7">
      <c r="A17" s="1" t="s">
        <v>73</v>
      </c>
      <c r="B17" s="39">
        <v>100871</v>
      </c>
      <c r="C17" s="39">
        <v>36422</v>
      </c>
      <c r="D17" s="18">
        <f t="shared" si="0"/>
        <v>137293</v>
      </c>
      <c r="E17" s="3">
        <f>D17/'Operating Expenditures I'!C17</f>
        <v>0.52617600392448438</v>
      </c>
      <c r="F17" s="10">
        <f>D17/'Operating Expenditures I'!B17</f>
        <v>32.243541568811651</v>
      </c>
      <c r="G17" s="39">
        <v>93412</v>
      </c>
    </row>
    <row r="18" spans="1:7">
      <c r="A18" s="1" t="s">
        <v>78</v>
      </c>
      <c r="B18" s="39">
        <v>14728</v>
      </c>
      <c r="C18" s="39">
        <v>1399</v>
      </c>
      <c r="D18" s="18">
        <f t="shared" si="0"/>
        <v>16127</v>
      </c>
      <c r="E18" s="3">
        <f>D18/'Operating Expenditures I'!C18</f>
        <v>0.56999964655568514</v>
      </c>
      <c r="F18" s="10">
        <f>D18/'Operating Expenditures I'!B18</f>
        <v>15.888669950738917</v>
      </c>
      <c r="G18" s="39">
        <v>10000</v>
      </c>
    </row>
    <row r="19" spans="1:7">
      <c r="A19" s="1" t="s">
        <v>83</v>
      </c>
      <c r="B19" s="39">
        <v>17431</v>
      </c>
      <c r="C19" s="39">
        <v>23</v>
      </c>
      <c r="D19" s="18">
        <f t="shared" si="0"/>
        <v>17454</v>
      </c>
      <c r="E19" s="3">
        <f>D19/'Operating Expenditures I'!C19</f>
        <v>0.68161049712969113</v>
      </c>
      <c r="F19" s="10">
        <f>D19/'Operating Expenditures I'!B19</f>
        <v>49.166197183098589</v>
      </c>
      <c r="G19" s="39">
        <v>8000</v>
      </c>
    </row>
    <row r="20" spans="1:7">
      <c r="A20" s="1" t="s">
        <v>88</v>
      </c>
      <c r="B20" s="39">
        <v>18098</v>
      </c>
      <c r="C20" s="39">
        <v>1119</v>
      </c>
      <c r="D20" s="18">
        <f t="shared" si="0"/>
        <v>19217</v>
      </c>
      <c r="E20" s="3">
        <f>D20/'Operating Expenditures I'!C20</f>
        <v>0.57417311542023963</v>
      </c>
      <c r="F20" s="10">
        <f>D20/'Operating Expenditures I'!B20</f>
        <v>13.996358339402768</v>
      </c>
      <c r="G20" s="39">
        <v>8773</v>
      </c>
    </row>
    <row r="21" spans="1:7">
      <c r="A21" s="1" t="s">
        <v>93</v>
      </c>
      <c r="B21" s="39">
        <v>149514</v>
      </c>
      <c r="C21" s="39">
        <v>32960</v>
      </c>
      <c r="D21" s="18">
        <f t="shared" si="0"/>
        <v>182474</v>
      </c>
      <c r="E21" s="3">
        <f>D21/'Operating Expenditures I'!C21</f>
        <v>0.74579333063583342</v>
      </c>
      <c r="F21" s="10">
        <f>D21/'Operating Expenditures I'!B21</f>
        <v>24.297470039946738</v>
      </c>
      <c r="G21" s="39">
        <v>33529</v>
      </c>
    </row>
    <row r="22" spans="1:7">
      <c r="A22" s="1" t="s">
        <v>98</v>
      </c>
      <c r="B22" s="39">
        <v>77380</v>
      </c>
      <c r="C22" s="39">
        <v>30309</v>
      </c>
      <c r="D22" s="18">
        <f t="shared" si="0"/>
        <v>107689</v>
      </c>
      <c r="E22" s="3">
        <f>D22/'Operating Expenditures I'!C22</f>
        <v>0.73845067235361483</v>
      </c>
      <c r="F22" s="10">
        <f>D22/'Operating Expenditures I'!B22</f>
        <v>36.829343365253081</v>
      </c>
      <c r="G22" s="39">
        <v>33845</v>
      </c>
    </row>
    <row r="23" spans="1:7">
      <c r="A23" s="1" t="s">
        <v>103</v>
      </c>
      <c r="B23" s="39">
        <v>7880</v>
      </c>
      <c r="C23" s="39">
        <v>0</v>
      </c>
      <c r="D23" s="18">
        <f t="shared" si="0"/>
        <v>7880</v>
      </c>
      <c r="E23" s="3">
        <f>D23/'Operating Expenditures I'!C23</f>
        <v>0.61538461538461542</v>
      </c>
      <c r="F23" s="10">
        <f>D23/'Operating Expenditures I'!B23</f>
        <v>3.9518555667001003</v>
      </c>
      <c r="G23" s="39">
        <v>3425</v>
      </c>
    </row>
    <row r="24" spans="1:7">
      <c r="A24" s="1" t="s">
        <v>108</v>
      </c>
      <c r="B24" s="39">
        <v>56236</v>
      </c>
      <c r="C24" s="39">
        <v>15152</v>
      </c>
      <c r="D24" s="18">
        <f t="shared" si="0"/>
        <v>71388</v>
      </c>
      <c r="E24" s="3">
        <f>D24/'Operating Expenditures I'!C24</f>
        <v>0.52727286156391484</v>
      </c>
      <c r="F24" s="10">
        <f>D24/'Operating Expenditures I'!B24</f>
        <v>49.369294605809131</v>
      </c>
      <c r="G24" s="39">
        <v>31174</v>
      </c>
    </row>
    <row r="25" spans="1:7">
      <c r="A25" s="1" t="s">
        <v>113</v>
      </c>
      <c r="B25" s="39">
        <v>259164</v>
      </c>
      <c r="C25" s="39">
        <v>68132</v>
      </c>
      <c r="D25" s="18">
        <f t="shared" si="0"/>
        <v>327296</v>
      </c>
      <c r="E25" s="3">
        <f>D25/'Operating Expenditures I'!C25</f>
        <v>0.70896385604803602</v>
      </c>
      <c r="F25" s="10">
        <f>D25/'Operating Expenditures I'!B25</f>
        <v>19.545894296805017</v>
      </c>
      <c r="G25" s="39">
        <v>89325</v>
      </c>
    </row>
    <row r="26" spans="1:7">
      <c r="A26" s="1" t="s">
        <v>118</v>
      </c>
      <c r="B26" s="39">
        <v>33814</v>
      </c>
      <c r="C26" s="39">
        <v>2587</v>
      </c>
      <c r="D26" s="18">
        <f t="shared" si="0"/>
        <v>36401</v>
      </c>
      <c r="E26" s="3">
        <f>D26/'Operating Expenditures I'!C26</f>
        <v>0.58269569393308784</v>
      </c>
      <c r="F26" s="10">
        <f>D26/'Operating Expenditures I'!B26</f>
        <v>17.065635255508674</v>
      </c>
      <c r="G26" s="39">
        <v>20098</v>
      </c>
    </row>
    <row r="27" spans="1:7">
      <c r="A27" s="1" t="s">
        <v>123</v>
      </c>
      <c r="B27" s="39">
        <v>258274</v>
      </c>
      <c r="C27" s="39">
        <v>107821</v>
      </c>
      <c r="D27" s="18">
        <f t="shared" si="0"/>
        <v>366095</v>
      </c>
      <c r="E27" s="3">
        <f>D27/'Operating Expenditures I'!C27</f>
        <v>0.68425135039156681</v>
      </c>
      <c r="F27" s="10">
        <f>D27/'Operating Expenditures I'!B27</f>
        <v>17.959038508707383</v>
      </c>
      <c r="G27" s="39">
        <v>90671</v>
      </c>
    </row>
    <row r="28" spans="1:7">
      <c r="A28" s="1" t="s">
        <v>128</v>
      </c>
      <c r="B28" s="39">
        <v>80095</v>
      </c>
      <c r="C28" s="39">
        <v>15327</v>
      </c>
      <c r="D28" s="18">
        <f t="shared" si="0"/>
        <v>95422</v>
      </c>
      <c r="E28" s="3">
        <f>D28/'Operating Expenditures I'!C28</f>
        <v>0.66810432347278137</v>
      </c>
      <c r="F28" s="10">
        <f>D28/'Operating Expenditures I'!B28</f>
        <v>29.606577722618677</v>
      </c>
      <c r="G28" s="39">
        <v>34261</v>
      </c>
    </row>
    <row r="29" spans="1:7">
      <c r="A29" s="1" t="s">
        <v>133</v>
      </c>
      <c r="B29" s="39">
        <v>151765</v>
      </c>
      <c r="C29" s="39">
        <v>32357</v>
      </c>
      <c r="D29" s="18">
        <f t="shared" si="0"/>
        <v>184122</v>
      </c>
      <c r="E29" s="3">
        <f>D29/'Operating Expenditures I'!C29</f>
        <v>0.67455569273831029</v>
      </c>
      <c r="F29" s="10">
        <f>D29/'Operating Expenditures I'!B29</f>
        <v>17.070461709623586</v>
      </c>
      <c r="G29" s="39">
        <v>50085</v>
      </c>
    </row>
    <row r="30" spans="1:7">
      <c r="A30" s="1" t="s">
        <v>138</v>
      </c>
      <c r="B30" s="39">
        <v>23471</v>
      </c>
      <c r="C30" s="39">
        <v>10917</v>
      </c>
      <c r="D30" s="18">
        <f t="shared" si="0"/>
        <v>34388</v>
      </c>
      <c r="E30" s="3">
        <f>D30/'Operating Expenditures I'!C30</f>
        <v>0.77297248696277643</v>
      </c>
      <c r="F30" s="10">
        <f>D30/'Operating Expenditures I'!B30</f>
        <v>25.064139941690961</v>
      </c>
      <c r="G30" s="39">
        <v>8104</v>
      </c>
    </row>
    <row r="31" spans="1:7">
      <c r="A31" s="1" t="s">
        <v>143</v>
      </c>
      <c r="B31" s="39">
        <v>195882</v>
      </c>
      <c r="C31" s="39">
        <v>108788</v>
      </c>
      <c r="D31" s="18">
        <f t="shared" si="0"/>
        <v>304670</v>
      </c>
      <c r="E31" s="3">
        <f>D31/'Operating Expenditures I'!C31</f>
        <v>0.85246461238000104</v>
      </c>
      <c r="F31" s="10">
        <f>D31/'Operating Expenditures I'!B31</f>
        <v>36.309140746037421</v>
      </c>
      <c r="G31" s="39">
        <v>35402</v>
      </c>
    </row>
    <row r="32" spans="1:7">
      <c r="A32" s="1" t="s">
        <v>148</v>
      </c>
      <c r="B32" s="39">
        <v>44829</v>
      </c>
      <c r="C32" s="39">
        <v>13561</v>
      </c>
      <c r="D32" s="18">
        <f t="shared" si="0"/>
        <v>58390</v>
      </c>
      <c r="E32" s="3">
        <f>D32/'Operating Expenditures I'!C32</f>
        <v>0.57904758126896605</v>
      </c>
      <c r="F32" s="10">
        <f>D32/'Operating Expenditures I'!B32</f>
        <v>17.078093009651944</v>
      </c>
      <c r="G32" s="39">
        <v>28513</v>
      </c>
    </row>
    <row r="33" spans="1:7">
      <c r="A33" s="1" t="s">
        <v>153</v>
      </c>
      <c r="B33" s="39">
        <v>57000</v>
      </c>
      <c r="C33" s="39">
        <v>13500</v>
      </c>
      <c r="D33" s="18">
        <f t="shared" si="0"/>
        <v>70500</v>
      </c>
      <c r="E33" s="3">
        <f>D33/'Operating Expenditures I'!C33</f>
        <v>0.81303625795737611</v>
      </c>
      <c r="F33" s="10">
        <f>D33/'Operating Expenditures I'!B33</f>
        <v>27.810650887573964</v>
      </c>
      <c r="G33" s="39">
        <v>11297</v>
      </c>
    </row>
    <row r="34" spans="1:7">
      <c r="A34" s="1" t="s">
        <v>158</v>
      </c>
      <c r="B34" s="39">
        <v>406127</v>
      </c>
      <c r="C34" s="39">
        <v>178816</v>
      </c>
      <c r="D34" s="18">
        <f t="shared" si="0"/>
        <v>584943</v>
      </c>
      <c r="E34" s="3">
        <f>D34/'Operating Expenditures I'!C34</f>
        <v>0.49958833326215996</v>
      </c>
      <c r="F34" s="10">
        <f>D34/'Operating Expenditures I'!B34</f>
        <v>25.245705653862753</v>
      </c>
      <c r="G34" s="39">
        <v>469150</v>
      </c>
    </row>
    <row r="35" spans="1:7">
      <c r="A35" s="1" t="s">
        <v>163</v>
      </c>
      <c r="B35" s="39">
        <v>380149</v>
      </c>
      <c r="C35" s="39">
        <v>185373</v>
      </c>
      <c r="D35" s="18">
        <f t="shared" si="0"/>
        <v>565522</v>
      </c>
      <c r="E35" s="3">
        <f>D35/'Operating Expenditures I'!C35</f>
        <v>0.73077981704724748</v>
      </c>
      <c r="F35" s="10">
        <f>D35/'Operating Expenditures I'!B35</f>
        <v>27.863716988569177</v>
      </c>
      <c r="G35" s="39">
        <v>171874</v>
      </c>
    </row>
    <row r="36" spans="1:7">
      <c r="A36" s="1" t="s">
        <v>168</v>
      </c>
      <c r="B36" s="39">
        <v>3232222</v>
      </c>
      <c r="C36" s="39">
        <v>818821</v>
      </c>
      <c r="D36" s="18">
        <f t="shared" si="0"/>
        <v>4051043</v>
      </c>
      <c r="E36" s="3">
        <f>D36/'Operating Expenditures I'!C36</f>
        <v>0.67915173825625663</v>
      </c>
      <c r="F36" s="10">
        <f>D36/'Operating Expenditures I'!B36</f>
        <v>17.159183517870606</v>
      </c>
      <c r="G36" s="39">
        <v>961959</v>
      </c>
    </row>
    <row r="37" spans="1:7">
      <c r="A37" s="1" t="s">
        <v>172</v>
      </c>
      <c r="B37" s="39">
        <v>237872</v>
      </c>
      <c r="C37" s="39">
        <v>54234</v>
      </c>
      <c r="D37" s="18">
        <f t="shared" si="0"/>
        <v>292106</v>
      </c>
      <c r="E37" s="3">
        <f>D37/'Operating Expenditures I'!C37</f>
        <v>0.77990393575069217</v>
      </c>
      <c r="F37" s="10">
        <f>D37/'Operating Expenditures I'!B37</f>
        <v>15.201186511240634</v>
      </c>
      <c r="G37" s="39">
        <v>60815</v>
      </c>
    </row>
    <row r="38" spans="1:7">
      <c r="A38" s="1" t="s">
        <v>177</v>
      </c>
      <c r="B38" s="39">
        <v>56835</v>
      </c>
      <c r="C38" s="39">
        <v>9702</v>
      </c>
      <c r="D38" s="18">
        <f t="shared" si="0"/>
        <v>66537</v>
      </c>
      <c r="E38" s="3">
        <f>D38/'Operating Expenditures I'!C38</f>
        <v>0.68177346968051311</v>
      </c>
      <c r="F38" s="10">
        <f>D38/'Operating Expenditures I'!B38</f>
        <v>18.42109634551495</v>
      </c>
      <c r="G38" s="39">
        <v>20366</v>
      </c>
    </row>
    <row r="39" spans="1:7">
      <c r="A39" s="1" t="s">
        <v>182</v>
      </c>
      <c r="B39" s="39">
        <v>208600</v>
      </c>
      <c r="C39" s="39">
        <v>60113</v>
      </c>
      <c r="D39" s="18">
        <f t="shared" si="0"/>
        <v>268713</v>
      </c>
      <c r="E39" s="3">
        <f>D39/'Operating Expenditures I'!C39</f>
        <v>0.68795107002322076</v>
      </c>
      <c r="F39" s="10">
        <f>D39/'Operating Expenditures I'!B39</f>
        <v>23.824186541360049</v>
      </c>
      <c r="G39" s="39">
        <v>78843</v>
      </c>
    </row>
    <row r="40" spans="1:7">
      <c r="A40" s="1" t="s">
        <v>187</v>
      </c>
      <c r="B40" s="39">
        <v>522696</v>
      </c>
      <c r="C40" s="39">
        <v>139182</v>
      </c>
      <c r="D40" s="18">
        <f t="shared" si="0"/>
        <v>661878</v>
      </c>
      <c r="E40" s="3">
        <f>D40/'Operating Expenditures I'!C40</f>
        <v>0.67997904210072124</v>
      </c>
      <c r="F40" s="10">
        <f>D40/'Operating Expenditures I'!B40</f>
        <v>13.086541313245151</v>
      </c>
      <c r="G40" s="39">
        <v>160993</v>
      </c>
    </row>
    <row r="41" spans="1:7">
      <c r="A41" s="1" t="s">
        <v>192</v>
      </c>
      <c r="B41" s="39">
        <v>31992</v>
      </c>
      <c r="C41" s="39">
        <v>5032</v>
      </c>
      <c r="D41" s="18">
        <f t="shared" si="0"/>
        <v>37024</v>
      </c>
      <c r="E41" s="3">
        <f>D41/'Operating Expenditures I'!C41</f>
        <v>0.64418693670181304</v>
      </c>
      <c r="F41" s="10">
        <f>D41/'Operating Expenditures I'!B41</f>
        <v>33.566636446056208</v>
      </c>
      <c r="G41" s="39">
        <v>13842</v>
      </c>
    </row>
    <row r="42" spans="1:7">
      <c r="A42" s="1" t="s">
        <v>196</v>
      </c>
      <c r="B42" s="39">
        <v>87503</v>
      </c>
      <c r="C42" s="39">
        <v>21554</v>
      </c>
      <c r="D42" s="18">
        <f t="shared" si="0"/>
        <v>109057</v>
      </c>
      <c r="E42" s="3">
        <f>D42/'Operating Expenditures I'!C42</f>
        <v>0.6378199129743134</v>
      </c>
      <c r="F42" s="10">
        <f>D42/'Operating Expenditures I'!B42</f>
        <v>40.983464862833522</v>
      </c>
      <c r="G42" s="39">
        <v>53254</v>
      </c>
    </row>
    <row r="43" spans="1:7">
      <c r="A43" s="1" t="s">
        <v>201</v>
      </c>
      <c r="B43" s="39">
        <v>43387</v>
      </c>
      <c r="C43" s="39">
        <v>13442</v>
      </c>
      <c r="D43" s="18">
        <f t="shared" si="0"/>
        <v>56829</v>
      </c>
      <c r="E43" s="3">
        <f>D43/'Operating Expenditures I'!C43</f>
        <v>0.71318850946876999</v>
      </c>
      <c r="F43" s="10">
        <f>D43/'Operating Expenditures I'!B43</f>
        <v>16.621526762211172</v>
      </c>
      <c r="G43" s="39">
        <v>19074</v>
      </c>
    </row>
    <row r="44" spans="1:7">
      <c r="A44" s="1" t="s">
        <v>206</v>
      </c>
      <c r="B44" s="39">
        <v>22975</v>
      </c>
      <c r="C44" s="39">
        <v>1757</v>
      </c>
      <c r="D44" s="18">
        <f t="shared" si="0"/>
        <v>24732</v>
      </c>
      <c r="E44" s="3">
        <f>D44/'Operating Expenditures I'!C44</f>
        <v>0.6182690865456727</v>
      </c>
      <c r="F44" s="10">
        <f>D44/'Operating Expenditures I'!B44</f>
        <v>25.236734693877551</v>
      </c>
      <c r="G44" s="39">
        <v>12653</v>
      </c>
    </row>
    <row r="45" spans="1:7">
      <c r="A45" s="1" t="s">
        <v>211</v>
      </c>
      <c r="B45" s="39">
        <v>13000</v>
      </c>
      <c r="C45" s="39">
        <v>3650</v>
      </c>
      <c r="D45" s="18">
        <f t="shared" si="0"/>
        <v>16650</v>
      </c>
      <c r="E45" s="3">
        <f>D45/'Operating Expenditures I'!C45</f>
        <v>0.47556482248436205</v>
      </c>
      <c r="F45" s="10">
        <f>D45/'Operating Expenditures I'!B45</f>
        <v>18.5</v>
      </c>
      <c r="G45" s="39">
        <v>12996</v>
      </c>
    </row>
    <row r="46" spans="1:7">
      <c r="A46" s="1" t="s">
        <v>216</v>
      </c>
      <c r="B46" s="39">
        <v>272328</v>
      </c>
      <c r="C46" s="39">
        <v>83373</v>
      </c>
      <c r="D46" s="18">
        <f t="shared" si="0"/>
        <v>355701</v>
      </c>
      <c r="E46" s="3">
        <f>D46/'Operating Expenditures I'!C46</f>
        <v>0.85496416227207828</v>
      </c>
      <c r="F46" s="10">
        <f>D46/'Operating Expenditures I'!B46</f>
        <v>31.207317073170731</v>
      </c>
      <c r="G46" s="39">
        <v>18791</v>
      </c>
    </row>
    <row r="47" spans="1:7">
      <c r="A47" s="1" t="s">
        <v>221</v>
      </c>
      <c r="B47" s="39">
        <v>222524</v>
      </c>
      <c r="C47" s="39">
        <v>72854</v>
      </c>
      <c r="D47" s="18">
        <f t="shared" si="0"/>
        <v>295378</v>
      </c>
      <c r="E47" s="3">
        <f>D47/'Operating Expenditures I'!C47</f>
        <v>0.64173267692414648</v>
      </c>
      <c r="F47" s="10">
        <f>D47/'Operating Expenditures I'!B47</f>
        <v>24.039879547489218</v>
      </c>
      <c r="G47" s="39">
        <v>91845</v>
      </c>
    </row>
    <row r="48" spans="1:7">
      <c r="A48" s="1" t="s">
        <v>226</v>
      </c>
      <c r="B48" s="39">
        <v>62675</v>
      </c>
      <c r="C48" s="39">
        <v>18666</v>
      </c>
      <c r="D48" s="18">
        <f t="shared" si="0"/>
        <v>81341</v>
      </c>
      <c r="E48" s="3">
        <f>D48/'Operating Expenditures I'!C48</f>
        <v>0.71154519052451104</v>
      </c>
      <c r="F48" s="10">
        <f>D48/'Operating Expenditures I'!B48</f>
        <v>37.41536338546458</v>
      </c>
      <c r="G48" s="39">
        <v>25203</v>
      </c>
    </row>
    <row r="49" spans="1:7">
      <c r="A49" s="1" t="s">
        <v>231</v>
      </c>
      <c r="B49" s="39">
        <v>63118</v>
      </c>
      <c r="C49" s="39">
        <v>30407</v>
      </c>
      <c r="D49" s="18">
        <f t="shared" si="0"/>
        <v>93525</v>
      </c>
      <c r="E49" s="3">
        <f>D49/'Operating Expenditures I'!C49</f>
        <v>0.80434315201032036</v>
      </c>
      <c r="F49" s="10">
        <f>D49/'Operating Expenditures I'!B49</f>
        <v>16.665181753385603</v>
      </c>
      <c r="G49" s="39">
        <v>13968</v>
      </c>
    </row>
    <row r="50" spans="1:7">
      <c r="A50" s="1" t="s">
        <v>236</v>
      </c>
      <c r="B50" s="39">
        <v>52272</v>
      </c>
      <c r="C50" s="39">
        <v>21072</v>
      </c>
      <c r="D50" s="18">
        <f t="shared" si="0"/>
        <v>73344</v>
      </c>
      <c r="E50" s="3">
        <f>D50/'Operating Expenditures I'!C50</f>
        <v>0.42748732295855918</v>
      </c>
      <c r="F50" s="10">
        <f>D50/'Operating Expenditures I'!B50</f>
        <v>14.946810678622375</v>
      </c>
      <c r="G50" s="39">
        <v>85659</v>
      </c>
    </row>
    <row r="51" spans="1:7">
      <c r="A51" s="1" t="s">
        <v>241</v>
      </c>
      <c r="B51" s="39">
        <v>57983</v>
      </c>
      <c r="C51" s="39">
        <v>24180</v>
      </c>
      <c r="D51" s="18">
        <f t="shared" si="0"/>
        <v>82163</v>
      </c>
      <c r="E51" s="3">
        <f>D51/'Operating Expenditures I'!C51</f>
        <v>0.71874835978095419</v>
      </c>
      <c r="F51" s="10">
        <f>D51/'Operating Expenditures I'!B51</f>
        <v>24.467837998808815</v>
      </c>
      <c r="G51" s="39">
        <v>24043</v>
      </c>
    </row>
    <row r="52" spans="1:7">
      <c r="A52" s="1" t="s">
        <v>246</v>
      </c>
      <c r="B52" s="39">
        <v>54570</v>
      </c>
      <c r="C52" s="39">
        <v>39563</v>
      </c>
      <c r="D52" s="18">
        <f t="shared" si="0"/>
        <v>94133</v>
      </c>
      <c r="E52" s="3">
        <f>D52/'Operating Expenditures I'!C52</f>
        <v>0.70077497450252002</v>
      </c>
      <c r="F52" s="10">
        <f>D52/'Operating Expenditures I'!B52</f>
        <v>15.906218316998986</v>
      </c>
      <c r="G52" s="39">
        <v>37291</v>
      </c>
    </row>
    <row r="53" spans="1:7">
      <c r="A53" s="1" t="s">
        <v>251</v>
      </c>
      <c r="B53" s="39">
        <v>43853</v>
      </c>
      <c r="C53" s="39">
        <v>14622</v>
      </c>
      <c r="D53" s="18">
        <f t="shared" si="0"/>
        <v>58475</v>
      </c>
      <c r="E53" s="3">
        <f>D53/'Operating Expenditures I'!C53</f>
        <v>0.70202293054805209</v>
      </c>
      <c r="F53" s="10">
        <f>D53/'Operating Expenditures I'!B53</f>
        <v>17.827743902439025</v>
      </c>
      <c r="G53" s="39">
        <v>11055</v>
      </c>
    </row>
    <row r="54" spans="1:7">
      <c r="A54" s="1" t="s">
        <v>256</v>
      </c>
      <c r="B54" s="39">
        <v>20540</v>
      </c>
      <c r="C54" s="39">
        <v>2140</v>
      </c>
      <c r="D54" s="18">
        <f t="shared" si="0"/>
        <v>22680</v>
      </c>
      <c r="E54" s="3">
        <f>D54/'Operating Expenditures I'!C54</f>
        <v>0.37223653760934861</v>
      </c>
      <c r="F54" s="10">
        <f>D54/'Operating Expenditures I'!B54</f>
        <v>13.224489795918368</v>
      </c>
      <c r="G54" s="39">
        <v>26478</v>
      </c>
    </row>
    <row r="55" spans="1:7">
      <c r="A55" s="1" t="s">
        <v>261</v>
      </c>
      <c r="B55" s="39">
        <v>8109</v>
      </c>
      <c r="C55" s="39">
        <v>1416</v>
      </c>
      <c r="D55" s="18">
        <f t="shared" si="0"/>
        <v>9525</v>
      </c>
      <c r="E55" s="3">
        <f>D55/'Operating Expenditures I'!C55</f>
        <v>0.35920352981106463</v>
      </c>
      <c r="F55" s="10">
        <f>D55/'Operating Expenditures I'!B55</f>
        <v>10.548172757475083</v>
      </c>
      <c r="G55" s="39">
        <v>14093</v>
      </c>
    </row>
    <row r="56" spans="1:7">
      <c r="A56" s="1" t="s">
        <v>266</v>
      </c>
      <c r="B56" s="39">
        <v>76200</v>
      </c>
      <c r="C56" s="39">
        <v>6070</v>
      </c>
      <c r="D56" s="18">
        <f t="shared" si="0"/>
        <v>82270</v>
      </c>
      <c r="E56" s="3">
        <f>D56/'Operating Expenditures I'!C56</f>
        <v>0.65204124495732052</v>
      </c>
      <c r="F56" s="10">
        <f>D56/'Operating Expenditures I'!B56</f>
        <v>43.483086680761097</v>
      </c>
      <c r="G56" s="39">
        <v>29226</v>
      </c>
    </row>
    <row r="57" spans="1:7">
      <c r="A57" s="1" t="s">
        <v>271</v>
      </c>
      <c r="B57" t="s">
        <v>17</v>
      </c>
      <c r="C57" t="s">
        <v>17</v>
      </c>
      <c r="D57" s="18">
        <f t="shared" si="0"/>
        <v>0</v>
      </c>
      <c r="F57" s="10">
        <f>D57/'Operating Expenditures I'!B57</f>
        <v>0</v>
      </c>
      <c r="G57" t="s">
        <v>17</v>
      </c>
    </row>
    <row r="58" spans="1:7">
      <c r="A58" s="1" t="s">
        <v>274</v>
      </c>
      <c r="B58" s="39">
        <v>24320</v>
      </c>
      <c r="C58" s="39">
        <v>0</v>
      </c>
      <c r="D58" s="18">
        <f t="shared" si="0"/>
        <v>24320</v>
      </c>
      <c r="E58" s="3">
        <f>D58/'Operating Expenditures I'!C58</f>
        <v>0.66975104648601014</v>
      </c>
      <c r="F58" s="10">
        <f>D58/'Operating Expenditures I'!B58</f>
        <v>23.520309477756285</v>
      </c>
      <c r="G58" s="39">
        <v>6147</v>
      </c>
    </row>
    <row r="59" spans="1:7">
      <c r="A59" s="1" t="s">
        <v>279</v>
      </c>
      <c r="B59" s="39">
        <v>222021</v>
      </c>
      <c r="C59" s="39">
        <v>97772</v>
      </c>
      <c r="D59" s="18">
        <f t="shared" si="0"/>
        <v>319793</v>
      </c>
      <c r="E59" s="3">
        <f>D59/'Operating Expenditures I'!C59</f>
        <v>0.85412971945043914</v>
      </c>
      <c r="F59" s="10">
        <f>D59/'Operating Expenditures I'!B59</f>
        <v>63.237690330235317</v>
      </c>
      <c r="G59" s="39">
        <v>31140</v>
      </c>
    </row>
    <row r="60" spans="1:7">
      <c r="A60" s="1" t="s">
        <v>284</v>
      </c>
      <c r="B60" s="39">
        <v>68611</v>
      </c>
      <c r="C60" s="39">
        <v>10534</v>
      </c>
      <c r="D60" s="18">
        <f t="shared" si="0"/>
        <v>79145</v>
      </c>
      <c r="E60" s="3">
        <f>D60/'Operating Expenditures I'!C60</f>
        <v>0.80503905932134434</v>
      </c>
      <c r="F60" s="10">
        <f>D60/'Operating Expenditures I'!B60</f>
        <v>62.41719242902208</v>
      </c>
      <c r="G60" s="39">
        <v>7180</v>
      </c>
    </row>
    <row r="61" spans="1:7">
      <c r="A61" s="1" t="s">
        <v>289</v>
      </c>
      <c r="B61" s="39">
        <v>37536</v>
      </c>
      <c r="C61" s="39">
        <v>16538</v>
      </c>
      <c r="D61" s="18">
        <f t="shared" si="0"/>
        <v>54074</v>
      </c>
      <c r="E61" s="3">
        <f>D61/'Operating Expenditures I'!C61</f>
        <v>0.80781009575882523</v>
      </c>
      <c r="F61" s="10">
        <f>D61/'Operating Expenditures I'!B61</f>
        <v>83.190769230769234</v>
      </c>
      <c r="G61" s="39">
        <v>10655</v>
      </c>
    </row>
    <row r="62" spans="1:7">
      <c r="A62" s="1" t="s">
        <v>294</v>
      </c>
      <c r="B62" s="39">
        <v>24697</v>
      </c>
      <c r="C62" s="39">
        <v>5372</v>
      </c>
      <c r="D62" s="18">
        <f t="shared" si="0"/>
        <v>30069</v>
      </c>
      <c r="E62" s="3">
        <f>D62/'Operating Expenditures I'!C62</f>
        <v>0.64696516556576367</v>
      </c>
      <c r="F62" s="10">
        <f>D62/'Operating Expenditures I'!B62</f>
        <v>25.289318755256517</v>
      </c>
      <c r="G62" s="39">
        <v>14135</v>
      </c>
    </row>
    <row r="63" spans="1:7">
      <c r="A63" s="1" t="s">
        <v>299</v>
      </c>
      <c r="B63" s="39">
        <v>816114</v>
      </c>
      <c r="C63" s="39">
        <v>204898</v>
      </c>
      <c r="D63" s="18">
        <f t="shared" si="0"/>
        <v>1021012</v>
      </c>
      <c r="E63" s="3">
        <f>D63/'Operating Expenditures I'!C63</f>
        <v>0.7057109383909842</v>
      </c>
      <c r="F63" s="10">
        <f>D63/'Operating Expenditures I'!B63</f>
        <v>11.313779156739985</v>
      </c>
      <c r="G63" s="39">
        <v>318380</v>
      </c>
    </row>
    <row r="64" spans="1:7">
      <c r="A64" s="1" t="s">
        <v>304</v>
      </c>
      <c r="B64" s="39">
        <v>68890</v>
      </c>
      <c r="C64" s="39">
        <v>25373</v>
      </c>
      <c r="D64" s="18">
        <f t="shared" si="0"/>
        <v>94263</v>
      </c>
      <c r="E64" s="3">
        <f>D64/'Operating Expenditures I'!C64</f>
        <v>0.77505529472706192</v>
      </c>
      <c r="F64" s="10">
        <f>D64/'Operating Expenditures I'!B64</f>
        <v>32.890090718771809</v>
      </c>
      <c r="G64" s="39">
        <v>17798</v>
      </c>
    </row>
    <row r="65" spans="1:7">
      <c r="A65" s="1" t="s">
        <v>309</v>
      </c>
      <c r="B65" s="39">
        <v>49312</v>
      </c>
      <c r="C65" s="39">
        <v>7433</v>
      </c>
      <c r="D65" s="18">
        <f t="shared" si="0"/>
        <v>56745</v>
      </c>
      <c r="E65" s="3">
        <f>D65/'Operating Expenditures I'!C65</f>
        <v>0.75585422383248524</v>
      </c>
      <c r="F65" s="10">
        <f>D65/'Operating Expenditures I'!B65</f>
        <v>40.765086206896555</v>
      </c>
      <c r="G65" s="39">
        <v>14074</v>
      </c>
    </row>
    <row r="66" spans="1:7">
      <c r="A66" s="1" t="s">
        <v>314</v>
      </c>
      <c r="B66" s="39">
        <v>100767</v>
      </c>
      <c r="C66" s="39">
        <v>41969</v>
      </c>
      <c r="D66" s="18">
        <f t="shared" si="0"/>
        <v>142736</v>
      </c>
      <c r="E66" s="3">
        <f>D66/'Operating Expenditures I'!C66</f>
        <v>0.79624237150093158</v>
      </c>
      <c r="F66" s="10">
        <f>D66/'Operating Expenditures I'!B66</f>
        <v>35.435948361469713</v>
      </c>
      <c r="G66" s="39">
        <v>23795</v>
      </c>
    </row>
    <row r="67" spans="1:7">
      <c r="A67" s="1" t="s">
        <v>319</v>
      </c>
      <c r="B67" s="39">
        <v>59947</v>
      </c>
      <c r="C67" s="39">
        <v>32788</v>
      </c>
      <c r="D67" s="18">
        <f t="shared" si="0"/>
        <v>92735</v>
      </c>
      <c r="E67" s="3">
        <f>D67/'Operating Expenditures I'!C67</f>
        <v>0.7658290046328794</v>
      </c>
      <c r="F67" s="10">
        <f>D67/'Operating Expenditures I'!B67</f>
        <v>33.844890510948908</v>
      </c>
      <c r="G67" s="39">
        <v>24743</v>
      </c>
    </row>
    <row r="68" spans="1:7">
      <c r="A68" s="1" t="s">
        <v>324</v>
      </c>
      <c r="B68" s="39">
        <v>91731</v>
      </c>
      <c r="C68" s="39">
        <v>51609</v>
      </c>
      <c r="D68" s="18">
        <f t="shared" si="0"/>
        <v>143340</v>
      </c>
      <c r="E68" s="3">
        <f>D68/'Operating Expenditures I'!C68</f>
        <v>0.78017504136549687</v>
      </c>
      <c r="F68" s="10">
        <f>D68/'Operating Expenditures I'!B68</f>
        <v>42.980509745127435</v>
      </c>
      <c r="G68" s="39">
        <v>30862</v>
      </c>
    </row>
    <row r="69" spans="1:7">
      <c r="A69" s="1" t="s">
        <v>329</v>
      </c>
      <c r="B69" s="39">
        <v>88654</v>
      </c>
      <c r="C69" s="39">
        <v>20642</v>
      </c>
      <c r="D69" s="18">
        <f t="shared" si="0"/>
        <v>109296</v>
      </c>
      <c r="E69" s="3">
        <f>D69/'Operating Expenditures I'!C69</f>
        <v>0.76430234753603121</v>
      </c>
      <c r="F69" s="10">
        <f>D69/'Operating Expenditures I'!B69</f>
        <v>24.315016685205784</v>
      </c>
      <c r="G69" s="39">
        <v>18092</v>
      </c>
    </row>
    <row r="70" spans="1:7">
      <c r="A70" s="1" t="s">
        <v>334</v>
      </c>
      <c r="B70" s="39">
        <v>26359</v>
      </c>
      <c r="C70" s="39">
        <v>10034</v>
      </c>
      <c r="D70" s="18">
        <f t="shared" ref="D70:D125" si="1">SUM(B70:C70)</f>
        <v>36393</v>
      </c>
      <c r="E70" s="3">
        <f>D70/'Operating Expenditures I'!C70</f>
        <v>0.82662517603234453</v>
      </c>
      <c r="F70" s="10">
        <f>D70/'Operating Expenditures I'!B70</f>
        <v>33.603878116343488</v>
      </c>
      <c r="G70" s="39">
        <v>3669</v>
      </c>
    </row>
    <row r="71" spans="1:7">
      <c r="A71" s="1" t="s">
        <v>339</v>
      </c>
      <c r="B71" s="39">
        <v>21422</v>
      </c>
      <c r="C71" s="39">
        <v>20793</v>
      </c>
      <c r="D71" s="18">
        <f t="shared" si="1"/>
        <v>42215</v>
      </c>
      <c r="E71" s="3">
        <f>D71/'Operating Expenditures I'!C71</f>
        <v>0.79260622218884358</v>
      </c>
      <c r="F71" s="10">
        <f>D71/'Operating Expenditures I'!B71</f>
        <v>47.700564971751412</v>
      </c>
      <c r="G71" s="39">
        <v>8729</v>
      </c>
    </row>
    <row r="72" spans="1:7">
      <c r="A72" s="1" t="s">
        <v>344</v>
      </c>
      <c r="B72" s="39">
        <v>32178</v>
      </c>
      <c r="C72" s="39">
        <v>16514</v>
      </c>
      <c r="D72" s="18">
        <f t="shared" si="1"/>
        <v>48692</v>
      </c>
      <c r="E72" s="3">
        <f>D72/'Operating Expenditures I'!C72</f>
        <v>0.69501420231519151</v>
      </c>
      <c r="F72" s="10">
        <f>D72/'Operating Expenditures I'!B72</f>
        <v>47.737254901960782</v>
      </c>
      <c r="G72" s="39">
        <v>19217</v>
      </c>
    </row>
    <row r="73" spans="1:7">
      <c r="A73" s="1" t="s">
        <v>348</v>
      </c>
      <c r="B73" s="39">
        <v>18819605</v>
      </c>
      <c r="C73" s="39">
        <v>13636285</v>
      </c>
      <c r="D73" s="18">
        <f t="shared" si="1"/>
        <v>32455890</v>
      </c>
      <c r="E73" s="3">
        <f>D73/'Operating Expenditures I'!C73</f>
        <v>0.66958881751526167</v>
      </c>
      <c r="F73" s="10">
        <f>D73/'Operating Expenditures I'!B73</f>
        <v>40.125175245343478</v>
      </c>
      <c r="G73" s="39">
        <v>8198045</v>
      </c>
    </row>
    <row r="74" spans="1:7">
      <c r="A74" s="1" t="s">
        <v>353</v>
      </c>
      <c r="B74" s="39">
        <v>347171</v>
      </c>
      <c r="C74" s="39">
        <v>142407</v>
      </c>
      <c r="D74" s="18">
        <f t="shared" si="1"/>
        <v>489578</v>
      </c>
      <c r="E74" s="3">
        <f>D74/'Operating Expenditures I'!C74</f>
        <v>0.79822283091622037</v>
      </c>
      <c r="F74" s="10">
        <f>D74/'Operating Expenditures I'!B74</f>
        <v>38.052075237058915</v>
      </c>
      <c r="G74" s="39">
        <v>81292</v>
      </c>
    </row>
    <row r="75" spans="1:7">
      <c r="A75" s="1" t="s">
        <v>358</v>
      </c>
      <c r="B75" s="39">
        <v>26042</v>
      </c>
      <c r="C75" s="39">
        <v>1100</v>
      </c>
      <c r="D75" s="18">
        <f t="shared" si="1"/>
        <v>27142</v>
      </c>
      <c r="E75" s="3">
        <f>D75/'Operating Expenditures I'!C75</f>
        <v>0.68240559159249758</v>
      </c>
      <c r="F75" s="10">
        <f>D75/'Operating Expenditures I'!B75</f>
        <v>23.829675153643546</v>
      </c>
      <c r="G75" s="39">
        <v>10000</v>
      </c>
    </row>
    <row r="76" spans="1:7">
      <c r="A76" s="1" t="s">
        <v>363</v>
      </c>
      <c r="B76" s="39">
        <v>28288</v>
      </c>
      <c r="C76" s="39">
        <v>5400</v>
      </c>
      <c r="D76" s="18">
        <f t="shared" si="1"/>
        <v>33688</v>
      </c>
      <c r="E76" s="3">
        <f>D76/'Operating Expenditures I'!C76</f>
        <v>0.7876917321361766</v>
      </c>
      <c r="F76" s="10">
        <f>D76/'Operating Expenditures I'!B76</f>
        <v>34.694129763130796</v>
      </c>
      <c r="G76" s="39">
        <v>9000</v>
      </c>
    </row>
    <row r="77" spans="1:7">
      <c r="A77" s="1" t="s">
        <v>368</v>
      </c>
      <c r="B77" s="39">
        <v>13046</v>
      </c>
      <c r="C77" s="39">
        <v>1041</v>
      </c>
      <c r="D77" s="18">
        <f t="shared" si="1"/>
        <v>14087</v>
      </c>
      <c r="E77" s="3">
        <f>D77/'Operating Expenditures I'!C77</f>
        <v>0.65374976795990347</v>
      </c>
      <c r="F77" s="10">
        <f>D77/'Operating Expenditures I'!B77</f>
        <v>19.165986394557823</v>
      </c>
      <c r="G77" s="39">
        <v>6041</v>
      </c>
    </row>
    <row r="78" spans="1:7">
      <c r="A78" s="1" t="s">
        <v>373</v>
      </c>
      <c r="B78" s="39">
        <v>312637</v>
      </c>
      <c r="C78" s="39">
        <v>92173</v>
      </c>
      <c r="D78" s="18">
        <f t="shared" si="1"/>
        <v>404810</v>
      </c>
      <c r="E78" s="3">
        <f>D78/'Operating Expenditures I'!C78</f>
        <v>0.76573134238013996</v>
      </c>
      <c r="F78" s="10">
        <f>D78/'Operating Expenditures I'!B78</f>
        <v>17.396218306832832</v>
      </c>
      <c r="G78" s="39">
        <v>59198</v>
      </c>
    </row>
    <row r="79" spans="1:7">
      <c r="A79" s="1" t="s">
        <v>378</v>
      </c>
      <c r="B79" s="39">
        <v>41335</v>
      </c>
      <c r="C79" s="39">
        <v>15076</v>
      </c>
      <c r="D79" s="18">
        <f t="shared" si="1"/>
        <v>56411</v>
      </c>
      <c r="E79" s="3">
        <f>D79/'Operating Expenditures I'!C79</f>
        <v>0.77797545166183979</v>
      </c>
      <c r="F79" s="10">
        <f>D79/'Operating Expenditures I'!B79</f>
        <v>25.924172794117649</v>
      </c>
      <c r="G79" s="39">
        <v>1629</v>
      </c>
    </row>
    <row r="80" spans="1:7">
      <c r="A80" s="1" t="s">
        <v>383</v>
      </c>
      <c r="B80" s="39">
        <v>51363</v>
      </c>
      <c r="C80" s="39">
        <v>20672</v>
      </c>
      <c r="D80" s="18">
        <f t="shared" si="1"/>
        <v>72035</v>
      </c>
      <c r="E80" s="3">
        <f>D80/'Operating Expenditures I'!C80</f>
        <v>0.60894374233906756</v>
      </c>
      <c r="F80" s="10">
        <f>D80/'Operating Expenditures I'!B80</f>
        <v>20.285834976063082</v>
      </c>
      <c r="G80" s="39">
        <v>35317</v>
      </c>
    </row>
    <row r="81" spans="1:7">
      <c r="A81" s="1" t="s">
        <v>388</v>
      </c>
      <c r="B81" s="39">
        <v>29141</v>
      </c>
      <c r="C81" s="39">
        <v>2186</v>
      </c>
      <c r="D81" s="18">
        <f t="shared" si="1"/>
        <v>31327</v>
      </c>
      <c r="E81" s="3">
        <f>D81/'Operating Expenditures I'!C81</f>
        <v>0.52421352074966532</v>
      </c>
      <c r="F81" s="10">
        <f>D81/'Operating Expenditures I'!B81</f>
        <v>29.949330783938816</v>
      </c>
      <c r="G81" s="39">
        <v>22525</v>
      </c>
    </row>
    <row r="82" spans="1:7">
      <c r="A82" s="1" t="s">
        <v>393</v>
      </c>
      <c r="B82" s="39">
        <v>93665</v>
      </c>
      <c r="C82" s="39">
        <v>10896</v>
      </c>
      <c r="D82" s="18">
        <f t="shared" si="1"/>
        <v>104561</v>
      </c>
      <c r="E82" s="3">
        <f>D82/'Operating Expenditures I'!C82</f>
        <v>0.70913813683468074</v>
      </c>
      <c r="F82" s="10">
        <f>D82/'Operating Expenditures I'!B82</f>
        <v>34.271058669288756</v>
      </c>
      <c r="G82" s="39">
        <v>41340</v>
      </c>
    </row>
    <row r="83" spans="1:7">
      <c r="A83" s="1" t="s">
        <v>398</v>
      </c>
      <c r="B83" s="39">
        <v>231435</v>
      </c>
      <c r="C83" s="39">
        <v>114209</v>
      </c>
      <c r="D83" s="18">
        <f t="shared" si="1"/>
        <v>345644</v>
      </c>
      <c r="E83" s="3">
        <f>D83/'Operating Expenditures I'!C83</f>
        <v>0.73420055397896244</v>
      </c>
      <c r="F83" s="10">
        <f>D83/'Operating Expenditures I'!B83</f>
        <v>30.383614627285514</v>
      </c>
      <c r="G83" s="39">
        <v>73095</v>
      </c>
    </row>
    <row r="84" spans="1:7">
      <c r="A84" s="1" t="s">
        <v>403</v>
      </c>
      <c r="B84" s="39">
        <v>121883</v>
      </c>
      <c r="C84" s="39">
        <v>35455</v>
      </c>
      <c r="D84" s="18">
        <f t="shared" si="1"/>
        <v>157338</v>
      </c>
      <c r="E84" s="3">
        <f>D84/'Operating Expenditures I'!C84</f>
        <v>0.67588825836494304</v>
      </c>
      <c r="F84" s="10">
        <f>D84/'Operating Expenditures I'!B84</f>
        <v>25.993391706591773</v>
      </c>
      <c r="G84" s="39">
        <v>58500</v>
      </c>
    </row>
    <row r="85" spans="1:7">
      <c r="A85" s="1" t="s">
        <v>408</v>
      </c>
      <c r="B85" s="39">
        <v>80000</v>
      </c>
      <c r="C85" s="39">
        <v>23200</v>
      </c>
      <c r="D85" s="18">
        <f t="shared" si="1"/>
        <v>103200</v>
      </c>
      <c r="E85" s="3">
        <f>D85/'Operating Expenditures I'!C85</f>
        <v>0.66606858182897788</v>
      </c>
      <c r="F85" s="10">
        <f>D85/'Operating Expenditures I'!B85</f>
        <v>35.269993164730003</v>
      </c>
      <c r="G85" s="39">
        <v>43857</v>
      </c>
    </row>
    <row r="86" spans="1:7">
      <c r="A86" s="1" t="s">
        <v>413</v>
      </c>
      <c r="B86" s="39">
        <v>41232</v>
      </c>
      <c r="C86" s="39">
        <v>11682</v>
      </c>
      <c r="D86" s="18">
        <f t="shared" si="1"/>
        <v>52914</v>
      </c>
      <c r="E86" s="3">
        <f>D86/'Operating Expenditures I'!C86</f>
        <v>0.55075722092115531</v>
      </c>
      <c r="F86" s="10">
        <f>D86/'Operating Expenditures I'!B86</f>
        <v>27.219135802469136</v>
      </c>
      <c r="G86" s="39">
        <v>32821</v>
      </c>
    </row>
    <row r="87" spans="1:7">
      <c r="A87" s="1" t="s">
        <v>418</v>
      </c>
      <c r="B87" s="39">
        <v>84550</v>
      </c>
      <c r="C87" s="39">
        <v>16093</v>
      </c>
      <c r="D87" s="18">
        <f t="shared" si="1"/>
        <v>100643</v>
      </c>
      <c r="E87" s="3">
        <f>D87/'Operating Expenditures I'!C87</f>
        <v>0.76682717949499413</v>
      </c>
      <c r="F87" s="10">
        <f>D87/'Operating Expenditures I'!B87</f>
        <v>30.777675840978592</v>
      </c>
      <c r="G87" s="39">
        <v>22545</v>
      </c>
    </row>
    <row r="88" spans="1:7">
      <c r="A88" s="1" t="s">
        <v>423</v>
      </c>
      <c r="B88" s="39">
        <v>151205</v>
      </c>
      <c r="C88" s="39">
        <v>52509</v>
      </c>
      <c r="D88" s="18">
        <f t="shared" si="1"/>
        <v>203714</v>
      </c>
      <c r="E88" s="3">
        <f>D88/'Operating Expenditures I'!C88</f>
        <v>0.71695948419066924</v>
      </c>
      <c r="F88" s="10">
        <f>D88/'Operating Expenditures I'!B88</f>
        <v>46.047468354430379</v>
      </c>
      <c r="G88" s="39">
        <v>56053</v>
      </c>
    </row>
    <row r="89" spans="1:7">
      <c r="A89" s="1" t="s">
        <v>428</v>
      </c>
      <c r="B89" s="39">
        <v>99310</v>
      </c>
      <c r="C89" s="39">
        <v>19272</v>
      </c>
      <c r="D89" s="18">
        <f t="shared" si="1"/>
        <v>118582</v>
      </c>
      <c r="E89" s="3">
        <f>D89/'Operating Expenditures I'!C89</f>
        <v>0.660491489172088</v>
      </c>
      <c r="F89" s="10">
        <f>D89/'Operating Expenditures I'!B89</f>
        <v>13.469104952294412</v>
      </c>
      <c r="G89" s="39">
        <v>53819</v>
      </c>
    </row>
    <row r="90" spans="1:7">
      <c r="A90" s="1" t="s">
        <v>433</v>
      </c>
      <c r="B90" s="39">
        <v>10248559</v>
      </c>
      <c r="C90" s="39">
        <v>2945751</v>
      </c>
      <c r="D90" s="18">
        <f t="shared" si="1"/>
        <v>13194310</v>
      </c>
      <c r="E90" s="3">
        <f>D90/'Operating Expenditures I'!C90</f>
        <v>0.56876377395253297</v>
      </c>
      <c r="F90" s="10">
        <f>D90/'Operating Expenditures I'!B90</f>
        <v>31.261988930378909</v>
      </c>
      <c r="G90" s="39">
        <v>6164057</v>
      </c>
    </row>
    <row r="91" spans="1:7">
      <c r="A91" s="1" t="s">
        <v>438</v>
      </c>
      <c r="B91" s="39">
        <v>601712</v>
      </c>
      <c r="C91" s="39">
        <v>184820</v>
      </c>
      <c r="D91" s="18">
        <f t="shared" si="1"/>
        <v>786532</v>
      </c>
      <c r="E91" s="3">
        <f>D91/'Operating Expenditures I'!C91</f>
        <v>0.68172792145149697</v>
      </c>
      <c r="F91" s="10">
        <f>D91/'Operating Expenditures I'!B91</f>
        <v>32.359581996214928</v>
      </c>
      <c r="G91" s="39">
        <v>214211</v>
      </c>
    </row>
    <row r="92" spans="1:7">
      <c r="A92" s="1" t="s">
        <v>443</v>
      </c>
      <c r="B92" s="39">
        <v>93493</v>
      </c>
      <c r="C92" s="39">
        <v>16280</v>
      </c>
      <c r="D92" s="18">
        <f t="shared" si="1"/>
        <v>109773</v>
      </c>
      <c r="E92" s="3">
        <f>D92/'Operating Expenditures I'!C92</f>
        <v>0.77896835815811694</v>
      </c>
      <c r="F92" s="10">
        <f>D92/'Operating Expenditures I'!B92</f>
        <v>45.738750000000003</v>
      </c>
      <c r="G92" s="39">
        <v>22546</v>
      </c>
    </row>
    <row r="93" spans="1:7">
      <c r="A93" s="1" t="s">
        <v>448</v>
      </c>
      <c r="B93" s="39">
        <v>340237</v>
      </c>
      <c r="C93" s="39">
        <v>91860</v>
      </c>
      <c r="D93" s="18">
        <f t="shared" si="1"/>
        <v>432097</v>
      </c>
      <c r="E93" s="3">
        <f>D93/'Operating Expenditures I'!C93</f>
        <v>0.79066818421360818</v>
      </c>
      <c r="F93" s="10">
        <f>D93/'Operating Expenditures I'!B93</f>
        <v>44.841946865919468</v>
      </c>
      <c r="G93" s="39">
        <v>85319</v>
      </c>
    </row>
    <row r="94" spans="1:7">
      <c r="A94" s="1" t="s">
        <v>453</v>
      </c>
      <c r="B94" s="39">
        <v>19236</v>
      </c>
      <c r="C94" s="39">
        <v>2391</v>
      </c>
      <c r="D94" s="18">
        <f t="shared" si="1"/>
        <v>21627</v>
      </c>
      <c r="E94" s="3">
        <f>D94/'Operating Expenditures I'!C94</f>
        <v>0.15207256618500159</v>
      </c>
      <c r="F94" s="10">
        <f>D94/'Operating Expenditures I'!B94</f>
        <v>24.887226697353281</v>
      </c>
      <c r="G94" s="39">
        <v>115402</v>
      </c>
    </row>
    <row r="95" spans="1:7">
      <c r="A95" s="1" t="s">
        <v>458</v>
      </c>
      <c r="B95" s="39">
        <v>16380</v>
      </c>
      <c r="C95" t="s">
        <v>17</v>
      </c>
      <c r="D95" s="18">
        <f t="shared" si="1"/>
        <v>16380</v>
      </c>
      <c r="E95" s="3">
        <f>D95/'Operating Expenditures I'!C95</f>
        <v>0.38943439290554194</v>
      </c>
      <c r="F95" s="10">
        <f>D95/'Operating Expenditures I'!B95</f>
        <v>16.25</v>
      </c>
      <c r="G95" s="39">
        <v>22920</v>
      </c>
    </row>
    <row r="96" spans="1:7">
      <c r="A96" s="1" t="s">
        <v>463</v>
      </c>
      <c r="B96" t="s">
        <v>17</v>
      </c>
      <c r="C96" t="s">
        <v>17</v>
      </c>
      <c r="D96" s="18">
        <f t="shared" si="1"/>
        <v>0</v>
      </c>
      <c r="F96" s="10">
        <f>D96/'Operating Expenditures I'!B96</f>
        <v>0</v>
      </c>
      <c r="G96" t="s">
        <v>17</v>
      </c>
    </row>
    <row r="97" spans="1:7">
      <c r="A97" s="1" t="s">
        <v>466</v>
      </c>
      <c r="B97" s="39">
        <v>269659</v>
      </c>
      <c r="C97" s="39">
        <v>47996</v>
      </c>
      <c r="D97" s="18">
        <f t="shared" si="1"/>
        <v>317655</v>
      </c>
      <c r="E97" s="3">
        <f>D97/'Operating Expenditures I'!C97</f>
        <v>0.66557921137490805</v>
      </c>
      <c r="F97" s="10">
        <f>D97/'Operating Expenditures I'!B97</f>
        <v>13.822505548061443</v>
      </c>
      <c r="G97" s="39">
        <v>130443</v>
      </c>
    </row>
    <row r="98" spans="1:7">
      <c r="A98" s="1" t="s">
        <v>471</v>
      </c>
      <c r="B98" s="39">
        <v>39626</v>
      </c>
      <c r="C98" s="39">
        <v>3031</v>
      </c>
      <c r="D98" s="18">
        <f t="shared" si="1"/>
        <v>42657</v>
      </c>
      <c r="E98" s="3">
        <f>D98/'Operating Expenditures I'!C98</f>
        <v>0.64620069078349396</v>
      </c>
      <c r="F98" s="10">
        <f>D98/'Operating Expenditures I'!B98</f>
        <v>8.8998539536824541</v>
      </c>
      <c r="G98" s="39">
        <v>18554</v>
      </c>
    </row>
    <row r="99" spans="1:7">
      <c r="A99" s="1" t="s">
        <v>476</v>
      </c>
      <c r="B99" s="39">
        <v>195646</v>
      </c>
      <c r="C99" s="39">
        <v>51184</v>
      </c>
      <c r="D99" s="18">
        <f t="shared" si="1"/>
        <v>246830</v>
      </c>
      <c r="E99" s="3">
        <f>D99/'Operating Expenditures I'!C99</f>
        <v>0.89465843642281606</v>
      </c>
      <c r="F99" s="10">
        <f>D99/'Operating Expenditures I'!B99</f>
        <v>33.989259157256953</v>
      </c>
      <c r="G99" s="39">
        <v>6685</v>
      </c>
    </row>
    <row r="100" spans="1:7">
      <c r="A100" s="1" t="s">
        <v>481</v>
      </c>
      <c r="B100" s="39">
        <v>37513</v>
      </c>
      <c r="C100" s="39">
        <v>7349</v>
      </c>
      <c r="D100" s="18">
        <f t="shared" si="1"/>
        <v>44862</v>
      </c>
      <c r="E100" s="3">
        <f>D100/'Operating Expenditures I'!C100</f>
        <v>0.55142829047642461</v>
      </c>
      <c r="F100" s="10">
        <f>D100/'Operating Expenditures I'!B100</f>
        <v>37.076033057851241</v>
      </c>
      <c r="G100" s="39">
        <v>26320</v>
      </c>
    </row>
    <row r="101" spans="1:7">
      <c r="A101" s="1" t="s">
        <v>486</v>
      </c>
      <c r="B101" s="39">
        <v>2678040</v>
      </c>
      <c r="C101" s="39">
        <v>1025129</v>
      </c>
      <c r="D101" s="18">
        <f t="shared" si="1"/>
        <v>3703169</v>
      </c>
      <c r="E101" s="3">
        <f>D101/'Operating Expenditures I'!C101</f>
        <v>0.50644591574043585</v>
      </c>
      <c r="F101" s="10">
        <f>D101/'Operating Expenditures I'!B101</f>
        <v>22.493479436079035</v>
      </c>
      <c r="G101" s="39">
        <v>2928952</v>
      </c>
    </row>
    <row r="102" spans="1:7">
      <c r="A102" s="1" t="s">
        <v>490</v>
      </c>
      <c r="B102" s="39">
        <v>974092</v>
      </c>
      <c r="C102" s="39">
        <v>236459</v>
      </c>
      <c r="D102" s="18">
        <f t="shared" si="1"/>
        <v>1210551</v>
      </c>
      <c r="E102" s="3">
        <f>D102/'Operating Expenditures I'!C102</f>
        <v>0.7313831410147581</v>
      </c>
      <c r="F102" s="10">
        <f>D102/'Operating Expenditures I'!B102</f>
        <v>12.430314107632435</v>
      </c>
      <c r="G102" s="39">
        <v>337635</v>
      </c>
    </row>
    <row r="103" spans="1:7">
      <c r="A103" s="1" t="s">
        <v>495</v>
      </c>
      <c r="B103" s="39">
        <v>362742</v>
      </c>
      <c r="C103" s="39">
        <v>82612</v>
      </c>
      <c r="D103" s="18">
        <f t="shared" si="1"/>
        <v>445354</v>
      </c>
      <c r="E103" s="3">
        <f>D103/'Operating Expenditures I'!C103</f>
        <v>0.61356879320843927</v>
      </c>
      <c r="F103" s="10">
        <f>D103/'Operating Expenditures I'!B103</f>
        <v>16.457411034329848</v>
      </c>
      <c r="G103" s="39">
        <v>172374</v>
      </c>
    </row>
    <row r="104" spans="1:7">
      <c r="A104" s="1" t="s">
        <v>499</v>
      </c>
      <c r="B104" s="39">
        <v>938924</v>
      </c>
      <c r="C104" s="39">
        <v>315063</v>
      </c>
      <c r="D104" s="18">
        <f t="shared" si="1"/>
        <v>1253987</v>
      </c>
      <c r="E104" s="3">
        <f>D104/'Operating Expenditures I'!C104</f>
        <v>0.78521710162968672</v>
      </c>
      <c r="F104" s="10">
        <f>D104/'Operating Expenditures I'!B104</f>
        <v>25.320282685512367</v>
      </c>
      <c r="G104" s="39">
        <v>153085</v>
      </c>
    </row>
    <row r="105" spans="1:7">
      <c r="A105" s="1" t="s">
        <v>504</v>
      </c>
      <c r="B105" s="39">
        <v>57112</v>
      </c>
      <c r="C105" s="39">
        <v>12042</v>
      </c>
      <c r="D105" s="18">
        <f t="shared" si="1"/>
        <v>69154</v>
      </c>
      <c r="E105" s="3">
        <f>D105/'Operating Expenditures I'!C105</f>
        <v>0.87377438592944501</v>
      </c>
      <c r="F105" s="10">
        <f>D105/'Operating Expenditures I'!B105</f>
        <v>49.01063075832743</v>
      </c>
      <c r="G105" s="39">
        <v>7512</v>
      </c>
    </row>
    <row r="106" spans="1:7">
      <c r="A106" s="1" t="s">
        <v>509</v>
      </c>
      <c r="B106" s="39">
        <v>59719</v>
      </c>
      <c r="C106" s="39">
        <v>17010</v>
      </c>
      <c r="D106" s="18">
        <f t="shared" si="1"/>
        <v>76729</v>
      </c>
      <c r="E106" s="3">
        <f>D106/'Operating Expenditures I'!C106</f>
        <v>0.72650406196148243</v>
      </c>
      <c r="F106" s="10">
        <f>D106/'Operating Expenditures I'!B106</f>
        <v>27.122304701307883</v>
      </c>
      <c r="G106" s="39">
        <v>23768</v>
      </c>
    </row>
    <row r="107" spans="1:7">
      <c r="A107" s="1" t="s">
        <v>514</v>
      </c>
      <c r="B107" s="39">
        <v>9515</v>
      </c>
      <c r="C107" s="39">
        <v>725</v>
      </c>
      <c r="D107" s="18">
        <f t="shared" si="1"/>
        <v>10240</v>
      </c>
      <c r="E107" s="3">
        <f>D107/'Operating Expenditures I'!C107</f>
        <v>0.49902534113060426</v>
      </c>
      <c r="F107" s="10">
        <f>D107/'Operating Expenditures I'!B107</f>
        <v>39.384615384615387</v>
      </c>
      <c r="G107" s="39">
        <v>8740</v>
      </c>
    </row>
    <row r="108" spans="1:7">
      <c r="A108" s="1" t="s">
        <v>519</v>
      </c>
      <c r="B108" s="39">
        <v>14861</v>
      </c>
      <c r="C108" s="39">
        <v>0</v>
      </c>
      <c r="D108" s="18">
        <f t="shared" si="1"/>
        <v>14861</v>
      </c>
      <c r="E108" s="3">
        <f>D108/'Operating Expenditures I'!C108</f>
        <v>0.622424191656894</v>
      </c>
      <c r="F108" s="10">
        <f>D108/'Operating Expenditures I'!B108</f>
        <v>18.145299145299145</v>
      </c>
      <c r="G108" s="39">
        <v>9015</v>
      </c>
    </row>
    <row r="109" spans="1:7">
      <c r="A109" s="1" t="s">
        <v>524</v>
      </c>
      <c r="B109" s="39">
        <v>103114</v>
      </c>
      <c r="C109" s="39">
        <v>49436</v>
      </c>
      <c r="D109" s="18">
        <f t="shared" si="1"/>
        <v>152550</v>
      </c>
      <c r="E109" s="3">
        <f>D109/'Operating Expenditures I'!C109</f>
        <v>0.7442479948480768</v>
      </c>
      <c r="F109" s="10">
        <f>D109/'Operating Expenditures I'!B109</f>
        <v>50.934891485809686</v>
      </c>
      <c r="G109" s="39">
        <v>29315</v>
      </c>
    </row>
    <row r="110" spans="1:7">
      <c r="A110" s="1" t="s">
        <v>529</v>
      </c>
      <c r="B110" s="39">
        <v>22367</v>
      </c>
      <c r="C110" s="39">
        <v>0</v>
      </c>
      <c r="D110" s="18">
        <f t="shared" si="1"/>
        <v>22367</v>
      </c>
      <c r="E110" s="3">
        <f>D110/'Operating Expenditures I'!C110</f>
        <v>0.76865184370596928</v>
      </c>
      <c r="F110" s="10">
        <f>D110/'Operating Expenditures I'!B110</f>
        <v>57.498714652956295</v>
      </c>
      <c r="G110" s="39">
        <v>2489</v>
      </c>
    </row>
    <row r="111" spans="1:7">
      <c r="A111" s="1" t="s">
        <v>534</v>
      </c>
      <c r="B111" s="39">
        <v>15859575</v>
      </c>
      <c r="C111" s="39">
        <v>6417644</v>
      </c>
      <c r="D111" s="18">
        <f t="shared" si="1"/>
        <v>22277219</v>
      </c>
      <c r="E111" s="3">
        <f>D111/'Operating Expenditures I'!C111</f>
        <v>0.66946731066563003</v>
      </c>
      <c r="F111" s="10">
        <f>D111/'Operating Expenditures I'!B111</f>
        <v>32.623023776191005</v>
      </c>
      <c r="G111" s="39">
        <v>6537623</v>
      </c>
    </row>
    <row r="112" spans="1:7">
      <c r="A112" s="1" t="s">
        <v>539</v>
      </c>
      <c r="B112" s="39">
        <v>40960</v>
      </c>
      <c r="C112" s="39">
        <v>3543</v>
      </c>
      <c r="D112" s="18">
        <f t="shared" si="1"/>
        <v>44503</v>
      </c>
      <c r="E112" s="3">
        <f>D112/'Operating Expenditures I'!C112</f>
        <v>0.64217893217893218</v>
      </c>
      <c r="F112" s="10">
        <f>D112/'Operating Expenditures I'!B112</f>
        <v>5.3150603129105454</v>
      </c>
      <c r="G112" s="39">
        <v>23347</v>
      </c>
    </row>
    <row r="113" spans="1:7">
      <c r="A113" s="1" t="s">
        <v>544</v>
      </c>
      <c r="B113" s="39">
        <v>90922</v>
      </c>
      <c r="C113" s="39">
        <v>26360</v>
      </c>
      <c r="D113" s="18">
        <f t="shared" si="1"/>
        <v>117282</v>
      </c>
      <c r="E113" s="3">
        <f>D113/'Operating Expenditures I'!C113</f>
        <v>0.72719043160694685</v>
      </c>
      <c r="F113" s="10">
        <f>D113/'Operating Expenditures I'!B113</f>
        <v>22.078689759036145</v>
      </c>
      <c r="G113" s="39">
        <v>36326</v>
      </c>
    </row>
    <row r="114" spans="1:7">
      <c r="A114" s="1" t="s">
        <v>549</v>
      </c>
      <c r="B114" s="39">
        <v>168753</v>
      </c>
      <c r="C114" s="39">
        <v>52252</v>
      </c>
      <c r="D114" s="18">
        <f t="shared" si="1"/>
        <v>221005</v>
      </c>
      <c r="E114" s="3">
        <f>D114/'Operating Expenditures I'!C114</f>
        <v>0.64633818222230022</v>
      </c>
      <c r="F114" s="10">
        <f>D114/'Operating Expenditures I'!B114</f>
        <v>26.388656716417909</v>
      </c>
      <c r="G114" s="39">
        <v>92739</v>
      </c>
    </row>
    <row r="115" spans="1:7">
      <c r="A115" s="1" t="s">
        <v>554</v>
      </c>
      <c r="B115" s="39">
        <v>27683</v>
      </c>
      <c r="C115" s="39">
        <v>6468</v>
      </c>
      <c r="D115" s="18">
        <f t="shared" si="1"/>
        <v>34151</v>
      </c>
      <c r="E115" s="3">
        <f>D115/'Operating Expenditures I'!C115</f>
        <v>0.16592250698408842</v>
      </c>
      <c r="F115" s="10">
        <f>D115/'Operating Expenditures I'!B115</f>
        <v>14.476896990250106</v>
      </c>
      <c r="G115" s="39">
        <v>169408</v>
      </c>
    </row>
    <row r="116" spans="1:7">
      <c r="A116" s="1" t="s">
        <v>559</v>
      </c>
      <c r="B116" s="39">
        <v>120768</v>
      </c>
      <c r="C116" s="39">
        <v>59000</v>
      </c>
      <c r="D116" s="18">
        <f t="shared" si="1"/>
        <v>179768</v>
      </c>
      <c r="E116" s="3">
        <f>D116/'Operating Expenditures I'!C116</f>
        <v>0.73235695516672439</v>
      </c>
      <c r="F116" s="10">
        <f>D116/'Operating Expenditures I'!B116</f>
        <v>68.982348426707603</v>
      </c>
      <c r="G116" s="39">
        <v>40113</v>
      </c>
    </row>
    <row r="117" spans="1:7">
      <c r="A117" s="1" t="s">
        <v>564</v>
      </c>
      <c r="B117" s="39">
        <v>37884</v>
      </c>
      <c r="C117" s="39">
        <v>5567</v>
      </c>
      <c r="D117" s="18">
        <f t="shared" si="1"/>
        <v>43451</v>
      </c>
      <c r="E117" s="3">
        <f>D117/'Operating Expenditures I'!C117</f>
        <v>0.68309515949000932</v>
      </c>
      <c r="F117" s="10">
        <f>D117/'Operating Expenditures I'!B117</f>
        <v>23.64036996735582</v>
      </c>
      <c r="G117" s="39">
        <v>16277</v>
      </c>
    </row>
    <row r="118" spans="1:7">
      <c r="A118" s="1" t="s">
        <v>569</v>
      </c>
      <c r="B118" s="39">
        <v>15340</v>
      </c>
      <c r="C118" s="39">
        <v>1174</v>
      </c>
      <c r="D118" s="18">
        <f t="shared" si="1"/>
        <v>16514</v>
      </c>
      <c r="E118" s="3">
        <f>D118/'Operating Expenditures I'!C118</f>
        <v>0.45665459170975858</v>
      </c>
      <c r="F118" s="10">
        <f>D118/'Operating Expenditures I'!B118</f>
        <v>23.625178826895564</v>
      </c>
      <c r="G118" s="39">
        <v>16530</v>
      </c>
    </row>
    <row r="119" spans="1:7">
      <c r="A119" s="1" t="s">
        <v>574</v>
      </c>
      <c r="B119" s="39">
        <v>1215700</v>
      </c>
      <c r="C119" s="39">
        <v>364036</v>
      </c>
      <c r="D119" s="18">
        <f t="shared" si="1"/>
        <v>1579736</v>
      </c>
      <c r="E119" s="3">
        <f>D119/'Operating Expenditures I'!C119</f>
        <v>0.54913073372650245</v>
      </c>
      <c r="F119" s="10">
        <f>D119/'Operating Expenditures I'!B119</f>
        <v>33.912285597750255</v>
      </c>
      <c r="G119" s="39">
        <v>979196</v>
      </c>
    </row>
    <row r="120" spans="1:7">
      <c r="A120" s="1" t="s">
        <v>579</v>
      </c>
      <c r="B120" t="s">
        <v>17</v>
      </c>
      <c r="C120" t="s">
        <v>17</v>
      </c>
      <c r="D120" s="18">
        <f t="shared" si="1"/>
        <v>0</v>
      </c>
      <c r="F120" s="10">
        <f>D120/'Operating Expenditures I'!B120</f>
        <v>0</v>
      </c>
      <c r="G120" t="s">
        <v>17</v>
      </c>
    </row>
    <row r="121" spans="1:7">
      <c r="A121" s="1" t="s">
        <v>580</v>
      </c>
      <c r="B121" s="39">
        <v>31037</v>
      </c>
      <c r="C121" s="39">
        <v>8195</v>
      </c>
      <c r="D121" s="18">
        <f t="shared" si="1"/>
        <v>39232</v>
      </c>
      <c r="E121" s="3">
        <f>D121/'Operating Expenditures I'!C121</f>
        <v>0.75623578395466284</v>
      </c>
      <c r="F121" s="10">
        <f>D121/'Operating Expenditures I'!B121</f>
        <v>12.721141374837872</v>
      </c>
      <c r="G121" s="39">
        <v>7800</v>
      </c>
    </row>
    <row r="122" spans="1:7">
      <c r="A122" s="1" t="s">
        <v>585</v>
      </c>
      <c r="B122" s="39">
        <v>210039</v>
      </c>
      <c r="C122" s="39">
        <v>96994</v>
      </c>
      <c r="D122" s="18">
        <f t="shared" si="1"/>
        <v>307033</v>
      </c>
      <c r="E122" s="3">
        <f>D122/'Operating Expenditures I'!C122</f>
        <v>0.67333865513414881</v>
      </c>
      <c r="F122" s="10">
        <f>D122/'Operating Expenditures I'!B122</f>
        <v>26.123798179188292</v>
      </c>
      <c r="G122" s="39">
        <v>94327</v>
      </c>
    </row>
    <row r="123" spans="1:7">
      <c r="A123" s="1" t="s">
        <v>590</v>
      </c>
      <c r="B123" s="39">
        <v>70307</v>
      </c>
      <c r="C123" s="39">
        <v>21188</v>
      </c>
      <c r="D123" s="18">
        <f t="shared" si="1"/>
        <v>91495</v>
      </c>
      <c r="E123" s="3">
        <f>D123/'Operating Expenditures I'!C123</f>
        <v>0.73842863484120902</v>
      </c>
      <c r="F123" s="10">
        <f>D123/'Operating Expenditures I'!B123</f>
        <v>47.48053969901401</v>
      </c>
      <c r="G123" s="39">
        <v>27874</v>
      </c>
    </row>
    <row r="124" spans="1:7">
      <c r="A124" s="1" t="s">
        <v>595</v>
      </c>
      <c r="B124" s="39">
        <v>49187</v>
      </c>
      <c r="C124" s="39">
        <v>15808</v>
      </c>
      <c r="D124" s="18">
        <f t="shared" si="1"/>
        <v>64995</v>
      </c>
      <c r="E124" s="3">
        <f>D124/'Operating Expenditures I'!C124</f>
        <v>0.78473630831643004</v>
      </c>
      <c r="F124" s="10">
        <f>D124/'Operating Expenditures I'!B124</f>
        <v>60.799812909260993</v>
      </c>
      <c r="G124" s="39">
        <v>14094</v>
      </c>
    </row>
    <row r="125" spans="1:7">
      <c r="A125" s="1" t="s">
        <v>600</v>
      </c>
      <c r="B125" s="39">
        <v>471946</v>
      </c>
      <c r="C125" s="39">
        <v>156901</v>
      </c>
      <c r="D125" s="18">
        <f t="shared" si="1"/>
        <v>628847</v>
      </c>
      <c r="E125" s="3">
        <f>D125/'Operating Expenditures I'!C125</f>
        <v>0.86504968023891637</v>
      </c>
      <c r="F125" s="10">
        <f>D125/'Operating Expenditures I'!B125</f>
        <v>23.830794300439592</v>
      </c>
      <c r="G125" s="39">
        <v>46636</v>
      </c>
    </row>
  </sheetData>
  <mergeCells count="1">
    <mergeCell ref="B3:F3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B640-F996-40EA-8D93-ED2DC9BFF8D2}">
  <dimension ref="A1:I125"/>
  <sheetViews>
    <sheetView workbookViewId="0">
      <selection activeCell="J6" sqref="J6"/>
    </sheetView>
  </sheetViews>
  <sheetFormatPr defaultRowHeight="15"/>
  <cols>
    <col min="1" max="1" width="52.42578125" bestFit="1" customWidth="1"/>
    <col min="2" max="2" width="16" customWidth="1"/>
    <col min="3" max="3" width="13" customWidth="1"/>
    <col min="4" max="4" width="10.7109375" customWidth="1"/>
    <col min="5" max="5" width="13.7109375" customWidth="1"/>
    <col min="6" max="6" width="12.5703125" customWidth="1"/>
    <col min="7" max="7" width="15.28515625" bestFit="1" customWidth="1"/>
    <col min="8" max="8" width="14.7109375" customWidth="1"/>
    <col min="9" max="9" width="15.42578125" customWidth="1"/>
  </cols>
  <sheetData>
    <row r="1" spans="1:9">
      <c r="A1" s="15" t="s">
        <v>978</v>
      </c>
    </row>
    <row r="3" spans="1:9">
      <c r="B3" s="73" t="s">
        <v>979</v>
      </c>
      <c r="C3" s="73"/>
      <c r="D3" s="73"/>
      <c r="E3" s="73"/>
      <c r="F3" s="73"/>
      <c r="G3" s="74" t="s">
        <v>980</v>
      </c>
      <c r="H3" s="74"/>
      <c r="I3" s="74"/>
    </row>
    <row r="4" spans="1:9">
      <c r="A4" s="4" t="s">
        <v>1</v>
      </c>
      <c r="B4" s="20" t="s">
        <v>981</v>
      </c>
      <c r="C4" s="20" t="s">
        <v>982</v>
      </c>
      <c r="D4" s="20" t="s">
        <v>983</v>
      </c>
      <c r="E4" s="20" t="s">
        <v>984</v>
      </c>
      <c r="F4" s="21" t="s">
        <v>814</v>
      </c>
      <c r="G4" s="26" t="s">
        <v>985</v>
      </c>
      <c r="H4" s="26" t="s">
        <v>986</v>
      </c>
      <c r="I4" s="26" t="s">
        <v>987</v>
      </c>
    </row>
    <row r="5" spans="1:9">
      <c r="A5" s="1" t="s">
        <v>12</v>
      </c>
      <c r="B5" s="39">
        <v>0</v>
      </c>
      <c r="C5" s="39">
        <v>0</v>
      </c>
      <c r="D5" s="39">
        <v>0</v>
      </c>
      <c r="E5" s="39">
        <v>0</v>
      </c>
      <c r="F5" s="18">
        <f>SUM(B5:E5)</f>
        <v>0</v>
      </c>
      <c r="G5" s="39">
        <v>0</v>
      </c>
      <c r="H5" s="39">
        <v>0</v>
      </c>
      <c r="I5" s="39">
        <v>0</v>
      </c>
    </row>
    <row r="6" spans="1:9">
      <c r="A6" s="1" t="s">
        <v>18</v>
      </c>
      <c r="B6" s="39">
        <v>0</v>
      </c>
      <c r="C6" s="39">
        <v>0</v>
      </c>
      <c r="D6" s="39">
        <v>0</v>
      </c>
      <c r="E6" s="39">
        <v>6400</v>
      </c>
      <c r="F6" s="18">
        <f t="shared" ref="F6:F69" si="0">SUM(B6:E6)</f>
        <v>6400</v>
      </c>
      <c r="G6" s="39">
        <v>0</v>
      </c>
      <c r="H6" s="39">
        <v>0</v>
      </c>
      <c r="I6" s="39">
        <v>6400</v>
      </c>
    </row>
    <row r="7" spans="1:9">
      <c r="A7" s="1" t="s">
        <v>23</v>
      </c>
      <c r="B7" s="39">
        <v>0</v>
      </c>
      <c r="C7" s="39">
        <v>0</v>
      </c>
      <c r="D7" s="39">
        <v>0</v>
      </c>
      <c r="E7" s="39">
        <v>0</v>
      </c>
      <c r="F7" s="18">
        <f t="shared" si="0"/>
        <v>0</v>
      </c>
      <c r="G7" s="39">
        <v>0</v>
      </c>
      <c r="H7" s="39">
        <v>0</v>
      </c>
      <c r="I7" s="39">
        <v>0</v>
      </c>
    </row>
    <row r="8" spans="1:9">
      <c r="A8" s="1" t="s">
        <v>28</v>
      </c>
      <c r="B8" s="39">
        <v>0</v>
      </c>
      <c r="C8" s="39">
        <v>0</v>
      </c>
      <c r="D8" s="39">
        <v>0</v>
      </c>
      <c r="E8" s="39">
        <v>2839</v>
      </c>
      <c r="F8" s="18">
        <f t="shared" si="0"/>
        <v>2839</v>
      </c>
      <c r="G8" s="39">
        <v>0</v>
      </c>
      <c r="H8" s="39">
        <v>0</v>
      </c>
      <c r="I8" s="39">
        <v>6850</v>
      </c>
    </row>
    <row r="9" spans="1:9">
      <c r="A9" s="1" t="s">
        <v>33</v>
      </c>
      <c r="B9" s="39">
        <v>0</v>
      </c>
      <c r="C9" s="39">
        <v>0</v>
      </c>
      <c r="D9" s="39">
        <v>0</v>
      </c>
      <c r="E9" s="39">
        <v>0</v>
      </c>
      <c r="F9" s="18">
        <f t="shared" si="0"/>
        <v>0</v>
      </c>
      <c r="G9" s="39">
        <v>0</v>
      </c>
      <c r="H9" s="39">
        <v>0</v>
      </c>
      <c r="I9" s="39">
        <v>0</v>
      </c>
    </row>
    <row r="10" spans="1:9">
      <c r="A10" s="1" t="s">
        <v>38</v>
      </c>
      <c r="B10" s="39">
        <v>0</v>
      </c>
      <c r="C10" s="39">
        <v>0</v>
      </c>
      <c r="D10" s="39">
        <v>0</v>
      </c>
      <c r="E10" s="39">
        <v>0</v>
      </c>
      <c r="F10" s="18">
        <f t="shared" si="0"/>
        <v>0</v>
      </c>
      <c r="G10" s="39">
        <v>0</v>
      </c>
      <c r="H10" s="39">
        <v>0</v>
      </c>
      <c r="I10" s="39">
        <v>0</v>
      </c>
    </row>
    <row r="11" spans="1:9">
      <c r="A11" s="1" t="s">
        <v>43</v>
      </c>
      <c r="B11" s="39">
        <v>0</v>
      </c>
      <c r="C11" s="39">
        <v>0</v>
      </c>
      <c r="D11" s="39">
        <v>0</v>
      </c>
      <c r="E11" s="39">
        <v>475445</v>
      </c>
      <c r="F11" s="18">
        <f t="shared" si="0"/>
        <v>475445</v>
      </c>
      <c r="G11" s="39">
        <v>0</v>
      </c>
      <c r="H11" s="39">
        <v>451044</v>
      </c>
      <c r="I11" s="39">
        <v>24401</v>
      </c>
    </row>
    <row r="12" spans="1:9">
      <c r="A12" s="1" t="s">
        <v>48</v>
      </c>
      <c r="B12" s="39">
        <v>0</v>
      </c>
      <c r="C12" s="39">
        <v>0</v>
      </c>
      <c r="D12" s="39">
        <v>0</v>
      </c>
      <c r="E12" s="39">
        <v>0</v>
      </c>
      <c r="F12" s="18">
        <f t="shared" si="0"/>
        <v>0</v>
      </c>
      <c r="G12" s="39">
        <v>0</v>
      </c>
      <c r="H12" s="39">
        <v>0</v>
      </c>
      <c r="I12" s="39">
        <v>0</v>
      </c>
    </row>
    <row r="13" spans="1:9">
      <c r="A13" s="1" t="s">
        <v>53</v>
      </c>
      <c r="B13" s="39">
        <v>112060</v>
      </c>
      <c r="C13" s="39">
        <v>0</v>
      </c>
      <c r="D13" s="39">
        <v>0</v>
      </c>
      <c r="E13" s="39">
        <v>15836</v>
      </c>
      <c r="F13" s="18">
        <f t="shared" si="0"/>
        <v>127896</v>
      </c>
      <c r="G13" s="39">
        <v>0</v>
      </c>
      <c r="H13" s="39">
        <v>127896</v>
      </c>
      <c r="I13" s="39">
        <v>0</v>
      </c>
    </row>
    <row r="14" spans="1:9">
      <c r="A14" s="1" t="s">
        <v>58</v>
      </c>
      <c r="B14" s="39">
        <v>0</v>
      </c>
      <c r="C14" s="39">
        <v>0</v>
      </c>
      <c r="D14" s="39">
        <v>0</v>
      </c>
      <c r="E14" s="39">
        <v>0</v>
      </c>
      <c r="F14" s="18">
        <f t="shared" si="0"/>
        <v>0</v>
      </c>
      <c r="G14" s="39">
        <v>0</v>
      </c>
      <c r="H14" s="39">
        <v>0</v>
      </c>
      <c r="I14" s="39">
        <v>0</v>
      </c>
    </row>
    <row r="15" spans="1:9">
      <c r="A15" s="1" t="s">
        <v>63</v>
      </c>
      <c r="B15" s="39">
        <v>0</v>
      </c>
      <c r="C15" s="39">
        <v>0</v>
      </c>
      <c r="D15" s="39">
        <v>0</v>
      </c>
      <c r="E15" s="39">
        <v>7590</v>
      </c>
      <c r="F15" s="18">
        <f t="shared" si="0"/>
        <v>7590</v>
      </c>
      <c r="G15" s="39">
        <v>0</v>
      </c>
      <c r="H15" s="39">
        <v>0</v>
      </c>
      <c r="I15" s="39">
        <v>7590</v>
      </c>
    </row>
    <row r="16" spans="1:9">
      <c r="A16" s="1" t="s">
        <v>68</v>
      </c>
      <c r="B16" s="39">
        <v>0</v>
      </c>
      <c r="C16" s="39">
        <v>0</v>
      </c>
      <c r="D16" s="39">
        <v>0</v>
      </c>
      <c r="E16" s="39">
        <v>5064</v>
      </c>
      <c r="F16" s="18">
        <f t="shared" si="0"/>
        <v>5064</v>
      </c>
      <c r="G16" s="39">
        <v>0</v>
      </c>
      <c r="H16" s="39">
        <v>5064</v>
      </c>
      <c r="I16" s="39">
        <v>0</v>
      </c>
    </row>
    <row r="17" spans="1:9">
      <c r="A17" s="1" t="s">
        <v>73</v>
      </c>
      <c r="B17" s="39">
        <v>0</v>
      </c>
      <c r="C17" s="39">
        <v>0</v>
      </c>
      <c r="D17" s="39">
        <v>0</v>
      </c>
      <c r="E17" s="39">
        <v>0</v>
      </c>
      <c r="F17" s="18">
        <f t="shared" si="0"/>
        <v>0</v>
      </c>
      <c r="G17" s="39">
        <v>0</v>
      </c>
      <c r="H17" s="39">
        <v>0</v>
      </c>
      <c r="I17" s="39">
        <v>7250</v>
      </c>
    </row>
    <row r="18" spans="1:9">
      <c r="A18" s="1" t="s">
        <v>78</v>
      </c>
      <c r="B18" s="39">
        <v>0</v>
      </c>
      <c r="C18" s="39">
        <v>0</v>
      </c>
      <c r="D18" s="39">
        <v>0</v>
      </c>
      <c r="E18" s="39">
        <v>0</v>
      </c>
      <c r="F18" s="18">
        <f t="shared" si="0"/>
        <v>0</v>
      </c>
      <c r="G18" s="39">
        <v>0</v>
      </c>
      <c r="H18" s="39">
        <v>0</v>
      </c>
      <c r="I18" s="39">
        <v>0</v>
      </c>
    </row>
    <row r="19" spans="1:9">
      <c r="A19" s="1" t="s">
        <v>83</v>
      </c>
      <c r="B19" s="39">
        <v>0</v>
      </c>
      <c r="C19" s="39">
        <v>0</v>
      </c>
      <c r="D19" s="39">
        <v>0</v>
      </c>
      <c r="E19" s="39">
        <v>0</v>
      </c>
      <c r="F19" s="18">
        <f t="shared" si="0"/>
        <v>0</v>
      </c>
      <c r="G19" s="39">
        <v>0</v>
      </c>
      <c r="H19" s="39">
        <v>0</v>
      </c>
      <c r="I19" s="39">
        <v>0</v>
      </c>
    </row>
    <row r="20" spans="1:9">
      <c r="A20" s="1" t="s">
        <v>88</v>
      </c>
      <c r="B20" s="39">
        <v>0</v>
      </c>
      <c r="C20" s="39">
        <v>0</v>
      </c>
      <c r="D20" s="39">
        <v>0</v>
      </c>
      <c r="E20" s="39">
        <v>0</v>
      </c>
      <c r="F20" s="18">
        <f t="shared" si="0"/>
        <v>0</v>
      </c>
      <c r="G20" s="39">
        <v>0</v>
      </c>
      <c r="H20" s="39">
        <v>0</v>
      </c>
      <c r="I20" s="39">
        <v>0</v>
      </c>
    </row>
    <row r="21" spans="1:9">
      <c r="A21" s="1" t="s">
        <v>93</v>
      </c>
      <c r="B21" s="39">
        <v>0</v>
      </c>
      <c r="C21" s="39">
        <v>0</v>
      </c>
      <c r="D21" s="39">
        <v>0</v>
      </c>
      <c r="E21" s="39">
        <v>0</v>
      </c>
      <c r="F21" s="18">
        <f t="shared" si="0"/>
        <v>0</v>
      </c>
      <c r="G21" s="39">
        <v>0</v>
      </c>
      <c r="H21" s="39">
        <v>0</v>
      </c>
      <c r="I21" s="39">
        <v>0</v>
      </c>
    </row>
    <row r="22" spans="1:9">
      <c r="A22" s="1" t="s">
        <v>98</v>
      </c>
      <c r="B22" s="39">
        <v>0</v>
      </c>
      <c r="C22" s="39">
        <v>0</v>
      </c>
      <c r="D22" s="39">
        <v>0</v>
      </c>
      <c r="E22" s="39">
        <v>0</v>
      </c>
      <c r="F22" s="18">
        <f t="shared" si="0"/>
        <v>0</v>
      </c>
      <c r="G22" s="39">
        <v>0</v>
      </c>
      <c r="H22" s="39">
        <v>0</v>
      </c>
      <c r="I22" s="39">
        <v>0</v>
      </c>
    </row>
    <row r="23" spans="1:9">
      <c r="A23" s="1" t="s">
        <v>103</v>
      </c>
      <c r="B23" s="39">
        <v>0</v>
      </c>
      <c r="C23" s="39">
        <v>0</v>
      </c>
      <c r="D23" s="39">
        <v>0</v>
      </c>
      <c r="E23" s="39">
        <v>0</v>
      </c>
      <c r="F23" s="18">
        <f t="shared" si="0"/>
        <v>0</v>
      </c>
      <c r="G23" s="39">
        <v>0</v>
      </c>
      <c r="H23" s="39">
        <v>0</v>
      </c>
      <c r="I23" s="39">
        <v>0</v>
      </c>
    </row>
    <row r="24" spans="1:9">
      <c r="A24" s="1" t="s">
        <v>108</v>
      </c>
      <c r="B24" s="39">
        <v>0</v>
      </c>
      <c r="C24" s="39">
        <v>0</v>
      </c>
      <c r="D24" s="39">
        <v>0</v>
      </c>
      <c r="E24" s="39">
        <v>0</v>
      </c>
      <c r="F24" s="18">
        <f t="shared" si="0"/>
        <v>0</v>
      </c>
      <c r="G24" s="39">
        <v>0</v>
      </c>
      <c r="H24" s="39">
        <v>0</v>
      </c>
      <c r="I24" s="39">
        <v>0</v>
      </c>
    </row>
    <row r="25" spans="1:9">
      <c r="A25" s="1" t="s">
        <v>113</v>
      </c>
      <c r="B25" s="39">
        <v>0</v>
      </c>
      <c r="C25" s="39">
        <v>0</v>
      </c>
      <c r="D25" s="39">
        <v>0</v>
      </c>
      <c r="E25" s="39">
        <v>20000</v>
      </c>
      <c r="F25" s="18">
        <f t="shared" si="0"/>
        <v>20000</v>
      </c>
      <c r="G25" s="39">
        <v>0</v>
      </c>
      <c r="H25" s="39">
        <v>0</v>
      </c>
      <c r="I25" s="39">
        <v>13899</v>
      </c>
    </row>
    <row r="26" spans="1:9">
      <c r="A26" s="1" t="s">
        <v>118</v>
      </c>
      <c r="B26" s="39">
        <v>0</v>
      </c>
      <c r="C26" s="39">
        <v>0</v>
      </c>
      <c r="D26" s="39">
        <v>0</v>
      </c>
      <c r="E26" s="39">
        <v>0</v>
      </c>
      <c r="F26" s="18">
        <f t="shared" si="0"/>
        <v>0</v>
      </c>
      <c r="G26" s="39">
        <v>0</v>
      </c>
      <c r="H26" s="39">
        <v>0</v>
      </c>
      <c r="I26" s="39">
        <v>0</v>
      </c>
    </row>
    <row r="27" spans="1:9">
      <c r="A27" s="1" t="s">
        <v>123</v>
      </c>
      <c r="B27" s="39">
        <v>0</v>
      </c>
      <c r="C27" s="39">
        <v>0</v>
      </c>
      <c r="D27" s="39">
        <v>0</v>
      </c>
      <c r="E27" s="39">
        <v>16439</v>
      </c>
      <c r="F27" s="18">
        <f t="shared" si="0"/>
        <v>16439</v>
      </c>
      <c r="G27" s="39">
        <v>0</v>
      </c>
      <c r="H27" s="39">
        <v>11089</v>
      </c>
      <c r="I27" s="39">
        <v>5350</v>
      </c>
    </row>
    <row r="28" spans="1:9">
      <c r="A28" s="1" t="s">
        <v>128</v>
      </c>
      <c r="B28" s="39">
        <v>0</v>
      </c>
      <c r="C28" s="39">
        <v>0</v>
      </c>
      <c r="D28" s="39">
        <v>0</v>
      </c>
      <c r="E28" s="39">
        <v>0</v>
      </c>
      <c r="F28" s="18">
        <f t="shared" si="0"/>
        <v>0</v>
      </c>
      <c r="G28" s="39">
        <v>0</v>
      </c>
      <c r="H28" s="39">
        <v>0</v>
      </c>
      <c r="I28" s="39">
        <v>0</v>
      </c>
    </row>
    <row r="29" spans="1:9">
      <c r="A29" s="1" t="s">
        <v>133</v>
      </c>
      <c r="B29" s="39">
        <v>0</v>
      </c>
      <c r="C29" s="39">
        <v>0</v>
      </c>
      <c r="D29" s="39">
        <v>0</v>
      </c>
      <c r="E29" s="39">
        <v>0</v>
      </c>
      <c r="F29" s="18">
        <f t="shared" si="0"/>
        <v>0</v>
      </c>
      <c r="G29" s="39">
        <v>0</v>
      </c>
      <c r="H29" s="39">
        <v>0</v>
      </c>
      <c r="I29" s="39">
        <v>0</v>
      </c>
    </row>
    <row r="30" spans="1:9">
      <c r="A30" s="1" t="s">
        <v>138</v>
      </c>
      <c r="B30" s="39">
        <v>0</v>
      </c>
      <c r="C30" s="39">
        <v>0</v>
      </c>
      <c r="D30" s="39">
        <v>0</v>
      </c>
      <c r="E30" s="39">
        <v>0</v>
      </c>
      <c r="F30" s="18">
        <f t="shared" si="0"/>
        <v>0</v>
      </c>
      <c r="G30" s="39">
        <v>0</v>
      </c>
      <c r="H30" s="39">
        <v>0</v>
      </c>
      <c r="I30" s="39">
        <v>0</v>
      </c>
    </row>
    <row r="31" spans="1:9">
      <c r="A31" s="1" t="s">
        <v>143</v>
      </c>
      <c r="B31" s="39">
        <v>0</v>
      </c>
      <c r="C31" s="39">
        <v>0</v>
      </c>
      <c r="D31" s="39">
        <v>0</v>
      </c>
      <c r="E31" s="39">
        <v>0</v>
      </c>
      <c r="F31" s="18">
        <f t="shared" si="0"/>
        <v>0</v>
      </c>
      <c r="G31" s="39">
        <v>0</v>
      </c>
      <c r="H31" s="39">
        <v>0</v>
      </c>
      <c r="I31" s="39">
        <v>0</v>
      </c>
    </row>
    <row r="32" spans="1:9">
      <c r="A32" s="1" t="s">
        <v>148</v>
      </c>
      <c r="B32" s="39">
        <v>0</v>
      </c>
      <c r="C32" s="39">
        <v>0</v>
      </c>
      <c r="D32" s="39">
        <v>0</v>
      </c>
      <c r="E32" s="39">
        <v>0</v>
      </c>
      <c r="F32" s="18">
        <f t="shared" si="0"/>
        <v>0</v>
      </c>
      <c r="G32" s="39">
        <v>0</v>
      </c>
      <c r="H32" s="39">
        <v>0</v>
      </c>
      <c r="I32" s="39">
        <v>0</v>
      </c>
    </row>
    <row r="33" spans="1:9">
      <c r="A33" s="1" t="s">
        <v>153</v>
      </c>
      <c r="B33" s="39">
        <v>0</v>
      </c>
      <c r="C33" s="39">
        <v>0</v>
      </c>
      <c r="D33" s="39">
        <v>0</v>
      </c>
      <c r="E33" s="39">
        <v>0</v>
      </c>
      <c r="F33" s="18">
        <f t="shared" si="0"/>
        <v>0</v>
      </c>
      <c r="G33" s="39">
        <v>0</v>
      </c>
      <c r="H33" s="39">
        <v>0</v>
      </c>
      <c r="I33" s="39">
        <v>0</v>
      </c>
    </row>
    <row r="34" spans="1:9">
      <c r="A34" s="1" t="s">
        <v>158</v>
      </c>
      <c r="B34" s="39">
        <v>0</v>
      </c>
      <c r="C34" s="39">
        <v>0</v>
      </c>
      <c r="D34" s="39">
        <v>0</v>
      </c>
      <c r="E34" s="39">
        <v>0</v>
      </c>
      <c r="F34" s="18">
        <f t="shared" si="0"/>
        <v>0</v>
      </c>
      <c r="G34" s="39">
        <v>0</v>
      </c>
      <c r="H34" s="39">
        <v>0</v>
      </c>
      <c r="I34" s="39">
        <v>0</v>
      </c>
    </row>
    <row r="35" spans="1:9">
      <c r="A35" s="1" t="s">
        <v>163</v>
      </c>
      <c r="B35" s="39">
        <v>0</v>
      </c>
      <c r="C35" s="39">
        <v>0</v>
      </c>
      <c r="D35" s="39">
        <v>0</v>
      </c>
      <c r="E35" s="39">
        <v>49290</v>
      </c>
      <c r="F35" s="18">
        <f t="shared" si="0"/>
        <v>49290</v>
      </c>
      <c r="G35" s="39">
        <v>0</v>
      </c>
      <c r="H35" s="39">
        <v>9246</v>
      </c>
      <c r="I35" s="39">
        <v>40044</v>
      </c>
    </row>
    <row r="36" spans="1:9">
      <c r="A36" s="1" t="s">
        <v>168</v>
      </c>
      <c r="B36" s="39">
        <v>0</v>
      </c>
      <c r="C36" s="39">
        <v>0</v>
      </c>
      <c r="D36" s="39">
        <v>0</v>
      </c>
      <c r="E36" s="39">
        <v>0</v>
      </c>
      <c r="F36" s="18">
        <f t="shared" si="0"/>
        <v>0</v>
      </c>
      <c r="G36" s="39">
        <v>0</v>
      </c>
      <c r="H36" s="39">
        <v>0</v>
      </c>
      <c r="I36" s="39">
        <v>0</v>
      </c>
    </row>
    <row r="37" spans="1:9">
      <c r="A37" s="1" t="s">
        <v>172</v>
      </c>
      <c r="B37" s="39">
        <v>0</v>
      </c>
      <c r="C37" s="39">
        <v>0</v>
      </c>
      <c r="D37" s="39">
        <v>0</v>
      </c>
      <c r="E37" s="39">
        <v>0</v>
      </c>
      <c r="F37" s="18">
        <f t="shared" si="0"/>
        <v>0</v>
      </c>
      <c r="G37" s="39">
        <v>0</v>
      </c>
      <c r="H37" s="39">
        <v>0</v>
      </c>
      <c r="I37" s="39">
        <v>0</v>
      </c>
    </row>
    <row r="38" spans="1:9">
      <c r="A38" s="1" t="s">
        <v>177</v>
      </c>
      <c r="B38" s="39">
        <v>0</v>
      </c>
      <c r="C38" s="39">
        <v>0</v>
      </c>
      <c r="D38" s="39">
        <v>0</v>
      </c>
      <c r="E38" s="39">
        <v>7596</v>
      </c>
      <c r="F38" s="18">
        <f t="shared" si="0"/>
        <v>7596</v>
      </c>
      <c r="G38" s="39">
        <v>0</v>
      </c>
      <c r="H38" s="39">
        <v>7596</v>
      </c>
      <c r="I38" s="39">
        <v>0</v>
      </c>
    </row>
    <row r="39" spans="1:9">
      <c r="A39" s="1" t="s">
        <v>182</v>
      </c>
      <c r="B39" s="39">
        <v>19378</v>
      </c>
      <c r="C39" s="39">
        <v>0</v>
      </c>
      <c r="D39" s="39">
        <v>0</v>
      </c>
      <c r="E39" s="39">
        <v>0</v>
      </c>
      <c r="F39" s="18">
        <f t="shared" si="0"/>
        <v>19378</v>
      </c>
      <c r="G39" s="39">
        <v>0</v>
      </c>
      <c r="H39" s="39">
        <v>8721</v>
      </c>
      <c r="I39" s="39">
        <v>10657</v>
      </c>
    </row>
    <row r="40" spans="1:9">
      <c r="A40" s="1" t="s">
        <v>187</v>
      </c>
      <c r="B40" s="39">
        <v>0</v>
      </c>
      <c r="C40" s="39">
        <v>0</v>
      </c>
      <c r="D40" s="39">
        <v>0</v>
      </c>
      <c r="E40" s="39">
        <v>282867</v>
      </c>
      <c r="F40" s="18">
        <f t="shared" si="0"/>
        <v>282867</v>
      </c>
      <c r="G40" s="39">
        <v>0</v>
      </c>
      <c r="H40" s="39">
        <v>282867</v>
      </c>
      <c r="I40" s="39">
        <v>0</v>
      </c>
    </row>
    <row r="41" spans="1:9">
      <c r="A41" s="1" t="s">
        <v>192</v>
      </c>
      <c r="B41" s="39">
        <v>0</v>
      </c>
      <c r="C41" s="39">
        <v>0</v>
      </c>
      <c r="D41" s="39">
        <v>0</v>
      </c>
      <c r="E41" s="39">
        <v>0</v>
      </c>
      <c r="F41" s="18">
        <f t="shared" si="0"/>
        <v>0</v>
      </c>
      <c r="G41" s="39">
        <v>0</v>
      </c>
      <c r="H41" s="39">
        <v>0</v>
      </c>
      <c r="I41" s="39">
        <v>0</v>
      </c>
    </row>
    <row r="42" spans="1:9">
      <c r="A42" s="1" t="s">
        <v>196</v>
      </c>
      <c r="B42" s="39">
        <v>0</v>
      </c>
      <c r="C42" s="39">
        <v>0</v>
      </c>
      <c r="D42" s="39">
        <v>0</v>
      </c>
      <c r="E42" s="39">
        <v>0</v>
      </c>
      <c r="F42" s="18">
        <f t="shared" si="0"/>
        <v>0</v>
      </c>
      <c r="G42" s="39">
        <v>0</v>
      </c>
      <c r="H42" s="39">
        <v>0</v>
      </c>
      <c r="I42" s="39">
        <v>0</v>
      </c>
    </row>
    <row r="43" spans="1:9">
      <c r="A43" s="1" t="s">
        <v>201</v>
      </c>
      <c r="B43" s="39">
        <v>0</v>
      </c>
      <c r="C43" s="39">
        <v>0</v>
      </c>
      <c r="D43" s="39">
        <v>0</v>
      </c>
      <c r="E43" s="39">
        <v>0</v>
      </c>
      <c r="F43" s="18">
        <f t="shared" si="0"/>
        <v>0</v>
      </c>
      <c r="G43" s="39">
        <v>0</v>
      </c>
      <c r="H43" s="39">
        <v>0</v>
      </c>
      <c r="I43" s="39">
        <v>0</v>
      </c>
    </row>
    <row r="44" spans="1:9">
      <c r="A44" s="1" t="s">
        <v>206</v>
      </c>
      <c r="B44" s="39">
        <v>0</v>
      </c>
      <c r="C44" s="39">
        <v>0</v>
      </c>
      <c r="D44" s="39">
        <v>0</v>
      </c>
      <c r="E44" s="39">
        <v>0</v>
      </c>
      <c r="F44" s="18">
        <f t="shared" si="0"/>
        <v>0</v>
      </c>
      <c r="G44" s="39">
        <v>0</v>
      </c>
      <c r="H44" s="39">
        <v>0</v>
      </c>
      <c r="I44" s="39">
        <v>0</v>
      </c>
    </row>
    <row r="45" spans="1:9">
      <c r="A45" s="1" t="s">
        <v>211</v>
      </c>
      <c r="B45" s="39">
        <v>0</v>
      </c>
      <c r="C45" s="39">
        <v>0</v>
      </c>
      <c r="D45" s="39">
        <v>0</v>
      </c>
      <c r="E45" s="39">
        <v>0</v>
      </c>
      <c r="F45" s="18">
        <f t="shared" si="0"/>
        <v>0</v>
      </c>
      <c r="G45" s="39">
        <v>0</v>
      </c>
      <c r="H45" s="39">
        <v>0</v>
      </c>
      <c r="I45" s="39">
        <v>0</v>
      </c>
    </row>
    <row r="46" spans="1:9">
      <c r="A46" s="1" t="s">
        <v>216</v>
      </c>
      <c r="B46" s="39">
        <v>0</v>
      </c>
      <c r="C46" s="39">
        <v>0</v>
      </c>
      <c r="D46" s="39">
        <v>0</v>
      </c>
      <c r="E46" s="39">
        <v>0</v>
      </c>
      <c r="F46" s="18">
        <f t="shared" si="0"/>
        <v>0</v>
      </c>
      <c r="G46" s="39">
        <v>0</v>
      </c>
      <c r="H46" s="39">
        <v>0</v>
      </c>
      <c r="I46" s="39">
        <v>0</v>
      </c>
    </row>
    <row r="47" spans="1:9">
      <c r="A47" s="1" t="s">
        <v>221</v>
      </c>
      <c r="B47" s="39">
        <v>0</v>
      </c>
      <c r="C47" s="39">
        <v>0</v>
      </c>
      <c r="D47" s="39">
        <v>0</v>
      </c>
      <c r="E47" s="39">
        <v>0</v>
      </c>
      <c r="F47" s="18">
        <f t="shared" si="0"/>
        <v>0</v>
      </c>
      <c r="G47" s="39">
        <v>0</v>
      </c>
      <c r="H47" s="39">
        <v>0</v>
      </c>
      <c r="I47" s="39">
        <v>0</v>
      </c>
    </row>
    <row r="48" spans="1:9">
      <c r="A48" s="1" t="s">
        <v>226</v>
      </c>
      <c r="B48" s="39">
        <v>0</v>
      </c>
      <c r="C48" s="39">
        <v>0</v>
      </c>
      <c r="D48" s="39">
        <v>0</v>
      </c>
      <c r="E48" s="39">
        <v>0</v>
      </c>
      <c r="F48" s="18">
        <f t="shared" si="0"/>
        <v>0</v>
      </c>
      <c r="G48" s="39">
        <v>0</v>
      </c>
      <c r="H48" s="39">
        <v>0</v>
      </c>
      <c r="I48" s="39">
        <v>0</v>
      </c>
    </row>
    <row r="49" spans="1:9">
      <c r="A49" s="1" t="s">
        <v>231</v>
      </c>
      <c r="B49" s="39">
        <v>0</v>
      </c>
      <c r="C49" s="39">
        <v>0</v>
      </c>
      <c r="D49" s="39">
        <v>0</v>
      </c>
      <c r="E49" s="39">
        <v>0</v>
      </c>
      <c r="F49" s="18">
        <f t="shared" si="0"/>
        <v>0</v>
      </c>
      <c r="G49" s="39">
        <v>0</v>
      </c>
      <c r="H49" s="39">
        <v>0</v>
      </c>
      <c r="I49" s="39">
        <v>0</v>
      </c>
    </row>
    <row r="50" spans="1:9">
      <c r="A50" s="1" t="s">
        <v>236</v>
      </c>
      <c r="B50" s="39">
        <v>0</v>
      </c>
      <c r="C50" s="39">
        <v>0</v>
      </c>
      <c r="D50" s="39">
        <v>0</v>
      </c>
      <c r="E50" s="39">
        <v>0</v>
      </c>
      <c r="F50" s="18">
        <f t="shared" si="0"/>
        <v>0</v>
      </c>
      <c r="G50" s="39">
        <v>0</v>
      </c>
      <c r="H50" s="39">
        <v>0</v>
      </c>
      <c r="I50" s="39">
        <v>0</v>
      </c>
    </row>
    <row r="51" spans="1:9">
      <c r="A51" s="1" t="s">
        <v>241</v>
      </c>
      <c r="B51" s="39">
        <v>0</v>
      </c>
      <c r="C51" s="39">
        <v>0</v>
      </c>
      <c r="D51" s="39">
        <v>0</v>
      </c>
      <c r="E51" s="39">
        <v>9198</v>
      </c>
      <c r="F51" s="18">
        <f t="shared" si="0"/>
        <v>9198</v>
      </c>
      <c r="G51" s="39">
        <v>0</v>
      </c>
      <c r="H51" s="39">
        <v>0</v>
      </c>
      <c r="I51" s="39">
        <v>9198</v>
      </c>
    </row>
    <row r="52" spans="1:9">
      <c r="A52" s="1" t="s">
        <v>246</v>
      </c>
      <c r="B52" s="39">
        <v>0</v>
      </c>
      <c r="C52" s="39">
        <v>0</v>
      </c>
      <c r="D52" s="39">
        <v>0</v>
      </c>
      <c r="E52" s="39">
        <v>0</v>
      </c>
      <c r="F52" s="18">
        <f t="shared" si="0"/>
        <v>0</v>
      </c>
      <c r="G52" s="39">
        <v>0</v>
      </c>
      <c r="H52" s="39">
        <v>0</v>
      </c>
      <c r="I52" s="39">
        <v>0</v>
      </c>
    </row>
    <row r="53" spans="1:9">
      <c r="A53" s="1" t="s">
        <v>251</v>
      </c>
      <c r="B53" s="39">
        <v>0</v>
      </c>
      <c r="C53" s="39">
        <v>0</v>
      </c>
      <c r="D53" s="39">
        <v>0</v>
      </c>
      <c r="E53" s="39">
        <v>0</v>
      </c>
      <c r="F53" s="18">
        <f t="shared" si="0"/>
        <v>0</v>
      </c>
      <c r="G53" s="39">
        <v>0</v>
      </c>
      <c r="H53" s="39">
        <v>0</v>
      </c>
      <c r="I53" s="39">
        <v>0</v>
      </c>
    </row>
    <row r="54" spans="1:9">
      <c r="A54" s="1" t="s">
        <v>256</v>
      </c>
      <c r="B54" s="39">
        <v>0</v>
      </c>
      <c r="C54" s="39">
        <v>0</v>
      </c>
      <c r="D54" s="39">
        <v>0</v>
      </c>
      <c r="E54" s="39">
        <v>0</v>
      </c>
      <c r="F54" s="18">
        <f t="shared" si="0"/>
        <v>0</v>
      </c>
      <c r="G54" s="39">
        <v>0</v>
      </c>
      <c r="H54" s="39">
        <v>0</v>
      </c>
      <c r="I54" s="39">
        <v>0</v>
      </c>
    </row>
    <row r="55" spans="1:9">
      <c r="A55" s="1" t="s">
        <v>261</v>
      </c>
      <c r="B55" s="39">
        <v>0</v>
      </c>
      <c r="C55" s="39">
        <v>0</v>
      </c>
      <c r="D55" s="39">
        <v>0</v>
      </c>
      <c r="E55" s="39">
        <v>0</v>
      </c>
      <c r="F55" s="18">
        <f t="shared" si="0"/>
        <v>0</v>
      </c>
      <c r="G55" s="39">
        <v>0</v>
      </c>
      <c r="H55" s="39">
        <v>0</v>
      </c>
      <c r="I55" s="39">
        <v>0</v>
      </c>
    </row>
    <row r="56" spans="1:9">
      <c r="A56" s="1" t="s">
        <v>266</v>
      </c>
      <c r="B56" s="39">
        <v>0</v>
      </c>
      <c r="C56" s="39">
        <v>0</v>
      </c>
      <c r="D56" s="39">
        <v>0</v>
      </c>
      <c r="E56" s="39">
        <v>0</v>
      </c>
      <c r="F56" s="18">
        <f t="shared" si="0"/>
        <v>0</v>
      </c>
      <c r="G56" s="39">
        <v>0</v>
      </c>
      <c r="H56" s="39">
        <v>0</v>
      </c>
      <c r="I56" s="39">
        <v>0</v>
      </c>
    </row>
    <row r="57" spans="1:9">
      <c r="A57" s="1" t="s">
        <v>271</v>
      </c>
      <c r="B57" t="s">
        <v>17</v>
      </c>
      <c r="C57" t="s">
        <v>17</v>
      </c>
      <c r="D57" t="s">
        <v>17</v>
      </c>
      <c r="E57" t="s">
        <v>17</v>
      </c>
      <c r="F57" s="18">
        <f t="shared" si="0"/>
        <v>0</v>
      </c>
      <c r="G57" t="s">
        <v>17</v>
      </c>
      <c r="H57" t="s">
        <v>17</v>
      </c>
      <c r="I57" t="s">
        <v>17</v>
      </c>
    </row>
    <row r="58" spans="1:9">
      <c r="A58" s="1" t="s">
        <v>274</v>
      </c>
      <c r="B58" s="39">
        <v>0</v>
      </c>
      <c r="C58" s="39">
        <v>0</v>
      </c>
      <c r="D58" s="39">
        <v>0</v>
      </c>
      <c r="E58" s="39">
        <v>0</v>
      </c>
      <c r="F58" s="18">
        <f t="shared" si="0"/>
        <v>0</v>
      </c>
      <c r="G58" s="39">
        <v>0</v>
      </c>
      <c r="H58" s="39">
        <v>0</v>
      </c>
      <c r="I58" s="39">
        <v>0</v>
      </c>
    </row>
    <row r="59" spans="1:9">
      <c r="A59" s="1" t="s">
        <v>279</v>
      </c>
      <c r="B59" s="39">
        <v>0</v>
      </c>
      <c r="C59" s="39">
        <v>0</v>
      </c>
      <c r="D59" s="39">
        <v>0</v>
      </c>
      <c r="E59" s="39">
        <v>0</v>
      </c>
      <c r="F59" s="18">
        <f t="shared" si="0"/>
        <v>0</v>
      </c>
      <c r="G59" s="39">
        <v>0</v>
      </c>
      <c r="H59" s="39">
        <v>12745</v>
      </c>
      <c r="I59" s="39">
        <v>0</v>
      </c>
    </row>
    <row r="60" spans="1:9">
      <c r="A60" s="1" t="s">
        <v>284</v>
      </c>
      <c r="B60" s="39">
        <v>0</v>
      </c>
      <c r="C60" s="39">
        <v>0</v>
      </c>
      <c r="D60" s="39">
        <v>0</v>
      </c>
      <c r="E60" s="39">
        <v>0</v>
      </c>
      <c r="F60" s="18">
        <f t="shared" si="0"/>
        <v>0</v>
      </c>
      <c r="G60" s="39">
        <v>0</v>
      </c>
      <c r="H60" s="39">
        <v>0</v>
      </c>
      <c r="I60" s="39">
        <v>0</v>
      </c>
    </row>
    <row r="61" spans="1:9">
      <c r="A61" s="1" t="s">
        <v>289</v>
      </c>
      <c r="B61" s="39">
        <v>0</v>
      </c>
      <c r="C61" s="39">
        <v>0</v>
      </c>
      <c r="D61" s="39">
        <v>0</v>
      </c>
      <c r="E61" s="39">
        <v>8272</v>
      </c>
      <c r="F61" s="18">
        <f t="shared" si="0"/>
        <v>8272</v>
      </c>
      <c r="G61" s="39">
        <v>0</v>
      </c>
      <c r="H61" s="39">
        <v>0</v>
      </c>
      <c r="I61" s="39">
        <v>8272</v>
      </c>
    </row>
    <row r="62" spans="1:9">
      <c r="A62" s="1" t="s">
        <v>294</v>
      </c>
      <c r="B62" s="39">
        <v>0</v>
      </c>
      <c r="C62" s="39">
        <v>0</v>
      </c>
      <c r="D62" s="39">
        <v>0</v>
      </c>
      <c r="E62" s="39">
        <v>0</v>
      </c>
      <c r="F62" s="18">
        <f t="shared" si="0"/>
        <v>0</v>
      </c>
      <c r="G62" s="39">
        <v>0</v>
      </c>
      <c r="H62" s="39">
        <v>0</v>
      </c>
      <c r="I62" s="39">
        <v>0</v>
      </c>
    </row>
    <row r="63" spans="1:9">
      <c r="A63" s="1" t="s">
        <v>299</v>
      </c>
      <c r="B63" s="39">
        <v>0</v>
      </c>
      <c r="C63" s="39">
        <v>0</v>
      </c>
      <c r="D63" s="39">
        <v>0</v>
      </c>
      <c r="E63" s="39">
        <v>16273</v>
      </c>
      <c r="F63" s="18">
        <f t="shared" si="0"/>
        <v>16273</v>
      </c>
      <c r="G63" s="39">
        <v>0</v>
      </c>
      <c r="H63" s="39">
        <v>16273</v>
      </c>
      <c r="I63" s="39">
        <v>0</v>
      </c>
    </row>
    <row r="64" spans="1:9">
      <c r="A64" s="1" t="s">
        <v>304</v>
      </c>
      <c r="B64" s="39">
        <v>0</v>
      </c>
      <c r="C64" s="39">
        <v>0</v>
      </c>
      <c r="D64" s="39">
        <v>0</v>
      </c>
      <c r="E64" s="39">
        <v>0</v>
      </c>
      <c r="F64" s="18">
        <f t="shared" si="0"/>
        <v>0</v>
      </c>
      <c r="G64" s="39">
        <v>0</v>
      </c>
      <c r="H64" s="39">
        <v>0</v>
      </c>
      <c r="I64" s="39">
        <v>0</v>
      </c>
    </row>
    <row r="65" spans="1:9">
      <c r="A65" s="1" t="s">
        <v>309</v>
      </c>
      <c r="B65" s="39">
        <v>0</v>
      </c>
      <c r="C65" s="39">
        <v>0</v>
      </c>
      <c r="D65" s="39">
        <v>0</v>
      </c>
      <c r="E65" s="39">
        <v>0</v>
      </c>
      <c r="F65" s="18">
        <f t="shared" si="0"/>
        <v>0</v>
      </c>
      <c r="G65" s="39">
        <v>0</v>
      </c>
      <c r="H65" s="39">
        <v>0</v>
      </c>
      <c r="I65" s="39">
        <v>0</v>
      </c>
    </row>
    <row r="66" spans="1:9">
      <c r="A66" s="1" t="s">
        <v>314</v>
      </c>
      <c r="B66" s="39">
        <v>0</v>
      </c>
      <c r="C66" s="39">
        <v>0</v>
      </c>
      <c r="D66" s="39">
        <v>0</v>
      </c>
      <c r="E66" s="39">
        <v>0</v>
      </c>
      <c r="F66" s="18">
        <f t="shared" si="0"/>
        <v>0</v>
      </c>
      <c r="G66" s="39">
        <v>0</v>
      </c>
      <c r="H66" s="39">
        <v>0</v>
      </c>
      <c r="I66" s="39">
        <v>0</v>
      </c>
    </row>
    <row r="67" spans="1:9">
      <c r="A67" s="1" t="s">
        <v>319</v>
      </c>
      <c r="B67" s="39">
        <v>0</v>
      </c>
      <c r="C67" s="39">
        <v>0</v>
      </c>
      <c r="D67" s="39">
        <v>0</v>
      </c>
      <c r="E67" s="39">
        <v>8800</v>
      </c>
      <c r="F67" s="18">
        <f t="shared" si="0"/>
        <v>8800</v>
      </c>
      <c r="G67" s="39">
        <v>0</v>
      </c>
      <c r="H67" s="39">
        <v>8800</v>
      </c>
      <c r="I67" s="39">
        <v>0</v>
      </c>
    </row>
    <row r="68" spans="1:9">
      <c r="A68" s="1" t="s">
        <v>324</v>
      </c>
      <c r="B68" s="39">
        <v>0</v>
      </c>
      <c r="C68" s="39">
        <v>0</v>
      </c>
      <c r="D68" s="39">
        <v>0</v>
      </c>
      <c r="E68" s="39">
        <v>0</v>
      </c>
      <c r="F68" s="18">
        <f t="shared" si="0"/>
        <v>0</v>
      </c>
      <c r="G68" s="39">
        <v>0</v>
      </c>
      <c r="H68" s="39">
        <v>0</v>
      </c>
      <c r="I68" s="39">
        <v>0</v>
      </c>
    </row>
    <row r="69" spans="1:9">
      <c r="A69" s="1" t="s">
        <v>329</v>
      </c>
      <c r="B69" s="39">
        <v>0</v>
      </c>
      <c r="C69" s="39">
        <v>0</v>
      </c>
      <c r="D69" s="39">
        <v>0</v>
      </c>
      <c r="E69" s="39">
        <v>0</v>
      </c>
      <c r="F69" s="18">
        <f t="shared" si="0"/>
        <v>0</v>
      </c>
      <c r="G69" s="39">
        <v>0</v>
      </c>
      <c r="H69" s="39">
        <v>0</v>
      </c>
      <c r="I69" s="39">
        <v>0</v>
      </c>
    </row>
    <row r="70" spans="1:9">
      <c r="A70" s="1" t="s">
        <v>334</v>
      </c>
      <c r="B70" s="39">
        <v>0</v>
      </c>
      <c r="C70" s="39">
        <v>0</v>
      </c>
      <c r="D70" s="39">
        <v>0</v>
      </c>
      <c r="E70" s="39">
        <v>0</v>
      </c>
      <c r="F70" s="18">
        <f t="shared" ref="F70:F125" si="1">SUM(B70:E70)</f>
        <v>0</v>
      </c>
      <c r="G70" s="39">
        <v>0</v>
      </c>
      <c r="H70" s="39">
        <v>0</v>
      </c>
      <c r="I70" s="39">
        <v>0</v>
      </c>
    </row>
    <row r="71" spans="1:9">
      <c r="A71" s="1" t="s">
        <v>339</v>
      </c>
      <c r="B71" s="39">
        <v>0</v>
      </c>
      <c r="C71" s="39">
        <v>0</v>
      </c>
      <c r="D71" s="39">
        <v>0</v>
      </c>
      <c r="E71" s="39">
        <v>5000</v>
      </c>
      <c r="F71" s="18">
        <f t="shared" si="1"/>
        <v>5000</v>
      </c>
      <c r="G71" s="39">
        <v>0</v>
      </c>
      <c r="H71" s="39">
        <v>0</v>
      </c>
      <c r="I71" s="39">
        <v>5000</v>
      </c>
    </row>
    <row r="72" spans="1:9">
      <c r="A72" s="1" t="s">
        <v>344</v>
      </c>
      <c r="B72" s="39">
        <v>0</v>
      </c>
      <c r="C72" s="39">
        <v>0</v>
      </c>
      <c r="D72" s="39">
        <v>0</v>
      </c>
      <c r="E72" s="39">
        <v>0</v>
      </c>
      <c r="F72" s="18">
        <f t="shared" si="1"/>
        <v>0</v>
      </c>
      <c r="G72" s="39">
        <v>0</v>
      </c>
      <c r="H72" s="39">
        <v>0</v>
      </c>
      <c r="I72" s="39">
        <v>0</v>
      </c>
    </row>
    <row r="73" spans="1:9">
      <c r="A73" s="1" t="s">
        <v>348</v>
      </c>
      <c r="B73" s="39">
        <v>0</v>
      </c>
      <c r="C73" s="39">
        <v>0</v>
      </c>
      <c r="D73" s="39">
        <v>0</v>
      </c>
      <c r="E73" s="39">
        <v>0</v>
      </c>
      <c r="F73" s="18">
        <f t="shared" si="1"/>
        <v>0</v>
      </c>
      <c r="G73" s="39">
        <v>1361769</v>
      </c>
      <c r="H73" s="39">
        <v>0</v>
      </c>
      <c r="I73" s="39">
        <v>229712</v>
      </c>
    </row>
    <row r="74" spans="1:9">
      <c r="A74" s="1" t="s">
        <v>353</v>
      </c>
      <c r="B74" s="39">
        <v>0</v>
      </c>
      <c r="C74" s="39">
        <v>0</v>
      </c>
      <c r="D74" s="39">
        <v>0</v>
      </c>
      <c r="E74" s="39">
        <v>0</v>
      </c>
      <c r="F74" s="18">
        <f t="shared" si="1"/>
        <v>0</v>
      </c>
      <c r="G74" s="39">
        <v>0</v>
      </c>
      <c r="H74" s="39">
        <v>0</v>
      </c>
      <c r="I74" s="39">
        <v>0</v>
      </c>
    </row>
    <row r="75" spans="1:9">
      <c r="A75" s="1" t="s">
        <v>358</v>
      </c>
      <c r="B75" s="39">
        <v>0</v>
      </c>
      <c r="C75" s="39">
        <v>0</v>
      </c>
      <c r="D75" s="39">
        <v>0</v>
      </c>
      <c r="E75" s="39">
        <v>6575</v>
      </c>
      <c r="F75" s="18">
        <f t="shared" si="1"/>
        <v>6575</v>
      </c>
      <c r="G75" s="39">
        <v>0</v>
      </c>
      <c r="H75" s="39">
        <v>0</v>
      </c>
      <c r="I75" s="39">
        <v>6575</v>
      </c>
    </row>
    <row r="76" spans="1:9">
      <c r="A76" s="1" t="s">
        <v>363</v>
      </c>
      <c r="B76" s="39">
        <v>0</v>
      </c>
      <c r="C76" s="39">
        <v>0</v>
      </c>
      <c r="D76" s="39">
        <v>0</v>
      </c>
      <c r="E76" s="39">
        <v>0</v>
      </c>
      <c r="F76" s="18">
        <f t="shared" si="1"/>
        <v>0</v>
      </c>
      <c r="G76" s="39">
        <v>0</v>
      </c>
      <c r="H76" s="39">
        <v>0</v>
      </c>
      <c r="I76" s="39">
        <v>0</v>
      </c>
    </row>
    <row r="77" spans="1:9">
      <c r="A77" s="1" t="s">
        <v>368</v>
      </c>
      <c r="B77" s="39">
        <v>0</v>
      </c>
      <c r="C77" s="39">
        <v>0</v>
      </c>
      <c r="D77" s="39">
        <v>0</v>
      </c>
      <c r="E77" s="39">
        <v>5450</v>
      </c>
      <c r="F77" s="18">
        <f t="shared" si="1"/>
        <v>5450</v>
      </c>
      <c r="G77" s="39">
        <v>0</v>
      </c>
      <c r="H77" s="39">
        <v>5450</v>
      </c>
      <c r="I77" s="39">
        <v>0</v>
      </c>
    </row>
    <row r="78" spans="1:9">
      <c r="A78" s="1" t="s">
        <v>373</v>
      </c>
      <c r="B78" s="39">
        <v>0</v>
      </c>
      <c r="C78" s="39">
        <v>0</v>
      </c>
      <c r="D78" s="39">
        <v>0</v>
      </c>
      <c r="E78" s="39">
        <v>28745</v>
      </c>
      <c r="F78" s="18">
        <f t="shared" si="1"/>
        <v>28745</v>
      </c>
      <c r="G78" s="39">
        <v>0</v>
      </c>
      <c r="H78" s="39">
        <v>0</v>
      </c>
      <c r="I78" s="39">
        <v>28745</v>
      </c>
    </row>
    <row r="79" spans="1:9">
      <c r="A79" s="1" t="s">
        <v>378</v>
      </c>
      <c r="B79" s="39">
        <v>0</v>
      </c>
      <c r="C79" s="39">
        <v>0</v>
      </c>
      <c r="D79" s="39">
        <v>0</v>
      </c>
      <c r="E79" s="39">
        <v>0</v>
      </c>
      <c r="F79" s="18">
        <f t="shared" si="1"/>
        <v>0</v>
      </c>
      <c r="G79" s="39">
        <v>0</v>
      </c>
      <c r="H79" s="39">
        <v>0</v>
      </c>
      <c r="I79" s="39">
        <v>0</v>
      </c>
    </row>
    <row r="80" spans="1:9">
      <c r="A80" s="1" t="s">
        <v>383</v>
      </c>
      <c r="B80" s="39">
        <v>0</v>
      </c>
      <c r="C80" s="39">
        <v>0</v>
      </c>
      <c r="D80" s="39">
        <v>0</v>
      </c>
      <c r="E80" s="39">
        <v>0</v>
      </c>
      <c r="F80" s="18">
        <f t="shared" si="1"/>
        <v>0</v>
      </c>
      <c r="G80" s="39">
        <v>0</v>
      </c>
      <c r="H80" s="39">
        <v>0</v>
      </c>
      <c r="I80" s="39">
        <v>0</v>
      </c>
    </row>
    <row r="81" spans="1:9">
      <c r="A81" s="1" t="s">
        <v>388</v>
      </c>
      <c r="B81" s="39">
        <v>0</v>
      </c>
      <c r="C81" s="39">
        <v>0</v>
      </c>
      <c r="D81" s="39">
        <v>0</v>
      </c>
      <c r="E81" s="39">
        <v>0</v>
      </c>
      <c r="F81" s="18">
        <f t="shared" si="1"/>
        <v>0</v>
      </c>
      <c r="G81" s="39">
        <v>0</v>
      </c>
      <c r="H81" s="39">
        <v>0</v>
      </c>
      <c r="I81" s="39">
        <v>0</v>
      </c>
    </row>
    <row r="82" spans="1:9">
      <c r="A82" s="1" t="s">
        <v>393</v>
      </c>
      <c r="B82" s="39">
        <v>0</v>
      </c>
      <c r="C82" s="39">
        <v>0</v>
      </c>
      <c r="D82" s="39">
        <v>64193</v>
      </c>
      <c r="E82" s="39">
        <v>0</v>
      </c>
      <c r="F82" s="18">
        <f t="shared" si="1"/>
        <v>64193</v>
      </c>
      <c r="G82" s="39">
        <v>0</v>
      </c>
      <c r="H82" s="39">
        <v>58753</v>
      </c>
      <c r="I82" s="39">
        <v>5440</v>
      </c>
    </row>
    <row r="83" spans="1:9">
      <c r="A83" s="1" t="s">
        <v>398</v>
      </c>
      <c r="B83" s="39">
        <v>0</v>
      </c>
      <c r="C83" s="39">
        <v>0</v>
      </c>
      <c r="D83" s="39">
        <v>0</v>
      </c>
      <c r="E83" s="39">
        <v>70934</v>
      </c>
      <c r="F83" s="18">
        <f t="shared" si="1"/>
        <v>70934</v>
      </c>
      <c r="G83" s="39">
        <v>0</v>
      </c>
      <c r="H83" s="39">
        <v>0</v>
      </c>
      <c r="I83" s="39">
        <v>70934</v>
      </c>
    </row>
    <row r="84" spans="1:9">
      <c r="A84" s="1" t="s">
        <v>403</v>
      </c>
      <c r="B84" s="39">
        <v>0</v>
      </c>
      <c r="C84" s="39">
        <v>0</v>
      </c>
      <c r="D84" s="39">
        <v>0</v>
      </c>
      <c r="E84" s="39">
        <v>0</v>
      </c>
      <c r="F84" s="18">
        <f t="shared" si="1"/>
        <v>0</v>
      </c>
      <c r="G84" s="39">
        <v>0</v>
      </c>
      <c r="H84" s="39">
        <v>0</v>
      </c>
      <c r="I84" s="39">
        <v>0</v>
      </c>
    </row>
    <row r="85" spans="1:9">
      <c r="A85" s="1" t="s">
        <v>408</v>
      </c>
      <c r="B85" s="39">
        <v>0</v>
      </c>
      <c r="C85" s="39">
        <v>0</v>
      </c>
      <c r="D85" s="39">
        <v>0</v>
      </c>
      <c r="E85" s="39">
        <v>0</v>
      </c>
      <c r="F85" s="18">
        <f t="shared" si="1"/>
        <v>0</v>
      </c>
      <c r="G85" s="39">
        <v>0</v>
      </c>
      <c r="H85" s="39">
        <v>0</v>
      </c>
      <c r="I85" s="39">
        <v>0</v>
      </c>
    </row>
    <row r="86" spans="1:9">
      <c r="A86" s="1" t="s">
        <v>413</v>
      </c>
      <c r="B86" s="39">
        <v>0</v>
      </c>
      <c r="C86" s="39">
        <v>0</v>
      </c>
      <c r="D86" s="39">
        <v>0</v>
      </c>
      <c r="E86" s="39">
        <v>27435</v>
      </c>
      <c r="F86" s="18">
        <f t="shared" si="1"/>
        <v>27435</v>
      </c>
      <c r="G86" s="39">
        <v>0</v>
      </c>
      <c r="H86" s="39">
        <v>27435</v>
      </c>
      <c r="I86" s="39">
        <v>0</v>
      </c>
    </row>
    <row r="87" spans="1:9">
      <c r="A87" s="1" t="s">
        <v>418</v>
      </c>
      <c r="B87" s="39">
        <v>0</v>
      </c>
      <c r="C87" s="39">
        <v>0</v>
      </c>
      <c r="D87" s="39">
        <v>0</v>
      </c>
      <c r="E87" s="39">
        <v>0</v>
      </c>
      <c r="F87" s="18">
        <f t="shared" si="1"/>
        <v>0</v>
      </c>
      <c r="G87" s="39">
        <v>0</v>
      </c>
      <c r="H87" s="39">
        <v>0</v>
      </c>
      <c r="I87" s="39">
        <v>0</v>
      </c>
    </row>
    <row r="88" spans="1:9">
      <c r="A88" s="1" t="s">
        <v>423</v>
      </c>
      <c r="B88" s="39">
        <v>0</v>
      </c>
      <c r="C88" s="39">
        <v>0</v>
      </c>
      <c r="D88" s="39">
        <v>0</v>
      </c>
      <c r="E88" s="39">
        <v>0</v>
      </c>
      <c r="F88" s="18">
        <f t="shared" si="1"/>
        <v>0</v>
      </c>
      <c r="G88" s="39">
        <v>0</v>
      </c>
      <c r="H88" s="39">
        <v>0</v>
      </c>
      <c r="I88" s="39">
        <v>6610</v>
      </c>
    </row>
    <row r="89" spans="1:9">
      <c r="A89" s="1" t="s">
        <v>428</v>
      </c>
      <c r="B89" s="39">
        <v>0</v>
      </c>
      <c r="C89" s="39">
        <v>0</v>
      </c>
      <c r="D89" s="39">
        <v>0</v>
      </c>
      <c r="E89" s="39">
        <v>0</v>
      </c>
      <c r="F89" s="18">
        <f t="shared" si="1"/>
        <v>0</v>
      </c>
      <c r="G89" s="39">
        <v>0</v>
      </c>
      <c r="H89" s="39">
        <v>0</v>
      </c>
      <c r="I89" s="39">
        <v>0</v>
      </c>
    </row>
    <row r="90" spans="1:9">
      <c r="A90" s="1" t="s">
        <v>433</v>
      </c>
      <c r="B90" s="39">
        <v>0</v>
      </c>
      <c r="C90" s="39">
        <v>0</v>
      </c>
      <c r="D90" s="39">
        <v>0</v>
      </c>
      <c r="E90" s="39">
        <v>0</v>
      </c>
      <c r="F90" s="18">
        <f t="shared" si="1"/>
        <v>0</v>
      </c>
      <c r="G90" s="39">
        <v>0</v>
      </c>
      <c r="H90" s="39">
        <v>0</v>
      </c>
      <c r="I90" s="39">
        <v>0</v>
      </c>
    </row>
    <row r="91" spans="1:9">
      <c r="A91" s="1" t="s">
        <v>438</v>
      </c>
      <c r="B91" s="39">
        <v>32699</v>
      </c>
      <c r="C91" s="39">
        <v>0</v>
      </c>
      <c r="D91" s="39">
        <v>0</v>
      </c>
      <c r="E91" s="39">
        <v>0</v>
      </c>
      <c r="F91" s="18">
        <f t="shared" si="1"/>
        <v>32699</v>
      </c>
      <c r="G91" s="39">
        <v>0</v>
      </c>
      <c r="H91" s="39">
        <v>0</v>
      </c>
      <c r="I91" s="39">
        <v>32699</v>
      </c>
    </row>
    <row r="92" spans="1:9">
      <c r="A92" s="1" t="s">
        <v>443</v>
      </c>
      <c r="B92" s="39">
        <v>0</v>
      </c>
      <c r="C92" s="39">
        <v>0</v>
      </c>
      <c r="D92" s="39">
        <v>0</v>
      </c>
      <c r="E92" s="39">
        <v>0</v>
      </c>
      <c r="F92" s="18">
        <f t="shared" si="1"/>
        <v>0</v>
      </c>
      <c r="G92" s="39">
        <v>0</v>
      </c>
      <c r="H92" s="39">
        <v>0</v>
      </c>
      <c r="I92" s="39">
        <v>0</v>
      </c>
    </row>
    <row r="93" spans="1:9">
      <c r="A93" s="1" t="s">
        <v>448</v>
      </c>
      <c r="B93" s="39">
        <v>0</v>
      </c>
      <c r="C93" s="39">
        <v>0</v>
      </c>
      <c r="D93" s="39">
        <v>0</v>
      </c>
      <c r="E93" s="39">
        <v>0</v>
      </c>
      <c r="F93" s="18">
        <f t="shared" si="1"/>
        <v>0</v>
      </c>
      <c r="G93" s="39">
        <v>0</v>
      </c>
      <c r="H93" s="39">
        <v>0</v>
      </c>
      <c r="I93" s="39">
        <v>0</v>
      </c>
    </row>
    <row r="94" spans="1:9">
      <c r="A94" s="1" t="s">
        <v>453</v>
      </c>
      <c r="B94" s="39">
        <v>0</v>
      </c>
      <c r="C94" s="39">
        <v>0</v>
      </c>
      <c r="D94" s="39">
        <v>0</v>
      </c>
      <c r="E94" s="39">
        <v>0</v>
      </c>
      <c r="F94" s="18">
        <f t="shared" si="1"/>
        <v>0</v>
      </c>
      <c r="G94" s="39">
        <v>0</v>
      </c>
      <c r="H94" s="39">
        <v>0</v>
      </c>
      <c r="I94" s="39">
        <v>0</v>
      </c>
    </row>
    <row r="95" spans="1:9">
      <c r="A95" s="1" t="s">
        <v>458</v>
      </c>
      <c r="B95" s="39">
        <v>0</v>
      </c>
      <c r="C95" s="39">
        <v>0</v>
      </c>
      <c r="D95" s="39">
        <v>5000</v>
      </c>
      <c r="E95" s="39">
        <v>0</v>
      </c>
      <c r="F95" s="18">
        <f t="shared" si="1"/>
        <v>5000</v>
      </c>
      <c r="G95" s="39">
        <v>0</v>
      </c>
      <c r="H95" s="39">
        <v>0</v>
      </c>
      <c r="I95" s="39">
        <v>0</v>
      </c>
    </row>
    <row r="96" spans="1:9">
      <c r="A96" s="1" t="s">
        <v>463</v>
      </c>
      <c r="B96" t="s">
        <v>17</v>
      </c>
      <c r="C96" t="s">
        <v>17</v>
      </c>
      <c r="D96" t="s">
        <v>17</v>
      </c>
      <c r="E96" t="s">
        <v>17</v>
      </c>
      <c r="F96" s="18">
        <f t="shared" si="1"/>
        <v>0</v>
      </c>
      <c r="G96" t="s">
        <v>17</v>
      </c>
      <c r="H96" t="s">
        <v>17</v>
      </c>
      <c r="I96" t="s">
        <v>17</v>
      </c>
    </row>
    <row r="97" spans="1:9">
      <c r="A97" s="1" t="s">
        <v>466</v>
      </c>
      <c r="B97" s="39">
        <v>0</v>
      </c>
      <c r="C97" s="39">
        <v>0</v>
      </c>
      <c r="D97" s="39">
        <v>14848</v>
      </c>
      <c r="E97" s="39">
        <v>0</v>
      </c>
      <c r="F97" s="18">
        <f t="shared" si="1"/>
        <v>14848</v>
      </c>
      <c r="G97" s="39">
        <v>0</v>
      </c>
      <c r="H97" s="39">
        <v>14848</v>
      </c>
      <c r="I97" s="39">
        <v>0</v>
      </c>
    </row>
    <row r="98" spans="1:9">
      <c r="A98" s="1" t="s">
        <v>471</v>
      </c>
      <c r="B98" s="39">
        <v>0</v>
      </c>
      <c r="C98" s="39">
        <v>0</v>
      </c>
      <c r="D98" s="39">
        <v>0</v>
      </c>
      <c r="E98" s="39">
        <v>0</v>
      </c>
      <c r="F98" s="18">
        <f t="shared" si="1"/>
        <v>0</v>
      </c>
      <c r="G98" s="39">
        <v>0</v>
      </c>
      <c r="H98" s="39">
        <v>0</v>
      </c>
      <c r="I98" s="39">
        <v>0</v>
      </c>
    </row>
    <row r="99" spans="1:9">
      <c r="A99" s="1" t="s">
        <v>476</v>
      </c>
      <c r="B99" s="39">
        <v>0</v>
      </c>
      <c r="C99" s="39">
        <v>0</v>
      </c>
      <c r="D99" s="39">
        <v>0</v>
      </c>
      <c r="E99" s="39">
        <v>0</v>
      </c>
      <c r="F99" s="18">
        <f t="shared" si="1"/>
        <v>0</v>
      </c>
      <c r="G99" s="39">
        <v>0</v>
      </c>
      <c r="H99" s="39">
        <v>0</v>
      </c>
      <c r="I99" s="39">
        <v>0</v>
      </c>
    </row>
    <row r="100" spans="1:9">
      <c r="A100" s="1" t="s">
        <v>481</v>
      </c>
      <c r="B100" s="39">
        <v>0</v>
      </c>
      <c r="C100" s="39">
        <v>0</v>
      </c>
      <c r="D100" s="39">
        <v>0</v>
      </c>
      <c r="E100" s="39">
        <v>0</v>
      </c>
      <c r="F100" s="18">
        <f t="shared" si="1"/>
        <v>0</v>
      </c>
      <c r="G100" s="39">
        <v>0</v>
      </c>
      <c r="H100" s="39">
        <v>0</v>
      </c>
      <c r="I100" s="39">
        <v>0</v>
      </c>
    </row>
    <row r="101" spans="1:9">
      <c r="A101" s="1" t="s">
        <v>486</v>
      </c>
      <c r="B101" s="39">
        <v>0</v>
      </c>
      <c r="C101" s="39">
        <v>0</v>
      </c>
      <c r="D101" s="39">
        <v>0</v>
      </c>
      <c r="E101" s="39">
        <v>1147405</v>
      </c>
      <c r="F101" s="18">
        <f t="shared" si="1"/>
        <v>1147405</v>
      </c>
      <c r="G101" s="39">
        <v>0</v>
      </c>
      <c r="H101" s="39">
        <v>0</v>
      </c>
      <c r="I101" s="39">
        <v>174750</v>
      </c>
    </row>
    <row r="102" spans="1:9">
      <c r="A102" s="1" t="s">
        <v>490</v>
      </c>
      <c r="B102" s="39">
        <v>0</v>
      </c>
      <c r="C102" s="39">
        <v>0</v>
      </c>
      <c r="D102" s="39">
        <v>28649</v>
      </c>
      <c r="E102" s="39">
        <v>0</v>
      </c>
      <c r="F102" s="18">
        <f t="shared" si="1"/>
        <v>28649</v>
      </c>
      <c r="G102" s="39">
        <v>0</v>
      </c>
      <c r="H102" s="39">
        <v>641159</v>
      </c>
      <c r="I102" s="39">
        <v>1130150</v>
      </c>
    </row>
    <row r="103" spans="1:9">
      <c r="A103" s="1" t="s">
        <v>495</v>
      </c>
      <c r="B103" s="39">
        <v>0</v>
      </c>
      <c r="C103" s="39">
        <v>0</v>
      </c>
      <c r="D103" s="39">
        <v>0</v>
      </c>
      <c r="E103" s="39">
        <v>457297</v>
      </c>
      <c r="F103" s="18">
        <f t="shared" si="1"/>
        <v>457297</v>
      </c>
      <c r="G103" s="39">
        <v>0</v>
      </c>
      <c r="H103" s="39">
        <v>0</v>
      </c>
      <c r="I103" s="39">
        <v>457297</v>
      </c>
    </row>
    <row r="104" spans="1:9">
      <c r="A104" s="1" t="s">
        <v>499</v>
      </c>
      <c r="B104" s="39">
        <v>0</v>
      </c>
      <c r="C104" s="39">
        <v>0</v>
      </c>
      <c r="D104" s="39">
        <v>0</v>
      </c>
      <c r="E104" s="39">
        <v>0</v>
      </c>
      <c r="F104" s="18">
        <f t="shared" si="1"/>
        <v>0</v>
      </c>
      <c r="G104" s="39">
        <v>0</v>
      </c>
      <c r="H104" s="39">
        <v>0</v>
      </c>
      <c r="I104" s="39">
        <v>0</v>
      </c>
    </row>
    <row r="105" spans="1:9">
      <c r="A105" s="1" t="s">
        <v>504</v>
      </c>
      <c r="B105" s="39">
        <v>0</v>
      </c>
      <c r="C105" s="39">
        <v>0</v>
      </c>
      <c r="D105" s="39">
        <v>0</v>
      </c>
      <c r="E105" s="39">
        <v>0</v>
      </c>
      <c r="F105" s="18">
        <f t="shared" si="1"/>
        <v>0</v>
      </c>
      <c r="G105" s="39">
        <v>0</v>
      </c>
      <c r="H105" s="39">
        <v>0</v>
      </c>
      <c r="I105" s="39">
        <v>0</v>
      </c>
    </row>
    <row r="106" spans="1:9">
      <c r="A106" s="1" t="s">
        <v>509</v>
      </c>
      <c r="B106" s="39">
        <v>0</v>
      </c>
      <c r="C106" s="39">
        <v>0</v>
      </c>
      <c r="D106" s="39">
        <v>0</v>
      </c>
      <c r="E106" s="39">
        <v>0</v>
      </c>
      <c r="F106" s="18">
        <f t="shared" si="1"/>
        <v>0</v>
      </c>
      <c r="G106" s="39">
        <v>0</v>
      </c>
      <c r="H106" s="39">
        <v>0</v>
      </c>
      <c r="I106" s="39">
        <v>0</v>
      </c>
    </row>
    <row r="107" spans="1:9">
      <c r="A107" s="1" t="s">
        <v>514</v>
      </c>
      <c r="B107" s="39">
        <v>0</v>
      </c>
      <c r="C107" s="39">
        <v>0</v>
      </c>
      <c r="D107" s="39">
        <v>0</v>
      </c>
      <c r="E107" s="39">
        <v>0</v>
      </c>
      <c r="F107" s="18">
        <f t="shared" si="1"/>
        <v>0</v>
      </c>
      <c r="G107" s="39">
        <v>0</v>
      </c>
      <c r="H107" s="39">
        <v>0</v>
      </c>
      <c r="I107" s="39">
        <v>0</v>
      </c>
    </row>
    <row r="108" spans="1:9">
      <c r="A108" s="1" t="s">
        <v>519</v>
      </c>
      <c r="B108" s="39">
        <v>0</v>
      </c>
      <c r="C108" s="39">
        <v>0</v>
      </c>
      <c r="D108" s="39">
        <v>0</v>
      </c>
      <c r="E108" s="39">
        <v>0</v>
      </c>
      <c r="F108" s="18">
        <f t="shared" si="1"/>
        <v>0</v>
      </c>
      <c r="G108" s="39">
        <v>0</v>
      </c>
      <c r="H108" s="39">
        <v>0</v>
      </c>
      <c r="I108" s="39">
        <v>0</v>
      </c>
    </row>
    <row r="109" spans="1:9">
      <c r="A109" s="1" t="s">
        <v>524</v>
      </c>
      <c r="B109" s="39">
        <v>0</v>
      </c>
      <c r="C109" s="39">
        <v>0</v>
      </c>
      <c r="D109" s="39">
        <v>0</v>
      </c>
      <c r="E109" s="39">
        <v>0</v>
      </c>
      <c r="F109" s="18">
        <f t="shared" si="1"/>
        <v>0</v>
      </c>
      <c r="G109" s="39">
        <v>0</v>
      </c>
      <c r="H109" s="39">
        <v>0</v>
      </c>
      <c r="I109" s="39">
        <v>0</v>
      </c>
    </row>
    <row r="110" spans="1:9">
      <c r="A110" s="1" t="s">
        <v>529</v>
      </c>
      <c r="B110" s="39">
        <v>0</v>
      </c>
      <c r="C110" s="39">
        <v>0</v>
      </c>
      <c r="D110" s="39">
        <v>0</v>
      </c>
      <c r="E110" s="39">
        <v>0</v>
      </c>
      <c r="F110" s="18">
        <f t="shared" si="1"/>
        <v>0</v>
      </c>
      <c r="G110" s="39">
        <v>0</v>
      </c>
      <c r="H110" s="39">
        <v>0</v>
      </c>
      <c r="I110" s="39">
        <v>0</v>
      </c>
    </row>
    <row r="111" spans="1:9">
      <c r="A111" s="1" t="s">
        <v>534</v>
      </c>
      <c r="B111" s="39">
        <v>0</v>
      </c>
      <c r="C111" s="39">
        <v>0</v>
      </c>
      <c r="D111" s="39">
        <v>0</v>
      </c>
      <c r="E111" s="39">
        <v>0</v>
      </c>
      <c r="F111" s="18">
        <f t="shared" si="1"/>
        <v>0</v>
      </c>
      <c r="G111" s="39">
        <v>0</v>
      </c>
      <c r="H111" s="39">
        <v>1241553</v>
      </c>
      <c r="I111" s="39">
        <v>1757179</v>
      </c>
    </row>
    <row r="112" spans="1:9">
      <c r="A112" s="1" t="s">
        <v>539</v>
      </c>
      <c r="B112" s="39">
        <v>0</v>
      </c>
      <c r="C112" s="39">
        <v>0</v>
      </c>
      <c r="D112" s="39">
        <v>0</v>
      </c>
      <c r="E112" s="39">
        <v>0</v>
      </c>
      <c r="F112" s="18">
        <f t="shared" si="1"/>
        <v>0</v>
      </c>
      <c r="G112" s="39">
        <v>0</v>
      </c>
      <c r="H112" s="39">
        <v>0</v>
      </c>
      <c r="I112" s="39">
        <v>0</v>
      </c>
    </row>
    <row r="113" spans="1:9">
      <c r="A113" s="1" t="s">
        <v>544</v>
      </c>
      <c r="B113" s="39">
        <v>0</v>
      </c>
      <c r="C113" s="39">
        <v>300000</v>
      </c>
      <c r="D113" s="39">
        <v>0</v>
      </c>
      <c r="E113" s="39">
        <v>11950</v>
      </c>
      <c r="F113" s="18">
        <f t="shared" si="1"/>
        <v>311950</v>
      </c>
      <c r="G113" s="39">
        <v>0</v>
      </c>
      <c r="H113" s="39">
        <v>311950</v>
      </c>
      <c r="I113" s="39">
        <v>0</v>
      </c>
    </row>
    <row r="114" spans="1:9">
      <c r="A114" s="1" t="s">
        <v>549</v>
      </c>
      <c r="B114" s="39">
        <v>0</v>
      </c>
      <c r="C114" s="39">
        <v>0</v>
      </c>
      <c r="D114" s="39">
        <v>0</v>
      </c>
      <c r="E114" s="39">
        <v>0</v>
      </c>
      <c r="F114" s="18">
        <f t="shared" si="1"/>
        <v>0</v>
      </c>
      <c r="G114" s="39">
        <v>0</v>
      </c>
      <c r="H114" s="39">
        <v>0</v>
      </c>
      <c r="I114" s="39">
        <v>0</v>
      </c>
    </row>
    <row r="115" spans="1:9">
      <c r="A115" s="1" t="s">
        <v>554</v>
      </c>
      <c r="B115" s="39">
        <v>0</v>
      </c>
      <c r="C115" s="39">
        <v>0</v>
      </c>
      <c r="D115" s="39">
        <v>0</v>
      </c>
      <c r="E115" s="39">
        <v>0</v>
      </c>
      <c r="F115" s="18">
        <f t="shared" si="1"/>
        <v>0</v>
      </c>
      <c r="G115" s="39">
        <v>0</v>
      </c>
      <c r="H115" s="39">
        <v>0</v>
      </c>
      <c r="I115" s="39">
        <v>0</v>
      </c>
    </row>
    <row r="116" spans="1:9">
      <c r="A116" s="1" t="s">
        <v>559</v>
      </c>
      <c r="B116" s="39">
        <v>0</v>
      </c>
      <c r="C116" s="39">
        <v>0</v>
      </c>
      <c r="D116" s="39">
        <v>0</v>
      </c>
      <c r="E116" s="39">
        <v>0</v>
      </c>
      <c r="F116" s="18">
        <f t="shared" si="1"/>
        <v>0</v>
      </c>
      <c r="G116" s="39">
        <v>0</v>
      </c>
      <c r="H116" s="39">
        <v>0</v>
      </c>
      <c r="I116" s="39">
        <v>0</v>
      </c>
    </row>
    <row r="117" spans="1:9">
      <c r="A117" s="1" t="s">
        <v>564</v>
      </c>
      <c r="B117" s="39">
        <v>0</v>
      </c>
      <c r="C117" s="39">
        <v>0</v>
      </c>
      <c r="D117" s="39">
        <v>0</v>
      </c>
      <c r="E117" s="39">
        <v>0</v>
      </c>
      <c r="F117" s="18">
        <f t="shared" si="1"/>
        <v>0</v>
      </c>
      <c r="G117" s="39">
        <v>0</v>
      </c>
      <c r="H117" s="39">
        <v>0</v>
      </c>
      <c r="I117" s="39">
        <v>0</v>
      </c>
    </row>
    <row r="118" spans="1:9">
      <c r="A118" s="1" t="s">
        <v>569</v>
      </c>
      <c r="B118" s="39">
        <v>0</v>
      </c>
      <c r="C118" s="39">
        <v>0</v>
      </c>
      <c r="D118" s="39">
        <v>0</v>
      </c>
      <c r="E118" s="39">
        <v>0</v>
      </c>
      <c r="F118" s="18">
        <f t="shared" si="1"/>
        <v>0</v>
      </c>
      <c r="G118" s="39">
        <v>0</v>
      </c>
      <c r="H118" s="39">
        <v>0</v>
      </c>
      <c r="I118" s="39">
        <v>0</v>
      </c>
    </row>
    <row r="119" spans="1:9">
      <c r="A119" s="1" t="s">
        <v>574</v>
      </c>
      <c r="B119" s="39">
        <v>0</v>
      </c>
      <c r="C119" s="39">
        <v>0</v>
      </c>
      <c r="D119" s="39">
        <v>0</v>
      </c>
      <c r="E119" s="39">
        <v>298299</v>
      </c>
      <c r="F119" s="18">
        <f t="shared" si="1"/>
        <v>298299</v>
      </c>
      <c r="G119" s="39">
        <v>0</v>
      </c>
      <c r="H119" s="39">
        <v>0</v>
      </c>
      <c r="I119" s="39">
        <v>298299</v>
      </c>
    </row>
    <row r="120" spans="1:9">
      <c r="A120" s="1" t="s">
        <v>579</v>
      </c>
      <c r="B120" t="s">
        <v>17</v>
      </c>
      <c r="C120" t="s">
        <v>17</v>
      </c>
      <c r="D120" t="s">
        <v>17</v>
      </c>
      <c r="E120" t="s">
        <v>17</v>
      </c>
      <c r="F120" s="18">
        <f t="shared" si="1"/>
        <v>0</v>
      </c>
      <c r="G120" t="s">
        <v>17</v>
      </c>
      <c r="H120" t="s">
        <v>17</v>
      </c>
      <c r="I120" t="s">
        <v>17</v>
      </c>
    </row>
    <row r="121" spans="1:9">
      <c r="A121" s="1" t="s">
        <v>580</v>
      </c>
      <c r="B121" s="39">
        <v>0</v>
      </c>
      <c r="C121" s="39">
        <v>0</v>
      </c>
      <c r="D121" s="39">
        <v>0</v>
      </c>
      <c r="E121" s="39">
        <v>0</v>
      </c>
      <c r="F121" s="18">
        <f t="shared" si="1"/>
        <v>0</v>
      </c>
      <c r="G121" s="39">
        <v>0</v>
      </c>
      <c r="H121" s="39">
        <v>0</v>
      </c>
      <c r="I121" s="39">
        <v>0</v>
      </c>
    </row>
    <row r="122" spans="1:9">
      <c r="A122" s="1" t="s">
        <v>585</v>
      </c>
      <c r="B122" s="39">
        <v>0</v>
      </c>
      <c r="C122" s="39">
        <v>0</v>
      </c>
      <c r="D122" s="39">
        <v>0</v>
      </c>
      <c r="E122" s="39">
        <v>23021</v>
      </c>
      <c r="F122" s="18">
        <f t="shared" si="1"/>
        <v>23021</v>
      </c>
      <c r="G122" s="39">
        <v>0</v>
      </c>
      <c r="H122" s="39">
        <v>23021</v>
      </c>
      <c r="I122" s="39">
        <v>0</v>
      </c>
    </row>
    <row r="123" spans="1:9">
      <c r="A123" s="1" t="s">
        <v>590</v>
      </c>
      <c r="B123" s="39">
        <v>0</v>
      </c>
      <c r="C123" s="39">
        <v>0</v>
      </c>
      <c r="D123" s="39">
        <v>0</v>
      </c>
      <c r="E123" s="39">
        <v>0</v>
      </c>
      <c r="F123" s="18">
        <f t="shared" si="1"/>
        <v>0</v>
      </c>
      <c r="G123" s="39">
        <v>0</v>
      </c>
      <c r="H123" s="39">
        <v>0</v>
      </c>
      <c r="I123" s="39">
        <v>0</v>
      </c>
    </row>
    <row r="124" spans="1:9">
      <c r="A124" s="1" t="s">
        <v>595</v>
      </c>
      <c r="B124" s="39">
        <v>0</v>
      </c>
      <c r="C124" s="39">
        <v>0</v>
      </c>
      <c r="D124" s="39">
        <v>0</v>
      </c>
      <c r="E124" s="39">
        <v>0</v>
      </c>
      <c r="F124" s="18">
        <f t="shared" si="1"/>
        <v>0</v>
      </c>
      <c r="G124" s="39">
        <v>0</v>
      </c>
      <c r="H124" s="39">
        <v>0</v>
      </c>
      <c r="I124" s="39">
        <v>0</v>
      </c>
    </row>
    <row r="125" spans="1:9">
      <c r="A125" s="1" t="s">
        <v>600</v>
      </c>
      <c r="B125" s="39">
        <v>0</v>
      </c>
      <c r="C125" s="39">
        <v>0</v>
      </c>
      <c r="D125" s="39">
        <v>0</v>
      </c>
      <c r="E125" s="39">
        <v>6798</v>
      </c>
      <c r="F125" s="18">
        <f t="shared" si="1"/>
        <v>6798</v>
      </c>
      <c r="G125" s="39">
        <v>0</v>
      </c>
      <c r="H125" s="39">
        <v>6798</v>
      </c>
      <c r="I125" s="39">
        <v>0</v>
      </c>
    </row>
  </sheetData>
  <mergeCells count="2">
    <mergeCell ref="B3:F3"/>
    <mergeCell ref="G3:I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649A-FB9E-479D-9F26-D0E6C1199A0E}">
  <dimension ref="A1:F127"/>
  <sheetViews>
    <sheetView topLeftCell="A106" workbookViewId="0">
      <selection activeCell="D126" sqref="D126"/>
    </sheetView>
  </sheetViews>
  <sheetFormatPr defaultRowHeight="15"/>
  <cols>
    <col min="1" max="1" width="52.42578125" bestFit="1" customWidth="1"/>
    <col min="2" max="2" width="13.5703125" style="38" bestFit="1" customWidth="1"/>
    <col min="3" max="3" width="20.140625" style="38" bestFit="1" customWidth="1"/>
    <col min="4" max="4" width="24.7109375" style="2" bestFit="1" customWidth="1"/>
    <col min="5" max="5" width="13.5703125" style="38" bestFit="1" customWidth="1"/>
    <col min="6" max="6" width="22.140625" style="2" bestFit="1" customWidth="1"/>
  </cols>
  <sheetData>
    <row r="1" spans="1:6">
      <c r="A1" s="15" t="s">
        <v>607</v>
      </c>
    </row>
    <row r="3" spans="1:6">
      <c r="C3" s="73" t="s">
        <v>608</v>
      </c>
      <c r="D3" s="73"/>
      <c r="E3" s="74" t="s">
        <v>609</v>
      </c>
      <c r="F3" s="74"/>
    </row>
    <row r="4" spans="1:6">
      <c r="A4" s="4" t="s">
        <v>1</v>
      </c>
      <c r="B4" s="42" t="s">
        <v>11</v>
      </c>
      <c r="C4" s="44" t="s">
        <v>610</v>
      </c>
      <c r="D4" s="16" t="s">
        <v>611</v>
      </c>
      <c r="E4" s="45" t="s">
        <v>609</v>
      </c>
      <c r="F4" s="17" t="s">
        <v>612</v>
      </c>
    </row>
    <row r="5" spans="1:6">
      <c r="A5" s="1" t="s">
        <v>12</v>
      </c>
      <c r="B5" s="37">
        <v>16611</v>
      </c>
      <c r="C5" s="37">
        <v>84200</v>
      </c>
      <c r="D5" s="2">
        <f>C5/B5</f>
        <v>5.0689302269580399</v>
      </c>
      <c r="E5" s="37">
        <v>13312</v>
      </c>
      <c r="F5" s="2">
        <f>E5/B5</f>
        <v>0.80139666486063454</v>
      </c>
    </row>
    <row r="6" spans="1:6">
      <c r="A6" s="1" t="s">
        <v>18</v>
      </c>
      <c r="B6" s="37">
        <v>807</v>
      </c>
      <c r="C6" s="37">
        <v>4423</v>
      </c>
      <c r="D6" s="2">
        <f>C6/B6</f>
        <v>5.4807930607187112</v>
      </c>
      <c r="E6" s="37">
        <v>1196</v>
      </c>
      <c r="F6" s="2">
        <f>E6/B6</f>
        <v>1.4820322180916976</v>
      </c>
    </row>
    <row r="7" spans="1:6">
      <c r="A7" s="1" t="s">
        <v>23</v>
      </c>
      <c r="B7" s="37">
        <v>4978</v>
      </c>
      <c r="C7" s="37">
        <v>24396</v>
      </c>
      <c r="D7" s="2">
        <f>C7/B7</f>
        <v>4.9007633587786259</v>
      </c>
      <c r="E7" s="37">
        <v>5824</v>
      </c>
      <c r="F7" s="2">
        <f>E7/B7</f>
        <v>1.1699477701888308</v>
      </c>
    </row>
    <row r="8" spans="1:6">
      <c r="A8" s="1" t="s">
        <v>28</v>
      </c>
      <c r="B8" s="37">
        <v>5518</v>
      </c>
      <c r="C8" s="37">
        <v>16231</v>
      </c>
      <c r="D8" s="2">
        <f>C8/B8</f>
        <v>2.9414642986589343</v>
      </c>
      <c r="E8" s="37">
        <v>727</v>
      </c>
      <c r="F8" s="2">
        <f>E8/B8</f>
        <v>0.13175063428778544</v>
      </c>
    </row>
    <row r="9" spans="1:6">
      <c r="A9" s="1" t="s">
        <v>33</v>
      </c>
      <c r="B9" s="37">
        <v>2193</v>
      </c>
      <c r="C9" s="37">
        <v>19028</v>
      </c>
      <c r="D9" s="2">
        <f>C9/B9</f>
        <v>8.6766985864113089</v>
      </c>
      <c r="E9" s="37">
        <v>188</v>
      </c>
      <c r="F9" s="2">
        <f>E9/B9</f>
        <v>8.5727314181486547E-2</v>
      </c>
    </row>
    <row r="10" spans="1:6">
      <c r="A10" s="1" t="s">
        <v>38</v>
      </c>
      <c r="B10" s="37">
        <v>1002</v>
      </c>
      <c r="C10" s="37">
        <v>1200</v>
      </c>
      <c r="D10" s="2">
        <f>C10/B10</f>
        <v>1.1976047904191616</v>
      </c>
      <c r="E10" s="37">
        <v>1456</v>
      </c>
      <c r="F10" s="2">
        <f>E10/B10</f>
        <v>1.4530938123752495</v>
      </c>
    </row>
    <row r="11" spans="1:6">
      <c r="A11" s="1" t="s">
        <v>43</v>
      </c>
      <c r="B11" s="37">
        <v>24847</v>
      </c>
      <c r="C11" s="37">
        <v>62461</v>
      </c>
      <c r="D11" s="2">
        <f>C11/B11</f>
        <v>2.5138246065923453</v>
      </c>
      <c r="E11" s="37">
        <v>10107</v>
      </c>
      <c r="F11" s="2">
        <f>E11/B11</f>
        <v>0.40676942890489798</v>
      </c>
    </row>
    <row r="12" spans="1:6">
      <c r="A12" s="1" t="s">
        <v>48</v>
      </c>
      <c r="B12" s="37">
        <v>1011</v>
      </c>
      <c r="C12" s="37">
        <v>2047</v>
      </c>
      <c r="D12" s="2">
        <f>C12/B12</f>
        <v>2.0247279920870427</v>
      </c>
      <c r="E12" s="37">
        <v>200</v>
      </c>
      <c r="F12" s="2">
        <f>E12/B12</f>
        <v>0.19782393669634027</v>
      </c>
    </row>
    <row r="13" spans="1:6">
      <c r="A13" s="1" t="s">
        <v>53</v>
      </c>
      <c r="B13" s="37">
        <v>38114</v>
      </c>
      <c r="C13" s="37">
        <v>162682</v>
      </c>
      <c r="D13" s="2">
        <f>C13/B13</f>
        <v>4.2683003620716793</v>
      </c>
      <c r="E13" s="37">
        <v>9431</v>
      </c>
      <c r="F13" s="2">
        <f>E13/B13</f>
        <v>0.24744188487170068</v>
      </c>
    </row>
    <row r="14" spans="1:6">
      <c r="A14" s="1" t="s">
        <v>58</v>
      </c>
      <c r="B14" s="37">
        <v>1262</v>
      </c>
      <c r="C14" s="37">
        <v>4160</v>
      </c>
      <c r="D14" s="2">
        <f>C14/B14</f>
        <v>3.2963549920760697</v>
      </c>
      <c r="E14" s="37">
        <v>1700</v>
      </c>
      <c r="F14" s="2">
        <f>E14/B14</f>
        <v>1.3470681458003169</v>
      </c>
    </row>
    <row r="15" spans="1:6">
      <c r="A15" s="1" t="s">
        <v>63</v>
      </c>
      <c r="B15" s="37">
        <v>6072</v>
      </c>
      <c r="C15" s="37">
        <v>16646</v>
      </c>
      <c r="D15" s="2">
        <f>C15/B15</f>
        <v>2.7414361001317524</v>
      </c>
      <c r="E15" s="37">
        <v>3224</v>
      </c>
      <c r="F15" s="2">
        <f>E15/B15</f>
        <v>0.53096179183135706</v>
      </c>
    </row>
    <row r="16" spans="1:6">
      <c r="A16" s="1" t="s">
        <v>68</v>
      </c>
      <c r="B16" s="37">
        <v>1109</v>
      </c>
      <c r="C16" s="37">
        <v>4360</v>
      </c>
      <c r="D16" s="2">
        <f>C16/B16</f>
        <v>3.9314697926059514</v>
      </c>
      <c r="E16" s="37">
        <v>520</v>
      </c>
      <c r="F16" s="2">
        <f>E16/B16</f>
        <v>0.46889089269612261</v>
      </c>
    </row>
    <row r="17" spans="1:6">
      <c r="A17" s="1" t="s">
        <v>73</v>
      </c>
      <c r="B17" s="37">
        <v>4258</v>
      </c>
      <c r="C17" s="37">
        <v>9963</v>
      </c>
      <c r="D17" s="2">
        <f>C17/B17</f>
        <v>2.3398309065288867</v>
      </c>
      <c r="E17" s="37">
        <v>10001</v>
      </c>
      <c r="F17" s="2">
        <f>E17/B17</f>
        <v>2.3487552841709722</v>
      </c>
    </row>
    <row r="18" spans="1:6">
      <c r="A18" s="1" t="s">
        <v>78</v>
      </c>
      <c r="B18" s="37">
        <v>1015</v>
      </c>
      <c r="C18" s="37">
        <v>2043</v>
      </c>
      <c r="D18" s="2">
        <f>C18/B18</f>
        <v>2.0128078817733992</v>
      </c>
      <c r="E18" s="37">
        <v>416</v>
      </c>
      <c r="F18" s="2">
        <f>E18/B18</f>
        <v>0.40985221674876848</v>
      </c>
    </row>
    <row r="19" spans="1:6">
      <c r="A19" s="1" t="s">
        <v>83</v>
      </c>
      <c r="B19" s="37">
        <v>355</v>
      </c>
      <c r="C19" s="37">
        <v>770</v>
      </c>
      <c r="D19" s="2">
        <f>C19/B19</f>
        <v>2.1690140845070425</v>
      </c>
      <c r="E19" s="37">
        <v>52</v>
      </c>
      <c r="F19" s="2">
        <f>E19/B19</f>
        <v>0.14647887323943662</v>
      </c>
    </row>
    <row r="20" spans="1:6">
      <c r="A20" s="1" t="s">
        <v>88</v>
      </c>
      <c r="B20" s="37">
        <v>1373</v>
      </c>
      <c r="C20" s="37">
        <v>5503</v>
      </c>
      <c r="D20" s="2">
        <f>C20/B20</f>
        <v>4.0080116533139112</v>
      </c>
      <c r="E20" s="37">
        <v>144</v>
      </c>
      <c r="F20" s="2">
        <f>E20/B20</f>
        <v>0.10487982520029134</v>
      </c>
    </row>
    <row r="21" spans="1:6">
      <c r="A21" s="1" t="s">
        <v>93</v>
      </c>
      <c r="B21" s="37">
        <v>7510</v>
      </c>
      <c r="C21" s="37">
        <v>14472</v>
      </c>
      <c r="D21" s="2">
        <f>C21/B21</f>
        <v>1.9270306258322236</v>
      </c>
      <c r="E21" s="37">
        <v>3016</v>
      </c>
      <c r="F21" s="2">
        <f>E21/B21</f>
        <v>0.40159786950732357</v>
      </c>
    </row>
    <row r="22" spans="1:6">
      <c r="A22" s="1" t="s">
        <v>98</v>
      </c>
      <c r="B22" s="37">
        <v>2924</v>
      </c>
      <c r="C22" s="37">
        <v>3272</v>
      </c>
      <c r="D22" s="2">
        <f>C22/B22</f>
        <v>1.119015047879617</v>
      </c>
      <c r="E22" s="37">
        <v>2080</v>
      </c>
      <c r="F22" s="2">
        <f>E22/B22</f>
        <v>0.71135430916552667</v>
      </c>
    </row>
    <row r="23" spans="1:6">
      <c r="A23" s="1" t="s">
        <v>103</v>
      </c>
      <c r="B23" s="37">
        <v>1994</v>
      </c>
      <c r="C23" s="37">
        <v>1463</v>
      </c>
      <c r="D23" s="2">
        <f>C23/B23</f>
        <v>0.73370110330992977</v>
      </c>
      <c r="E23" s="37">
        <v>9600</v>
      </c>
      <c r="F23" s="2">
        <f>E23/B23</f>
        <v>4.8144433299899703</v>
      </c>
    </row>
    <row r="24" spans="1:6">
      <c r="A24" s="1" t="s">
        <v>108</v>
      </c>
      <c r="B24" s="37">
        <v>1446</v>
      </c>
      <c r="C24" s="37">
        <v>10161</v>
      </c>
      <c r="D24" s="2">
        <f>C24/B24</f>
        <v>7.0269709543568464</v>
      </c>
      <c r="E24" s="37">
        <v>1248</v>
      </c>
      <c r="F24" s="2">
        <f>E24/B24</f>
        <v>0.86307053941908718</v>
      </c>
    </row>
    <row r="25" spans="1:6">
      <c r="A25" s="1" t="s">
        <v>113</v>
      </c>
      <c r="B25" s="37">
        <v>16745</v>
      </c>
      <c r="C25" s="37">
        <v>49802</v>
      </c>
      <c r="D25" s="2">
        <f>C25/B25</f>
        <v>2.9741415347865034</v>
      </c>
      <c r="E25" s="37">
        <v>8528</v>
      </c>
      <c r="F25" s="2">
        <f>E25/B25</f>
        <v>0.50928635413556289</v>
      </c>
    </row>
    <row r="26" spans="1:6">
      <c r="A26" s="1" t="s">
        <v>118</v>
      </c>
      <c r="B26" s="37">
        <v>2133</v>
      </c>
      <c r="C26" s="37">
        <v>6344</v>
      </c>
      <c r="D26" s="2">
        <f>C26/B26</f>
        <v>2.9742147210501639</v>
      </c>
      <c r="E26" s="37">
        <v>780</v>
      </c>
      <c r="F26" s="2">
        <f>E26/B26</f>
        <v>0.36568213783403658</v>
      </c>
    </row>
    <row r="27" spans="1:6">
      <c r="A27" s="1" t="s">
        <v>123</v>
      </c>
      <c r="B27" s="37">
        <v>20385</v>
      </c>
      <c r="C27" s="37">
        <v>86342</v>
      </c>
      <c r="D27" s="2">
        <f>C27/B27</f>
        <v>4.2355653666911941</v>
      </c>
      <c r="E27" s="37">
        <v>16952</v>
      </c>
      <c r="F27" s="2">
        <f>E27/B27</f>
        <v>0.83159185675741965</v>
      </c>
    </row>
    <row r="28" spans="1:6">
      <c r="A28" s="1" t="s">
        <v>128</v>
      </c>
      <c r="B28" s="37">
        <v>3223</v>
      </c>
      <c r="C28" s="37">
        <v>16363</v>
      </c>
      <c r="D28" s="2">
        <f>C28/B28</f>
        <v>5.0769469438411416</v>
      </c>
      <c r="E28" s="37">
        <v>999</v>
      </c>
      <c r="F28" s="2">
        <f>E28/B28</f>
        <v>0.30995966490847038</v>
      </c>
    </row>
    <row r="29" spans="1:6">
      <c r="A29" s="1" t="s">
        <v>133</v>
      </c>
      <c r="B29" s="37">
        <v>10786</v>
      </c>
      <c r="C29" s="37">
        <v>29120</v>
      </c>
      <c r="D29" s="2">
        <f>C29/B29</f>
        <v>2.6997960318931948</v>
      </c>
      <c r="E29" s="37">
        <v>972</v>
      </c>
      <c r="F29" s="2">
        <f>E29/B29</f>
        <v>9.0116818097533843E-2</v>
      </c>
    </row>
    <row r="30" spans="1:6">
      <c r="A30" s="1" t="s">
        <v>138</v>
      </c>
      <c r="B30" s="37">
        <v>1372</v>
      </c>
      <c r="C30" s="37">
        <v>1016</v>
      </c>
      <c r="D30" s="2">
        <f>C30/B30</f>
        <v>0.74052478134110788</v>
      </c>
      <c r="E30" s="37">
        <v>52</v>
      </c>
      <c r="F30" s="2">
        <f>E30/B30</f>
        <v>3.7900874635568516E-2</v>
      </c>
    </row>
    <row r="31" spans="1:6">
      <c r="A31" s="1" t="s">
        <v>143</v>
      </c>
      <c r="B31" s="37">
        <v>8391</v>
      </c>
      <c r="C31" s="37">
        <v>16531</v>
      </c>
      <c r="D31" s="2">
        <f>C31/B31</f>
        <v>1.9700869979740199</v>
      </c>
      <c r="E31" s="37">
        <v>3010</v>
      </c>
      <c r="F31" s="2">
        <f>E31/B31</f>
        <v>0.35871767369800978</v>
      </c>
    </row>
    <row r="32" spans="1:6">
      <c r="A32" s="1" t="s">
        <v>148</v>
      </c>
      <c r="B32" s="37">
        <v>3419</v>
      </c>
      <c r="C32" s="37">
        <v>18841</v>
      </c>
      <c r="D32" s="2">
        <f>C32/B32</f>
        <v>5.5106756361509213</v>
      </c>
      <c r="E32" s="37">
        <v>2184</v>
      </c>
      <c r="F32" s="2">
        <f>E32/B32</f>
        <v>0.63878326996197721</v>
      </c>
    </row>
    <row r="33" spans="1:6">
      <c r="A33" s="1" t="s">
        <v>153</v>
      </c>
      <c r="B33" s="37">
        <v>2535</v>
      </c>
      <c r="C33" s="37">
        <v>3513</v>
      </c>
      <c r="D33" s="2">
        <f>C33/B33</f>
        <v>1.3857988165680473</v>
      </c>
      <c r="E33" s="37">
        <v>4680</v>
      </c>
      <c r="F33" s="2">
        <f>E33/B33</f>
        <v>1.8461538461538463</v>
      </c>
    </row>
    <row r="34" spans="1:6">
      <c r="A34" s="1" t="s">
        <v>158</v>
      </c>
      <c r="B34" s="37">
        <v>23170</v>
      </c>
      <c r="C34" s="37">
        <v>96527</v>
      </c>
      <c r="D34" s="2">
        <f>C34/B34</f>
        <v>4.1660336642209757</v>
      </c>
      <c r="E34" s="37">
        <v>6677</v>
      </c>
      <c r="F34" s="2">
        <f>E34/B34</f>
        <v>0.28817436340094948</v>
      </c>
    </row>
    <row r="35" spans="1:6">
      <c r="A35" s="1" t="s">
        <v>163</v>
      </c>
      <c r="B35" s="37">
        <v>20296</v>
      </c>
      <c r="C35" s="37">
        <v>49853</v>
      </c>
      <c r="D35" s="2">
        <f>C35/B35</f>
        <v>2.4562968072526608</v>
      </c>
      <c r="E35" s="37">
        <v>7280</v>
      </c>
      <c r="F35" s="2">
        <f>E35/B35</f>
        <v>0.35869136775719351</v>
      </c>
    </row>
    <row r="36" spans="1:6">
      <c r="A36" s="1" t="s">
        <v>168</v>
      </c>
      <c r="B36" s="37">
        <v>236086</v>
      </c>
      <c r="C36" s="37">
        <v>504151</v>
      </c>
      <c r="D36" s="2">
        <f>C36/B36</f>
        <v>2.1354548766127599</v>
      </c>
      <c r="E36" s="37">
        <v>17381</v>
      </c>
      <c r="F36" s="2">
        <f>E36/B36</f>
        <v>7.3621476919427664E-2</v>
      </c>
    </row>
    <row r="37" spans="1:6">
      <c r="A37" s="1" t="s">
        <v>172</v>
      </c>
      <c r="B37" s="37">
        <v>19216</v>
      </c>
      <c r="C37" s="37">
        <v>24649</v>
      </c>
      <c r="D37" s="2">
        <f>C37/B37</f>
        <v>1.282733139050791</v>
      </c>
      <c r="E37" s="37">
        <v>7800</v>
      </c>
      <c r="F37" s="2">
        <f>E37/B37</f>
        <v>0.40591174021648624</v>
      </c>
    </row>
    <row r="38" spans="1:6">
      <c r="A38" s="1" t="s">
        <v>177</v>
      </c>
      <c r="B38" s="37">
        <v>3612</v>
      </c>
      <c r="C38" s="37">
        <v>19803</v>
      </c>
      <c r="D38" s="2">
        <f>C38/B38</f>
        <v>5.4825581395348841</v>
      </c>
      <c r="E38" s="37">
        <v>3900</v>
      </c>
      <c r="F38" s="2">
        <f>E38/B38</f>
        <v>1.0797342192691031</v>
      </c>
    </row>
    <row r="39" spans="1:6">
      <c r="A39" s="1" t="s">
        <v>182</v>
      </c>
      <c r="B39" s="37">
        <v>11279</v>
      </c>
      <c r="C39" s="37">
        <v>48380</v>
      </c>
      <c r="D39" s="2">
        <f>C39/B39</f>
        <v>4.2893873570351984</v>
      </c>
      <c r="E39" s="37">
        <v>6656</v>
      </c>
      <c r="F39" s="2">
        <f>E39/B39</f>
        <v>0.5901232378756982</v>
      </c>
    </row>
    <row r="40" spans="1:6">
      <c r="A40" s="1" t="s">
        <v>187</v>
      </c>
      <c r="B40" s="37">
        <v>50577</v>
      </c>
      <c r="C40" s="37">
        <v>110263</v>
      </c>
      <c r="D40" s="2">
        <f>C40/B40</f>
        <v>2.1801016272218599</v>
      </c>
      <c r="E40" s="37">
        <v>1155</v>
      </c>
      <c r="F40" s="2">
        <f>E40/B40</f>
        <v>2.2836467168871225E-2</v>
      </c>
    </row>
    <row r="41" spans="1:6">
      <c r="A41" s="1" t="s">
        <v>192</v>
      </c>
      <c r="B41" s="37">
        <v>1103</v>
      </c>
      <c r="C41" s="37">
        <v>2172</v>
      </c>
      <c r="D41" s="2">
        <f>C41/B41</f>
        <v>1.9691749773345422</v>
      </c>
      <c r="E41" s="37">
        <v>258</v>
      </c>
      <c r="F41" s="2">
        <f>E41/B41</f>
        <v>0.23390752493200362</v>
      </c>
    </row>
    <row r="42" spans="1:6">
      <c r="A42" s="1" t="s">
        <v>196</v>
      </c>
      <c r="B42" s="37">
        <v>2661</v>
      </c>
      <c r="C42" s="37">
        <v>8099</v>
      </c>
      <c r="D42" s="2">
        <f>C42/B42</f>
        <v>3.0435926343479895</v>
      </c>
      <c r="E42" s="37">
        <v>7020</v>
      </c>
      <c r="F42" s="2">
        <f>E42/B42</f>
        <v>2.6381059751972944</v>
      </c>
    </row>
    <row r="43" spans="1:6">
      <c r="A43" s="1" t="s">
        <v>201</v>
      </c>
      <c r="B43" s="37">
        <v>3419</v>
      </c>
      <c r="C43" s="37">
        <v>1950</v>
      </c>
      <c r="D43" s="2">
        <f>C43/B43</f>
        <v>0.57034220532319391</v>
      </c>
      <c r="E43" s="37">
        <v>650</v>
      </c>
      <c r="F43" s="2">
        <f>E43/B43</f>
        <v>0.19011406844106463</v>
      </c>
    </row>
    <row r="44" spans="1:6">
      <c r="A44" s="1" t="s">
        <v>206</v>
      </c>
      <c r="B44" s="37">
        <v>980</v>
      </c>
      <c r="C44" s="37">
        <v>1700</v>
      </c>
      <c r="D44" s="2">
        <f>C44/B44</f>
        <v>1.7346938775510203</v>
      </c>
      <c r="E44" s="37">
        <v>52</v>
      </c>
      <c r="F44" s="2">
        <f>E44/B44</f>
        <v>5.3061224489795916E-2</v>
      </c>
    </row>
    <row r="45" spans="1:6">
      <c r="A45" s="1" t="s">
        <v>211</v>
      </c>
      <c r="B45" s="37">
        <v>900</v>
      </c>
      <c r="C45" s="37">
        <v>1450</v>
      </c>
      <c r="D45" s="2">
        <f>C45/B45</f>
        <v>1.6111111111111112</v>
      </c>
      <c r="E45" s="37">
        <v>312</v>
      </c>
      <c r="F45" s="2">
        <f>E45/B45</f>
        <v>0.34666666666666668</v>
      </c>
    </row>
    <row r="46" spans="1:6">
      <c r="A46" s="1" t="s">
        <v>216</v>
      </c>
      <c r="B46" s="37">
        <v>11398</v>
      </c>
      <c r="C46" s="37">
        <v>38053</v>
      </c>
      <c r="D46" s="2">
        <f>C46/B46</f>
        <v>3.3385681698543603</v>
      </c>
      <c r="E46" s="37">
        <v>1073</v>
      </c>
      <c r="F46" s="2">
        <f>E46/B46</f>
        <v>9.4139322688190905E-2</v>
      </c>
    </row>
    <row r="47" spans="1:6">
      <c r="A47" s="1" t="s">
        <v>221</v>
      </c>
      <c r="B47" s="37">
        <v>12287</v>
      </c>
      <c r="C47" s="37">
        <v>18260</v>
      </c>
      <c r="D47" s="2">
        <f>C47/B47</f>
        <v>1.4861235452103849</v>
      </c>
      <c r="E47" s="37">
        <v>10247</v>
      </c>
      <c r="F47" s="2">
        <f>E47/B47</f>
        <v>0.8339708635142834</v>
      </c>
    </row>
    <row r="48" spans="1:6">
      <c r="A48" s="1" t="s">
        <v>226</v>
      </c>
      <c r="B48" s="37">
        <v>2174</v>
      </c>
      <c r="C48" s="37">
        <v>8163</v>
      </c>
      <c r="D48" s="2">
        <f>C48/B48</f>
        <v>3.7548298068077277</v>
      </c>
      <c r="E48" s="37">
        <v>2132</v>
      </c>
      <c r="F48" s="2">
        <f>E48/B48</f>
        <v>0.98068077276908927</v>
      </c>
    </row>
    <row r="49" spans="1:6">
      <c r="A49" s="1" t="s">
        <v>231</v>
      </c>
      <c r="B49" s="37">
        <v>5612</v>
      </c>
      <c r="C49" s="37">
        <v>12740</v>
      </c>
      <c r="D49" s="2">
        <f>C49/B49</f>
        <v>2.270135424091233</v>
      </c>
      <c r="E49" s="37">
        <v>648</v>
      </c>
      <c r="F49" s="2">
        <f>E49/B49</f>
        <v>0.11546685673556664</v>
      </c>
    </row>
    <row r="50" spans="1:6">
      <c r="A50" s="1" t="s">
        <v>236</v>
      </c>
      <c r="B50" s="37">
        <v>4907</v>
      </c>
      <c r="C50" s="37">
        <v>13166</v>
      </c>
      <c r="D50" s="2">
        <f>C50/B50</f>
        <v>2.6831057672712451</v>
      </c>
      <c r="E50" s="37">
        <v>3120</v>
      </c>
      <c r="F50" s="2">
        <f>E50/B50</f>
        <v>0.63582637049113511</v>
      </c>
    </row>
    <row r="51" spans="1:6">
      <c r="A51" s="1" t="s">
        <v>241</v>
      </c>
      <c r="B51" s="37">
        <v>3358</v>
      </c>
      <c r="C51" s="37">
        <v>6654</v>
      </c>
      <c r="D51" s="2">
        <f>C51/B51</f>
        <v>1.9815366289458012</v>
      </c>
      <c r="E51" s="37">
        <v>352</v>
      </c>
      <c r="F51" s="2">
        <f>E51/B51</f>
        <v>0.10482430017867779</v>
      </c>
    </row>
    <row r="52" spans="1:6">
      <c r="A52" s="1" t="s">
        <v>246</v>
      </c>
      <c r="B52" s="37">
        <v>5918</v>
      </c>
      <c r="C52" s="37">
        <v>4982</v>
      </c>
      <c r="D52" s="2">
        <f>C52/B52</f>
        <v>0.84183845893883069</v>
      </c>
      <c r="E52" s="37">
        <v>2748</v>
      </c>
      <c r="F52" s="2">
        <f>E52/B52</f>
        <v>0.46434606285907404</v>
      </c>
    </row>
    <row r="53" spans="1:6">
      <c r="A53" s="1" t="s">
        <v>251</v>
      </c>
      <c r="B53" s="37">
        <v>3280</v>
      </c>
      <c r="C53" s="37">
        <v>6273</v>
      </c>
      <c r="D53" s="2">
        <f>C53/B53</f>
        <v>1.9125000000000001</v>
      </c>
      <c r="E53" s="37">
        <v>7050</v>
      </c>
      <c r="F53" s="2">
        <f>E53/B53</f>
        <v>2.149390243902439</v>
      </c>
    </row>
    <row r="54" spans="1:6">
      <c r="A54" s="1" t="s">
        <v>256</v>
      </c>
      <c r="B54" s="37">
        <v>1715</v>
      </c>
      <c r="C54" s="37">
        <v>2080</v>
      </c>
      <c r="D54" s="2">
        <f>C54/B54</f>
        <v>1.2128279883381925</v>
      </c>
      <c r="E54" s="37">
        <v>4836</v>
      </c>
      <c r="F54" s="2">
        <f>E54/B54</f>
        <v>2.8198250728862972</v>
      </c>
    </row>
    <row r="55" spans="1:6">
      <c r="A55" s="1" t="s">
        <v>261</v>
      </c>
      <c r="B55" s="37">
        <v>903</v>
      </c>
      <c r="C55" s="37">
        <v>1860</v>
      </c>
      <c r="D55" s="2">
        <f>C55/B55</f>
        <v>2.0598006644518274</v>
      </c>
      <c r="E55" s="37">
        <v>6</v>
      </c>
      <c r="F55" s="2">
        <f>E55/B55</f>
        <v>6.6445182724252493E-3</v>
      </c>
    </row>
    <row r="56" spans="1:6">
      <c r="A56" s="1" t="s">
        <v>266</v>
      </c>
      <c r="B56" s="37">
        <v>1892</v>
      </c>
      <c r="C56" s="37">
        <v>12789</v>
      </c>
      <c r="D56" s="2">
        <f>C56/B56</f>
        <v>6.7595137420718814</v>
      </c>
      <c r="E56" s="37">
        <v>4940</v>
      </c>
      <c r="F56" s="2">
        <f>E56/B56</f>
        <v>2.6109936575052854</v>
      </c>
    </row>
    <row r="57" spans="1:6">
      <c r="A57" s="1" t="s">
        <v>271</v>
      </c>
      <c r="B57" s="37">
        <v>328</v>
      </c>
      <c r="C57" s="38">
        <v>0</v>
      </c>
      <c r="D57" s="2">
        <f>C57/B57</f>
        <v>0</v>
      </c>
      <c r="E57" s="38">
        <v>0</v>
      </c>
      <c r="F57" s="2">
        <f>E57/B57</f>
        <v>0</v>
      </c>
    </row>
    <row r="58" spans="1:6">
      <c r="A58" s="1" t="s">
        <v>274</v>
      </c>
      <c r="B58" s="37">
        <v>1034</v>
      </c>
      <c r="C58" s="37">
        <v>2500</v>
      </c>
      <c r="D58" s="2">
        <f>C58/B58</f>
        <v>2.4177949709864603</v>
      </c>
      <c r="E58" s="37">
        <v>166</v>
      </c>
      <c r="F58" s="2">
        <f>E58/B58</f>
        <v>0.16054158607350097</v>
      </c>
    </row>
    <row r="59" spans="1:6">
      <c r="A59" s="1" t="s">
        <v>279</v>
      </c>
      <c r="B59" s="37">
        <v>5057</v>
      </c>
      <c r="C59" s="37">
        <v>78683</v>
      </c>
      <c r="D59" s="2">
        <f>C59/B59</f>
        <v>15.559224836859798</v>
      </c>
      <c r="E59" s="37">
        <v>2988</v>
      </c>
      <c r="F59" s="2">
        <f>E59/B59</f>
        <v>0.59086414870476567</v>
      </c>
    </row>
    <row r="60" spans="1:6">
      <c r="A60" s="1" t="s">
        <v>284</v>
      </c>
      <c r="B60" s="37">
        <v>1268</v>
      </c>
      <c r="C60" s="37">
        <v>15800</v>
      </c>
      <c r="D60" s="2">
        <f>C60/B60</f>
        <v>12.460567823343849</v>
      </c>
      <c r="E60" s="37">
        <v>2400</v>
      </c>
      <c r="F60" s="2">
        <f>E60/B60</f>
        <v>1.8927444794952681</v>
      </c>
    </row>
    <row r="61" spans="1:6">
      <c r="A61" s="1" t="s">
        <v>289</v>
      </c>
      <c r="B61" s="37">
        <v>650</v>
      </c>
      <c r="C61" s="37">
        <v>7124</v>
      </c>
      <c r="D61" s="2">
        <f>C61/B61</f>
        <v>10.96</v>
      </c>
      <c r="E61" s="37">
        <v>7540</v>
      </c>
      <c r="F61" s="2">
        <f>E61/B61</f>
        <v>11.6</v>
      </c>
    </row>
    <row r="62" spans="1:6">
      <c r="A62" s="1" t="s">
        <v>294</v>
      </c>
      <c r="B62" s="37">
        <v>1189</v>
      </c>
      <c r="C62" s="37">
        <v>3284</v>
      </c>
      <c r="D62" s="2">
        <f>C62/B62</f>
        <v>2.7619848612279227</v>
      </c>
      <c r="E62" s="37">
        <v>475</v>
      </c>
      <c r="F62" s="2">
        <f>E62/B62</f>
        <v>0.39949537426408749</v>
      </c>
    </row>
    <row r="63" spans="1:6">
      <c r="A63" s="1" t="s">
        <v>299</v>
      </c>
      <c r="B63" s="37">
        <v>90245</v>
      </c>
      <c r="C63" s="37">
        <v>127323</v>
      </c>
      <c r="D63" s="2">
        <f>C63/B63</f>
        <v>1.4108593273865588</v>
      </c>
      <c r="E63" s="37">
        <v>11437</v>
      </c>
      <c r="F63" s="2">
        <f>E63/B63</f>
        <v>0.12673278297966648</v>
      </c>
    </row>
    <row r="64" spans="1:6">
      <c r="A64" s="1" t="s">
        <v>304</v>
      </c>
      <c r="B64" s="37">
        <v>2866</v>
      </c>
      <c r="C64" s="37">
        <v>4700</v>
      </c>
      <c r="D64" s="2">
        <f>C64/B64</f>
        <v>1.6399162595952548</v>
      </c>
      <c r="E64" s="37">
        <v>1300</v>
      </c>
      <c r="F64" s="2">
        <f>E64/B64</f>
        <v>0.45359385903698535</v>
      </c>
    </row>
    <row r="65" spans="1:6">
      <c r="A65" s="1" t="s">
        <v>309</v>
      </c>
      <c r="B65" s="37">
        <v>1392</v>
      </c>
      <c r="C65" s="37">
        <v>5032</v>
      </c>
      <c r="D65" s="2">
        <f>C65/B65</f>
        <v>3.6149425287356323</v>
      </c>
      <c r="E65" s="37">
        <v>1058</v>
      </c>
      <c r="F65" s="2">
        <f>E65/B65</f>
        <v>0.76005747126436785</v>
      </c>
    </row>
    <row r="66" spans="1:6">
      <c r="A66" s="1" t="s">
        <v>314</v>
      </c>
      <c r="B66" s="37">
        <v>4028</v>
      </c>
      <c r="C66" s="37">
        <v>19968</v>
      </c>
      <c r="D66" s="2">
        <f>C66/B66</f>
        <v>4.9572989076464751</v>
      </c>
      <c r="E66" s="37">
        <v>6760</v>
      </c>
      <c r="F66" s="2">
        <f>E66/B66</f>
        <v>1.6782522343594837</v>
      </c>
    </row>
    <row r="67" spans="1:6">
      <c r="A67" s="1" t="s">
        <v>319</v>
      </c>
      <c r="B67" s="37">
        <v>2740</v>
      </c>
      <c r="C67" s="37">
        <v>6277</v>
      </c>
      <c r="D67" s="2">
        <f>C67/B67</f>
        <v>2.290875912408759</v>
      </c>
      <c r="E67" s="37">
        <v>452</v>
      </c>
      <c r="F67" s="2">
        <f>E67/B67</f>
        <v>0.16496350364963502</v>
      </c>
    </row>
    <row r="68" spans="1:6">
      <c r="A68" s="1" t="s">
        <v>324</v>
      </c>
      <c r="B68" s="37">
        <v>3335</v>
      </c>
      <c r="C68" s="37">
        <v>12864</v>
      </c>
      <c r="D68" s="2">
        <f>C68/B68</f>
        <v>3.8572713643178411</v>
      </c>
      <c r="E68" s="37">
        <v>1560</v>
      </c>
      <c r="F68" s="2">
        <f>E68/B68</f>
        <v>0.46776611694152925</v>
      </c>
    </row>
    <row r="69" spans="1:6">
      <c r="A69" s="1" t="s">
        <v>329</v>
      </c>
      <c r="B69" s="37">
        <v>4495</v>
      </c>
      <c r="C69" s="37">
        <v>9880</v>
      </c>
      <c r="D69" s="2">
        <f>C69/B69</f>
        <v>2.1979977753058955</v>
      </c>
      <c r="E69" s="37">
        <v>1404</v>
      </c>
      <c r="F69" s="2">
        <f>E69/B69</f>
        <v>0.31234705228031145</v>
      </c>
    </row>
    <row r="70" spans="1:6">
      <c r="A70" s="1" t="s">
        <v>334</v>
      </c>
      <c r="B70" s="37">
        <v>1083</v>
      </c>
      <c r="C70" s="37">
        <v>3300</v>
      </c>
      <c r="D70" s="2">
        <f>C70/B70</f>
        <v>3.0470914127423825</v>
      </c>
      <c r="E70" s="37">
        <v>520</v>
      </c>
      <c r="F70" s="2">
        <f>E70/B70</f>
        <v>0.48014773776546632</v>
      </c>
    </row>
    <row r="71" spans="1:6">
      <c r="A71" s="1" t="s">
        <v>339</v>
      </c>
      <c r="B71" s="37">
        <v>885</v>
      </c>
      <c r="C71" s="37">
        <v>8736</v>
      </c>
      <c r="D71" s="2">
        <f>C71/B71</f>
        <v>9.8711864406779668</v>
      </c>
      <c r="E71" s="37">
        <v>657</v>
      </c>
      <c r="F71" s="2">
        <f>E71/B71</f>
        <v>0.74237288135593216</v>
      </c>
    </row>
    <row r="72" spans="1:6">
      <c r="A72" s="1" t="s">
        <v>344</v>
      </c>
      <c r="B72" s="37">
        <v>1020</v>
      </c>
      <c r="C72" s="37">
        <v>8030</v>
      </c>
      <c r="D72" s="2">
        <f>C72/B72</f>
        <v>7.8725490196078427</v>
      </c>
      <c r="E72" s="37">
        <v>1456</v>
      </c>
      <c r="F72" s="2">
        <f>E72/B72</f>
        <v>1.4274509803921569</v>
      </c>
    </row>
    <row r="73" spans="1:6">
      <c r="A73" s="1" t="s">
        <v>348</v>
      </c>
      <c r="B73" s="37">
        <v>808866</v>
      </c>
      <c r="C73" s="37">
        <v>1871627</v>
      </c>
      <c r="D73" s="2">
        <f>C73/B73</f>
        <v>2.3138900633726722</v>
      </c>
      <c r="E73" s="37">
        <v>151060</v>
      </c>
      <c r="F73" s="2">
        <f>E73/B73</f>
        <v>0.18675528455887624</v>
      </c>
    </row>
    <row r="74" spans="1:6">
      <c r="A74" s="1" t="s">
        <v>353</v>
      </c>
      <c r="B74" s="37">
        <v>12866</v>
      </c>
      <c r="C74" s="37">
        <v>36635</v>
      </c>
      <c r="D74" s="2">
        <f>C74/B74</f>
        <v>2.8474273278408209</v>
      </c>
      <c r="E74" s="37">
        <v>4176</v>
      </c>
      <c r="F74" s="2">
        <f>E74/B74</f>
        <v>0.32457640292243123</v>
      </c>
    </row>
    <row r="75" spans="1:6">
      <c r="A75" s="1" t="s">
        <v>358</v>
      </c>
      <c r="B75" s="37">
        <v>1139</v>
      </c>
      <c r="C75" s="37">
        <v>650</v>
      </c>
      <c r="D75" s="2">
        <f>C75/B75</f>
        <v>0.57067603160667257</v>
      </c>
      <c r="E75" s="37">
        <v>200</v>
      </c>
      <c r="F75" s="2">
        <f>E75/B75</f>
        <v>0.17559262510974538</v>
      </c>
    </row>
    <row r="76" spans="1:6">
      <c r="A76" s="1" t="s">
        <v>363</v>
      </c>
      <c r="B76" s="37">
        <v>971</v>
      </c>
      <c r="C76" s="37">
        <v>2000</v>
      </c>
      <c r="D76" s="2">
        <f>C76/B76</f>
        <v>2.0597322348094749</v>
      </c>
      <c r="E76" s="37">
        <v>800</v>
      </c>
      <c r="F76" s="2">
        <f>E76/B76</f>
        <v>0.82389289392378995</v>
      </c>
    </row>
    <row r="77" spans="1:6">
      <c r="A77" s="1" t="s">
        <v>368</v>
      </c>
      <c r="B77" s="37">
        <v>735</v>
      </c>
      <c r="C77" s="37">
        <v>3322</v>
      </c>
      <c r="D77" s="2">
        <f>C77/B77</f>
        <v>4.5197278911564629</v>
      </c>
      <c r="E77" s="37">
        <v>1153</v>
      </c>
      <c r="F77" s="2">
        <f>E77/B77</f>
        <v>1.5687074829931973</v>
      </c>
    </row>
    <row r="78" spans="1:6">
      <c r="A78" s="1" t="s">
        <v>373</v>
      </c>
      <c r="B78" s="37">
        <v>23270</v>
      </c>
      <c r="C78" s="37">
        <v>106325</v>
      </c>
      <c r="D78" s="2">
        <f>C78/B78</f>
        <v>4.5691877954447788</v>
      </c>
      <c r="E78" s="37">
        <v>2496</v>
      </c>
      <c r="F78" s="2">
        <f>E78/B78</f>
        <v>0.10726256983240223</v>
      </c>
    </row>
    <row r="79" spans="1:6">
      <c r="A79" s="1" t="s">
        <v>378</v>
      </c>
      <c r="B79" s="37">
        <v>2176</v>
      </c>
      <c r="C79" s="37">
        <v>10596</v>
      </c>
      <c r="D79" s="2">
        <f>C79/B79</f>
        <v>4.8694852941176467</v>
      </c>
      <c r="E79" s="37">
        <v>2912</v>
      </c>
      <c r="F79" s="2">
        <f>E79/B79</f>
        <v>1.338235294117647</v>
      </c>
    </row>
    <row r="80" spans="1:6">
      <c r="A80" s="1" t="s">
        <v>383</v>
      </c>
      <c r="B80" s="37">
        <v>3551</v>
      </c>
      <c r="C80" s="37">
        <v>4428</v>
      </c>
      <c r="D80" s="2">
        <f>C80/B80</f>
        <v>1.246972683751056</v>
      </c>
      <c r="E80" s="37">
        <v>3028</v>
      </c>
      <c r="F80" s="2">
        <f>E80/B80</f>
        <v>0.85271754435370317</v>
      </c>
    </row>
    <row r="81" spans="1:6">
      <c r="A81" s="1" t="s">
        <v>388</v>
      </c>
      <c r="B81" s="37">
        <v>1046</v>
      </c>
      <c r="C81" s="37">
        <v>3850</v>
      </c>
      <c r="D81" s="2">
        <f>C81/B81</f>
        <v>3.6806883365200767</v>
      </c>
      <c r="E81" s="37">
        <v>2250</v>
      </c>
      <c r="F81" s="2">
        <f>E81/B81</f>
        <v>2.1510516252390057</v>
      </c>
    </row>
    <row r="82" spans="1:6">
      <c r="A82" s="1" t="s">
        <v>393</v>
      </c>
      <c r="B82" s="37">
        <v>3051</v>
      </c>
      <c r="C82" s="37">
        <v>10816</v>
      </c>
      <c r="D82" s="2">
        <f>C82/B82</f>
        <v>3.5450671910848901</v>
      </c>
      <c r="E82" s="37">
        <v>9152</v>
      </c>
      <c r="F82" s="2">
        <f>E82/B82</f>
        <v>2.9996722386102919</v>
      </c>
    </row>
    <row r="83" spans="1:6">
      <c r="A83" s="1" t="s">
        <v>398</v>
      </c>
      <c r="B83" s="37">
        <v>11376</v>
      </c>
      <c r="C83" s="37">
        <v>38448</v>
      </c>
      <c r="D83" s="2">
        <f>C83/B83</f>
        <v>3.3797468354430378</v>
      </c>
      <c r="E83" s="37">
        <v>3611</v>
      </c>
      <c r="F83" s="2">
        <f>E83/B83</f>
        <v>0.31742264416315047</v>
      </c>
    </row>
    <row r="84" spans="1:6">
      <c r="A84" s="1" t="s">
        <v>403</v>
      </c>
      <c r="B84" s="37">
        <v>6053</v>
      </c>
      <c r="C84" s="37">
        <v>35195</v>
      </c>
      <c r="D84" s="2">
        <f>C84/B84</f>
        <v>5.8144721625640177</v>
      </c>
      <c r="E84" s="37">
        <v>14300</v>
      </c>
      <c r="F84" s="2">
        <f>E84/B84</f>
        <v>2.3624648934412686</v>
      </c>
    </row>
    <row r="85" spans="1:6">
      <c r="A85" s="1" t="s">
        <v>408</v>
      </c>
      <c r="B85" s="37">
        <v>2926</v>
      </c>
      <c r="C85" s="37">
        <v>8698</v>
      </c>
      <c r="D85" s="2">
        <f>C85/B85</f>
        <v>2.972658920027341</v>
      </c>
      <c r="E85" s="37">
        <v>6240</v>
      </c>
      <c r="F85" s="2">
        <f>E85/B85</f>
        <v>2.1326042378673957</v>
      </c>
    </row>
    <row r="86" spans="1:6">
      <c r="A86" s="1" t="s">
        <v>413</v>
      </c>
      <c r="B86" s="37">
        <v>1944</v>
      </c>
      <c r="C86" s="37">
        <v>455</v>
      </c>
      <c r="D86" s="2">
        <f>C86/B86</f>
        <v>0.23405349794238683</v>
      </c>
      <c r="E86" s="37">
        <v>600</v>
      </c>
      <c r="F86" s="2">
        <f>E86/B86</f>
        <v>0.30864197530864196</v>
      </c>
    </row>
    <row r="87" spans="1:6">
      <c r="A87" s="1" t="s">
        <v>418</v>
      </c>
      <c r="B87" s="37">
        <v>3270</v>
      </c>
      <c r="C87" s="37">
        <v>30076</v>
      </c>
      <c r="D87" s="2">
        <f>C87/B87</f>
        <v>9.1975535168195712</v>
      </c>
      <c r="E87" s="37">
        <v>2392</v>
      </c>
      <c r="F87" s="2">
        <f>E87/B87</f>
        <v>0.73149847094801224</v>
      </c>
    </row>
    <row r="88" spans="1:6">
      <c r="A88" s="1" t="s">
        <v>423</v>
      </c>
      <c r="B88" s="37">
        <v>4424</v>
      </c>
      <c r="C88" s="37">
        <v>14928</v>
      </c>
      <c r="D88" s="2">
        <f>C88/B88</f>
        <v>3.3743218806509945</v>
      </c>
      <c r="E88" s="37">
        <v>2880</v>
      </c>
      <c r="F88" s="2">
        <f>E88/B88</f>
        <v>0.65099457504520797</v>
      </c>
    </row>
    <row r="89" spans="1:6">
      <c r="A89" s="1" t="s">
        <v>428</v>
      </c>
      <c r="B89" s="37">
        <v>8804</v>
      </c>
      <c r="C89" s="37">
        <v>5980</v>
      </c>
      <c r="D89" s="2">
        <f>C89/B89</f>
        <v>0.67923671058609725</v>
      </c>
      <c r="E89" s="37">
        <v>4680</v>
      </c>
      <c r="F89" s="2">
        <f>E89/B89</f>
        <v>0.53157655611085874</v>
      </c>
    </row>
    <row r="90" spans="1:6">
      <c r="A90" s="1" t="s">
        <v>433</v>
      </c>
      <c r="B90" s="37">
        <v>422056</v>
      </c>
      <c r="C90" s="37">
        <v>999051</v>
      </c>
      <c r="D90" s="2">
        <f>C90/B90</f>
        <v>2.367105313039028</v>
      </c>
      <c r="E90" s="37">
        <v>165724</v>
      </c>
      <c r="F90" s="2">
        <f>E90/B90</f>
        <v>0.39265879409367477</v>
      </c>
    </row>
    <row r="91" spans="1:6">
      <c r="A91" s="1" t="s">
        <v>438</v>
      </c>
      <c r="B91" s="37">
        <v>24306</v>
      </c>
      <c r="C91" s="37">
        <v>80814</v>
      </c>
      <c r="D91" s="2">
        <f>C91/B91</f>
        <v>3.3248580597383364</v>
      </c>
      <c r="E91" s="37">
        <v>17004</v>
      </c>
      <c r="F91" s="2">
        <f>E91/B91</f>
        <v>0.6995803505307332</v>
      </c>
    </row>
    <row r="92" spans="1:6">
      <c r="A92" s="1" t="s">
        <v>443</v>
      </c>
      <c r="B92" s="37">
        <v>2400</v>
      </c>
      <c r="C92" s="37">
        <v>9157</v>
      </c>
      <c r="D92" s="2">
        <f>C92/B92</f>
        <v>3.8154166666666667</v>
      </c>
      <c r="E92" s="37">
        <v>4576</v>
      </c>
      <c r="F92" s="2">
        <f>E92/B92</f>
        <v>1.9066666666666667</v>
      </c>
    </row>
    <row r="93" spans="1:6">
      <c r="A93" s="1" t="s">
        <v>448</v>
      </c>
      <c r="B93" s="37">
        <v>9636</v>
      </c>
      <c r="C93" s="37">
        <v>51131</v>
      </c>
      <c r="D93" s="2">
        <f>C93/B93</f>
        <v>5.3062474055624742</v>
      </c>
      <c r="E93" s="37">
        <v>28505</v>
      </c>
      <c r="F93" s="2">
        <f>E93/B93</f>
        <v>2.9581776670817765</v>
      </c>
    </row>
    <row r="94" spans="1:6">
      <c r="A94" s="1" t="s">
        <v>453</v>
      </c>
      <c r="B94" s="37">
        <v>869</v>
      </c>
      <c r="C94" s="37">
        <v>2028</v>
      </c>
      <c r="D94" s="2">
        <f>C94/B94</f>
        <v>2.3337169159953972</v>
      </c>
      <c r="E94" s="37">
        <v>1248</v>
      </c>
      <c r="F94" s="2">
        <f>E94/B94</f>
        <v>1.4361334867663982</v>
      </c>
    </row>
    <row r="95" spans="1:6">
      <c r="A95" s="1" t="s">
        <v>458</v>
      </c>
      <c r="B95" s="37">
        <v>1008</v>
      </c>
      <c r="C95" s="37">
        <v>2000</v>
      </c>
      <c r="D95" s="2">
        <f>C95/B95</f>
        <v>1.9841269841269842</v>
      </c>
      <c r="E95" s="37">
        <v>624</v>
      </c>
      <c r="F95" s="2">
        <f>E95/B95</f>
        <v>0.61904761904761907</v>
      </c>
    </row>
    <row r="96" spans="1:6">
      <c r="A96" s="1" t="s">
        <v>463</v>
      </c>
      <c r="B96" s="37">
        <v>1097</v>
      </c>
      <c r="C96" s="38">
        <v>0</v>
      </c>
      <c r="D96" s="2">
        <f>C96/B96</f>
        <v>0</v>
      </c>
      <c r="E96" s="38">
        <v>0</v>
      </c>
      <c r="F96" s="2">
        <f>E96/B96</f>
        <v>0</v>
      </c>
    </row>
    <row r="97" spans="1:6">
      <c r="A97" s="1" t="s">
        <v>466</v>
      </c>
      <c r="B97" s="37">
        <v>22981</v>
      </c>
      <c r="C97" s="37">
        <v>53660</v>
      </c>
      <c r="D97" s="2">
        <f>C97/B97</f>
        <v>2.3349723684783084</v>
      </c>
      <c r="E97" s="37">
        <v>15000</v>
      </c>
      <c r="F97" s="2">
        <f>E97/B97</f>
        <v>0.65271311083068617</v>
      </c>
    </row>
    <row r="98" spans="1:6">
      <c r="A98" s="1" t="s">
        <v>471</v>
      </c>
      <c r="B98" s="37">
        <v>4793</v>
      </c>
      <c r="C98" s="37">
        <v>4576</v>
      </c>
      <c r="D98" s="2">
        <f>C98/B98</f>
        <v>0.95472564156060924</v>
      </c>
      <c r="E98" s="37">
        <v>2340</v>
      </c>
      <c r="F98" s="2">
        <f>E98/B98</f>
        <v>0.48821197579803882</v>
      </c>
    </row>
    <row r="99" spans="1:6">
      <c r="A99" s="1" t="s">
        <v>476</v>
      </c>
      <c r="B99" s="37">
        <v>7262</v>
      </c>
      <c r="C99" s="37">
        <v>34942</v>
      </c>
      <c r="D99" s="2">
        <f>C99/B99</f>
        <v>4.8116221426604238</v>
      </c>
      <c r="E99" s="37">
        <v>5252</v>
      </c>
      <c r="F99" s="2">
        <f>E99/B99</f>
        <v>0.72321674469843023</v>
      </c>
    </row>
    <row r="100" spans="1:6">
      <c r="A100" s="1" t="s">
        <v>481</v>
      </c>
      <c r="B100" s="37">
        <v>1210</v>
      </c>
      <c r="C100" s="37">
        <v>4116</v>
      </c>
      <c r="D100" s="2">
        <f>C100/B100</f>
        <v>3.4016528925619833</v>
      </c>
      <c r="E100" s="37">
        <v>572</v>
      </c>
      <c r="F100" s="2">
        <f>E100/B100</f>
        <v>0.47272727272727272</v>
      </c>
    </row>
    <row r="101" spans="1:6">
      <c r="A101" s="1" t="s">
        <v>486</v>
      </c>
      <c r="B101" s="37">
        <v>164633</v>
      </c>
      <c r="C101" s="37">
        <v>435169</v>
      </c>
      <c r="D101" s="2">
        <f>C101/B101</f>
        <v>2.6432671457119774</v>
      </c>
      <c r="E101" s="37">
        <v>114400</v>
      </c>
      <c r="F101" s="2">
        <f>E101/B101</f>
        <v>0.6948789124902055</v>
      </c>
    </row>
    <row r="102" spans="1:6">
      <c r="A102" s="1" t="s">
        <v>490</v>
      </c>
      <c r="B102" s="37">
        <v>97387</v>
      </c>
      <c r="C102" s="37">
        <v>298296</v>
      </c>
      <c r="D102" s="2">
        <f>C102/B102</f>
        <v>3.0629960877735223</v>
      </c>
      <c r="E102" s="37">
        <v>53842</v>
      </c>
      <c r="F102" s="2">
        <f>E102/B102</f>
        <v>0.55286639900602752</v>
      </c>
    </row>
    <row r="103" spans="1:6">
      <c r="A103" s="1" t="s">
        <v>495</v>
      </c>
      <c r="B103" s="37">
        <v>27061</v>
      </c>
      <c r="C103" s="37">
        <v>109530</v>
      </c>
      <c r="D103" s="2">
        <f>C103/B103</f>
        <v>4.0475222645135069</v>
      </c>
      <c r="E103" s="37">
        <v>18135</v>
      </c>
      <c r="F103" s="2">
        <f>E103/B103</f>
        <v>0.6701526181589742</v>
      </c>
    </row>
    <row r="104" spans="1:6">
      <c r="A104" s="1" t="s">
        <v>499</v>
      </c>
      <c r="B104" s="37">
        <v>49525</v>
      </c>
      <c r="C104" s="37">
        <v>162527</v>
      </c>
      <c r="D104" s="2">
        <f>C104/B104</f>
        <v>3.2817163048965168</v>
      </c>
      <c r="E104" s="37">
        <v>45188</v>
      </c>
      <c r="F104" s="2">
        <f>E104/B104</f>
        <v>0.91242806663301368</v>
      </c>
    </row>
    <row r="105" spans="1:6">
      <c r="A105" s="1" t="s">
        <v>504</v>
      </c>
      <c r="B105" s="37">
        <v>1411</v>
      </c>
      <c r="C105" s="37">
        <v>17150</v>
      </c>
      <c r="D105" s="2">
        <f>C105/B105</f>
        <v>12.154500354358611</v>
      </c>
      <c r="E105" s="37">
        <v>1750</v>
      </c>
      <c r="F105" s="2">
        <f>E105/B105</f>
        <v>1.2402551381998583</v>
      </c>
    </row>
    <row r="106" spans="1:6">
      <c r="A106" s="1" t="s">
        <v>509</v>
      </c>
      <c r="B106" s="37">
        <v>2829</v>
      </c>
      <c r="C106" s="37">
        <v>3928</v>
      </c>
      <c r="D106" s="2">
        <f>C106/B106</f>
        <v>1.3884764934605869</v>
      </c>
      <c r="E106" s="37">
        <v>208</v>
      </c>
      <c r="F106" s="2">
        <f>E106/B106</f>
        <v>7.3524213503004601E-2</v>
      </c>
    </row>
    <row r="107" spans="1:6">
      <c r="A107" s="1" t="s">
        <v>514</v>
      </c>
      <c r="B107" s="37">
        <v>260</v>
      </c>
      <c r="C107" s="37">
        <v>800</v>
      </c>
      <c r="D107" s="2">
        <f>C107/B107</f>
        <v>3.0769230769230771</v>
      </c>
      <c r="E107" s="37">
        <v>884</v>
      </c>
      <c r="F107" s="2">
        <f>E107/B107</f>
        <v>3.4</v>
      </c>
    </row>
    <row r="108" spans="1:6">
      <c r="A108" s="1" t="s">
        <v>519</v>
      </c>
      <c r="B108" s="37">
        <v>819</v>
      </c>
      <c r="C108" s="37">
        <v>1386</v>
      </c>
      <c r="D108" s="2">
        <f>C108/B108</f>
        <v>1.6923076923076923</v>
      </c>
      <c r="E108" s="37">
        <v>750</v>
      </c>
      <c r="F108" s="2">
        <f>E108/B108</f>
        <v>0.91575091575091572</v>
      </c>
    </row>
    <row r="109" spans="1:6">
      <c r="A109" s="1" t="s">
        <v>524</v>
      </c>
      <c r="B109" s="37">
        <v>2995</v>
      </c>
      <c r="C109" s="37">
        <v>12168</v>
      </c>
      <c r="D109" s="2">
        <f>C109/B109</f>
        <v>4.0627712854757929</v>
      </c>
      <c r="E109" s="37">
        <v>7</v>
      </c>
      <c r="F109" s="2">
        <f>E109/B109</f>
        <v>2.337228714524207E-3</v>
      </c>
    </row>
    <row r="110" spans="1:6">
      <c r="A110" s="1" t="s">
        <v>529</v>
      </c>
      <c r="B110" s="37">
        <v>389</v>
      </c>
      <c r="C110" s="37">
        <v>1924</v>
      </c>
      <c r="D110" s="2">
        <f>C110/B110</f>
        <v>4.946015424164524</v>
      </c>
      <c r="E110" s="37">
        <v>538</v>
      </c>
      <c r="F110" s="2">
        <f>E110/B110</f>
        <v>1.3830334190231361</v>
      </c>
    </row>
    <row r="111" spans="1:6">
      <c r="A111" s="1" t="s">
        <v>534</v>
      </c>
      <c r="B111" s="37">
        <v>682868</v>
      </c>
      <c r="C111" s="37">
        <v>1857530</v>
      </c>
      <c r="D111" s="2">
        <f>C111/B111</f>
        <v>2.7201889677067896</v>
      </c>
      <c r="E111" s="37">
        <v>88660</v>
      </c>
      <c r="F111" s="2">
        <f>E111/B111</f>
        <v>0.1298347557653895</v>
      </c>
    </row>
    <row r="112" spans="1:6">
      <c r="A112" s="1" t="s">
        <v>539</v>
      </c>
      <c r="B112" s="37">
        <v>8373</v>
      </c>
      <c r="C112" s="37">
        <v>4371</v>
      </c>
      <c r="D112" s="2">
        <f>C112/B112</f>
        <v>0.52203511286277315</v>
      </c>
      <c r="E112" s="37">
        <v>364</v>
      </c>
      <c r="F112" s="2">
        <f>E112/B112</f>
        <v>4.3473068195389944E-2</v>
      </c>
    </row>
    <row r="113" spans="1:6">
      <c r="A113" s="1" t="s">
        <v>544</v>
      </c>
      <c r="B113" s="37">
        <v>5312</v>
      </c>
      <c r="C113" s="37">
        <v>25287</v>
      </c>
      <c r="D113" s="2">
        <f>C113/B113</f>
        <v>4.7603539156626509</v>
      </c>
      <c r="E113" s="37">
        <v>4992</v>
      </c>
      <c r="F113" s="2">
        <f>E113/B113</f>
        <v>0.93975903614457834</v>
      </c>
    </row>
    <row r="114" spans="1:6">
      <c r="A114" s="1" t="s">
        <v>549</v>
      </c>
      <c r="B114" s="37">
        <v>8375</v>
      </c>
      <c r="C114" s="37">
        <v>23764</v>
      </c>
      <c r="D114" s="2">
        <f>C114/B114</f>
        <v>2.837492537313433</v>
      </c>
      <c r="E114" s="37">
        <v>4680</v>
      </c>
      <c r="F114" s="2">
        <f>E114/B114</f>
        <v>0.55880597014925371</v>
      </c>
    </row>
    <row r="115" spans="1:6">
      <c r="A115" s="1" t="s">
        <v>554</v>
      </c>
      <c r="B115" s="37">
        <v>2359</v>
      </c>
      <c r="C115" s="37">
        <v>1682</v>
      </c>
      <c r="D115" s="2">
        <f>C115/B115</f>
        <v>0.71301398897838064</v>
      </c>
      <c r="E115" s="37">
        <v>780</v>
      </c>
      <c r="F115" s="2">
        <f>E115/B115</f>
        <v>0.33064857990674013</v>
      </c>
    </row>
    <row r="116" spans="1:6">
      <c r="A116" s="1" t="s">
        <v>559</v>
      </c>
      <c r="B116" s="37">
        <v>2606</v>
      </c>
      <c r="C116" s="37">
        <v>16920</v>
      </c>
      <c r="D116" s="2">
        <f>C116/B116</f>
        <v>6.4927091327705293</v>
      </c>
      <c r="E116" s="37">
        <v>2444</v>
      </c>
      <c r="F116" s="2">
        <f>E116/B116</f>
        <v>0.93783576362240983</v>
      </c>
    </row>
    <row r="117" spans="1:6">
      <c r="A117" s="1" t="s">
        <v>564</v>
      </c>
      <c r="B117" s="37">
        <v>1838</v>
      </c>
      <c r="C117" s="37">
        <v>7904</v>
      </c>
      <c r="D117" s="2">
        <f>C117/B117</f>
        <v>4.3003264417845486</v>
      </c>
      <c r="E117" s="37">
        <v>3640</v>
      </c>
      <c r="F117" s="2">
        <f>E117/B117</f>
        <v>1.9804134929270947</v>
      </c>
    </row>
    <row r="118" spans="1:6">
      <c r="A118" s="1" t="s">
        <v>569</v>
      </c>
      <c r="B118" s="37">
        <v>699</v>
      </c>
      <c r="C118" s="37">
        <v>7500</v>
      </c>
      <c r="D118" s="2">
        <f>C118/B118</f>
        <v>10.729613733905579</v>
      </c>
      <c r="E118" s="37">
        <v>520</v>
      </c>
      <c r="F118" s="2">
        <f>E118/B118</f>
        <v>0.74391988555078681</v>
      </c>
    </row>
    <row r="119" spans="1:6">
      <c r="A119" s="1" t="s">
        <v>574</v>
      </c>
      <c r="B119" s="37">
        <v>46583</v>
      </c>
      <c r="C119" s="37">
        <v>166279</v>
      </c>
      <c r="D119" s="2">
        <f>C119/B119</f>
        <v>3.5695210699182107</v>
      </c>
      <c r="E119" s="37">
        <v>11629</v>
      </c>
      <c r="F119" s="2">
        <f>E119/B119</f>
        <v>0.2496404267651289</v>
      </c>
    </row>
    <row r="120" spans="1:6">
      <c r="A120" s="1" t="s">
        <v>579</v>
      </c>
      <c r="B120" s="37">
        <v>1135</v>
      </c>
      <c r="C120" s="38">
        <v>0</v>
      </c>
      <c r="D120" s="2">
        <f>C120/B120</f>
        <v>0</v>
      </c>
      <c r="E120" s="38">
        <v>0</v>
      </c>
      <c r="F120" s="2">
        <f>E120/B120</f>
        <v>0</v>
      </c>
    </row>
    <row r="121" spans="1:6">
      <c r="A121" s="1" t="s">
        <v>580</v>
      </c>
      <c r="B121" s="37">
        <v>3084</v>
      </c>
      <c r="C121" s="37">
        <v>5950</v>
      </c>
      <c r="D121" s="2">
        <f>C121/B121</f>
        <v>1.9293125810635539</v>
      </c>
      <c r="E121" s="37">
        <v>312</v>
      </c>
      <c r="F121" s="2">
        <f>E121/B121</f>
        <v>0.10116731517509728</v>
      </c>
    </row>
    <row r="122" spans="1:6">
      <c r="A122" s="1" t="s">
        <v>585</v>
      </c>
      <c r="B122" s="37">
        <v>11753</v>
      </c>
      <c r="C122" s="37">
        <v>20611</v>
      </c>
      <c r="D122" s="2">
        <f>C122/B122</f>
        <v>1.7536799115119543</v>
      </c>
      <c r="E122" s="37">
        <v>4784</v>
      </c>
      <c r="F122" s="2">
        <f>E122/B122</f>
        <v>0.40704500978473579</v>
      </c>
    </row>
    <row r="123" spans="1:6">
      <c r="A123" s="1" t="s">
        <v>590</v>
      </c>
      <c r="B123" s="37">
        <v>1927</v>
      </c>
      <c r="C123" s="37">
        <v>8060</v>
      </c>
      <c r="D123" s="2">
        <f>C123/B123</f>
        <v>4.1826673585884793</v>
      </c>
      <c r="E123" s="37">
        <v>3224</v>
      </c>
      <c r="F123" s="2">
        <f>E123/B123</f>
        <v>1.6730669434353918</v>
      </c>
    </row>
    <row r="124" spans="1:6">
      <c r="A124" s="1" t="s">
        <v>595</v>
      </c>
      <c r="B124" s="37">
        <v>1069</v>
      </c>
      <c r="C124" s="37">
        <v>5473</v>
      </c>
      <c r="D124" s="2">
        <f>C124/B124</f>
        <v>5.1197380729653883</v>
      </c>
      <c r="E124" s="37">
        <v>676</v>
      </c>
      <c r="F124" s="2">
        <f>E124/B124</f>
        <v>0.63236669784845645</v>
      </c>
    </row>
    <row r="125" spans="1:6">
      <c r="A125" s="1" t="s">
        <v>600</v>
      </c>
      <c r="B125" s="37">
        <v>26388</v>
      </c>
      <c r="C125" s="37">
        <v>84199</v>
      </c>
      <c r="D125" s="2">
        <f>C125/B125</f>
        <v>3.1908064271638623</v>
      </c>
      <c r="E125" s="37">
        <v>5460</v>
      </c>
      <c r="F125" s="2">
        <f>E125/B125</f>
        <v>0.20691223283310595</v>
      </c>
    </row>
    <row r="127" spans="1:6">
      <c r="A127" s="1" t="s">
        <v>605</v>
      </c>
      <c r="B127" s="38">
        <f>SUM(B5:B125)</f>
        <v>3287510</v>
      </c>
      <c r="C127" s="38">
        <f>SUM(C5:C126)</f>
        <v>8688783</v>
      </c>
      <c r="D127" s="2">
        <f t="shared" ref="D126:D127" si="0">C127/B127</f>
        <v>2.6429677780447816</v>
      </c>
      <c r="E127" s="38">
        <f>SUM(E5:E126)</f>
        <v>1069707</v>
      </c>
      <c r="F127" s="2">
        <f t="shared" ref="F126:F127" si="1">E127/B127</f>
        <v>0.32538516993104205</v>
      </c>
    </row>
  </sheetData>
  <mergeCells count="2">
    <mergeCell ref="C3:D3"/>
    <mergeCell ref="E3:F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4E30-F37B-4049-A303-78A287929066}">
  <dimension ref="A1:L127"/>
  <sheetViews>
    <sheetView topLeftCell="B110" workbookViewId="0">
      <selection activeCell="G119" sqref="G119"/>
    </sheetView>
  </sheetViews>
  <sheetFormatPr defaultRowHeight="15"/>
  <cols>
    <col min="1" max="1" width="52.42578125" bestFit="1" customWidth="1"/>
    <col min="2" max="2" width="22.5703125" customWidth="1"/>
    <col min="3" max="3" width="13.5703125" style="38" bestFit="1" customWidth="1"/>
    <col min="4" max="4" width="19.140625" bestFit="1" customWidth="1"/>
    <col min="5" max="5" width="42.85546875" style="2" bestFit="1" customWidth="1"/>
    <col min="6" max="6" width="21.42578125" style="38" customWidth="1"/>
    <col min="7" max="7" width="24.140625" style="2" bestFit="1" customWidth="1"/>
    <col min="8" max="8" width="13.42578125" style="38" customWidth="1"/>
    <col min="9" max="9" width="20.28515625" customWidth="1"/>
    <col min="10" max="10" width="22.5703125" customWidth="1"/>
    <col min="11" max="11" width="28.42578125" customWidth="1"/>
    <col min="12" max="12" width="25.42578125" customWidth="1"/>
  </cols>
  <sheetData>
    <row r="1" spans="1:12">
      <c r="A1" s="15" t="s">
        <v>613</v>
      </c>
    </row>
    <row r="3" spans="1:12">
      <c r="A3" s="4" t="s">
        <v>1</v>
      </c>
      <c r="B3" s="4" t="s">
        <v>614</v>
      </c>
      <c r="C3" s="42" t="s">
        <v>11</v>
      </c>
      <c r="D3" s="4" t="s">
        <v>615</v>
      </c>
      <c r="E3" s="14" t="s">
        <v>616</v>
      </c>
      <c r="F3" s="42" t="s">
        <v>617</v>
      </c>
      <c r="G3" s="14" t="s">
        <v>618</v>
      </c>
      <c r="H3" s="42" t="s">
        <v>619</v>
      </c>
      <c r="I3" s="4" t="s">
        <v>620</v>
      </c>
      <c r="J3" s="4" t="s">
        <v>621</v>
      </c>
      <c r="K3" s="4" t="s">
        <v>622</v>
      </c>
      <c r="L3" s="4" t="s">
        <v>623</v>
      </c>
    </row>
    <row r="4" spans="1:12">
      <c r="A4" s="1" t="s">
        <v>12</v>
      </c>
      <c r="B4" s="1" t="s">
        <v>624</v>
      </c>
      <c r="C4" s="37">
        <v>16611</v>
      </c>
      <c r="D4" s="36">
        <v>10</v>
      </c>
      <c r="E4" s="2">
        <f>(C4/3000)/D4</f>
        <v>0.55369999999999997</v>
      </c>
      <c r="F4" s="37">
        <v>15439</v>
      </c>
      <c r="G4" s="2">
        <f>C4/F4</f>
        <v>1.0759116523090875</v>
      </c>
      <c r="H4" s="38" t="s">
        <v>17</v>
      </c>
      <c r="I4" t="s">
        <v>17</v>
      </c>
      <c r="J4" s="1" t="s">
        <v>625</v>
      </c>
      <c r="K4" s="36">
        <v>15</v>
      </c>
      <c r="L4" s="36">
        <v>0</v>
      </c>
    </row>
    <row r="5" spans="1:12">
      <c r="A5" s="1" t="s">
        <v>18</v>
      </c>
      <c r="B5" s="1" t="s">
        <v>624</v>
      </c>
      <c r="C5" s="37">
        <v>807</v>
      </c>
      <c r="D5" s="36">
        <v>4</v>
      </c>
      <c r="E5" s="2">
        <f t="shared" ref="E5:E68" si="0">(C5/3000)/D5</f>
        <v>6.7250000000000004E-2</v>
      </c>
      <c r="F5" s="37">
        <v>3120</v>
      </c>
      <c r="G5" s="2">
        <f t="shared" ref="G5:G68" si="1">C5/F5</f>
        <v>0.25865384615384618</v>
      </c>
      <c r="H5" s="37">
        <v>6824</v>
      </c>
      <c r="I5" t="s">
        <v>626</v>
      </c>
      <c r="J5" s="1" t="s">
        <v>625</v>
      </c>
      <c r="K5" s="36">
        <v>0</v>
      </c>
      <c r="L5" s="36">
        <v>0</v>
      </c>
    </row>
    <row r="6" spans="1:12">
      <c r="A6" s="1" t="s">
        <v>23</v>
      </c>
      <c r="B6" s="1" t="s">
        <v>627</v>
      </c>
      <c r="C6" s="37">
        <v>4978</v>
      </c>
      <c r="D6" s="36">
        <v>6</v>
      </c>
      <c r="E6" s="2">
        <f t="shared" si="0"/>
        <v>0.27655555555555555</v>
      </c>
      <c r="F6" s="37">
        <v>817</v>
      </c>
      <c r="G6" s="2">
        <f t="shared" si="1"/>
        <v>6.0930232558139537</v>
      </c>
      <c r="H6" s="37">
        <v>16044</v>
      </c>
      <c r="I6" t="s">
        <v>628</v>
      </c>
      <c r="J6" s="1" t="s">
        <v>625</v>
      </c>
      <c r="K6" s="36">
        <v>2</v>
      </c>
      <c r="L6" s="36">
        <v>0</v>
      </c>
    </row>
    <row r="7" spans="1:12">
      <c r="A7" s="1" t="s">
        <v>28</v>
      </c>
      <c r="B7" s="1" t="s">
        <v>629</v>
      </c>
      <c r="C7" s="37">
        <v>5518</v>
      </c>
      <c r="D7" s="36">
        <v>9</v>
      </c>
      <c r="E7" s="2">
        <f t="shared" si="0"/>
        <v>0.20437037037037037</v>
      </c>
      <c r="F7" s="37">
        <v>1270</v>
      </c>
      <c r="G7" s="2">
        <f t="shared" si="1"/>
        <v>4.3448818897637791</v>
      </c>
      <c r="H7" s="37">
        <v>3796</v>
      </c>
      <c r="I7" t="s">
        <v>630</v>
      </c>
      <c r="J7" s="1" t="s">
        <v>625</v>
      </c>
      <c r="K7" s="36">
        <v>0</v>
      </c>
      <c r="L7" s="36">
        <v>0</v>
      </c>
    </row>
    <row r="8" spans="1:12">
      <c r="A8" s="1" t="s">
        <v>33</v>
      </c>
      <c r="B8" s="1" t="s">
        <v>631</v>
      </c>
      <c r="C8" s="37">
        <v>2193</v>
      </c>
      <c r="D8" s="36">
        <v>9</v>
      </c>
      <c r="E8" s="2">
        <f t="shared" si="0"/>
        <v>8.1222222222222223E-2</v>
      </c>
      <c r="F8" s="37">
        <v>743</v>
      </c>
      <c r="G8" s="2">
        <f t="shared" si="1"/>
        <v>2.9515477792732168</v>
      </c>
      <c r="H8" s="37">
        <v>46126</v>
      </c>
      <c r="I8" t="s">
        <v>632</v>
      </c>
      <c r="J8" s="1" t="s">
        <v>625</v>
      </c>
      <c r="K8" s="36">
        <v>2</v>
      </c>
      <c r="L8" s="36">
        <v>12</v>
      </c>
    </row>
    <row r="9" spans="1:12">
      <c r="A9" s="1" t="s">
        <v>38</v>
      </c>
      <c r="B9" s="1" t="s">
        <v>629</v>
      </c>
      <c r="C9" s="37">
        <v>1002</v>
      </c>
      <c r="D9" s="36">
        <v>5</v>
      </c>
      <c r="E9" s="2">
        <f t="shared" si="0"/>
        <v>6.6799999999999998E-2</v>
      </c>
      <c r="F9" s="37">
        <v>1040</v>
      </c>
      <c r="G9" s="2">
        <f t="shared" si="1"/>
        <v>0.96346153846153848</v>
      </c>
      <c r="H9" s="37">
        <v>1200</v>
      </c>
      <c r="I9" t="s">
        <v>633</v>
      </c>
      <c r="J9" s="1" t="s">
        <v>625</v>
      </c>
      <c r="K9" s="36">
        <v>2</v>
      </c>
      <c r="L9" s="36">
        <v>0</v>
      </c>
    </row>
    <row r="10" spans="1:12">
      <c r="A10" s="1" t="s">
        <v>43</v>
      </c>
      <c r="B10" s="1" t="s">
        <v>634</v>
      </c>
      <c r="C10" s="37">
        <v>24847</v>
      </c>
      <c r="D10" s="36">
        <v>24</v>
      </c>
      <c r="E10" s="2">
        <f t="shared" si="0"/>
        <v>0.34509722222222222</v>
      </c>
      <c r="F10" s="37">
        <v>8989</v>
      </c>
      <c r="G10" s="2">
        <f t="shared" si="1"/>
        <v>2.764156190899989</v>
      </c>
      <c r="H10" s="37">
        <v>10889</v>
      </c>
      <c r="I10" t="s">
        <v>635</v>
      </c>
      <c r="J10" s="1" t="s">
        <v>625</v>
      </c>
      <c r="K10" s="36">
        <v>0</v>
      </c>
      <c r="L10" s="36">
        <v>0</v>
      </c>
    </row>
    <row r="11" spans="1:12">
      <c r="A11" s="1" t="s">
        <v>48</v>
      </c>
      <c r="B11" s="1" t="s">
        <v>636</v>
      </c>
      <c r="C11" s="37">
        <v>1011</v>
      </c>
      <c r="D11" s="36">
        <v>2</v>
      </c>
      <c r="E11" s="2">
        <f t="shared" si="0"/>
        <v>0.16850000000000001</v>
      </c>
      <c r="F11" s="37">
        <v>1000</v>
      </c>
      <c r="G11" s="2">
        <f t="shared" si="1"/>
        <v>1.0109999999999999</v>
      </c>
      <c r="H11" s="37">
        <v>1450</v>
      </c>
      <c r="I11" t="s">
        <v>637</v>
      </c>
      <c r="J11" s="1" t="s">
        <v>625</v>
      </c>
      <c r="K11" s="36">
        <v>2</v>
      </c>
      <c r="L11" s="36">
        <v>0</v>
      </c>
    </row>
    <row r="12" spans="1:12">
      <c r="A12" s="1" t="s">
        <v>53</v>
      </c>
      <c r="B12" s="1" t="s">
        <v>638</v>
      </c>
      <c r="C12" s="37">
        <v>38114</v>
      </c>
      <c r="D12" s="36">
        <v>16</v>
      </c>
      <c r="E12" s="2">
        <f t="shared" si="0"/>
        <v>0.79404166666666665</v>
      </c>
      <c r="F12" s="37">
        <v>20580</v>
      </c>
      <c r="G12" s="2">
        <f t="shared" si="1"/>
        <v>1.8519922254616132</v>
      </c>
      <c r="H12" s="37">
        <v>72690</v>
      </c>
      <c r="I12" t="s">
        <v>632</v>
      </c>
      <c r="J12" s="1" t="s">
        <v>625</v>
      </c>
      <c r="K12" s="36">
        <v>11</v>
      </c>
      <c r="L12" s="36">
        <v>0</v>
      </c>
    </row>
    <row r="13" spans="1:12">
      <c r="A13" s="1" t="s">
        <v>58</v>
      </c>
      <c r="B13" s="1" t="s">
        <v>639</v>
      </c>
      <c r="C13" s="37">
        <v>1262</v>
      </c>
      <c r="D13" s="36">
        <v>3</v>
      </c>
      <c r="E13" s="2">
        <f t="shared" si="0"/>
        <v>0.14022222222222222</v>
      </c>
      <c r="F13" s="37">
        <v>1200</v>
      </c>
      <c r="G13" s="2">
        <f t="shared" si="1"/>
        <v>1.0516666666666667</v>
      </c>
      <c r="H13" s="37">
        <v>4160</v>
      </c>
      <c r="I13" t="s">
        <v>171</v>
      </c>
      <c r="J13" s="1" t="s">
        <v>625</v>
      </c>
      <c r="K13" s="36">
        <v>4</v>
      </c>
      <c r="L13" t="s">
        <v>17</v>
      </c>
    </row>
    <row r="14" spans="1:12">
      <c r="A14" s="1" t="s">
        <v>63</v>
      </c>
      <c r="B14" s="1" t="s">
        <v>640</v>
      </c>
      <c r="C14" s="37">
        <v>6072</v>
      </c>
      <c r="D14" s="36">
        <v>5</v>
      </c>
      <c r="E14" s="2">
        <f t="shared" si="0"/>
        <v>0.40479999999999999</v>
      </c>
      <c r="F14" s="37">
        <v>854</v>
      </c>
      <c r="G14" s="2">
        <f t="shared" si="1"/>
        <v>7.1100702576112411</v>
      </c>
      <c r="H14" s="37">
        <v>44857</v>
      </c>
      <c r="I14" t="s">
        <v>641</v>
      </c>
      <c r="J14" s="1" t="s">
        <v>625</v>
      </c>
      <c r="K14" s="36">
        <v>4</v>
      </c>
      <c r="L14" s="36">
        <v>0</v>
      </c>
    </row>
    <row r="15" spans="1:12">
      <c r="A15" s="1" t="s">
        <v>68</v>
      </c>
      <c r="B15" s="1" t="s">
        <v>642</v>
      </c>
      <c r="C15" s="37">
        <v>1109</v>
      </c>
      <c r="D15" s="36">
        <v>2</v>
      </c>
      <c r="E15" s="2">
        <f t="shared" si="0"/>
        <v>0.18483333333333332</v>
      </c>
      <c r="F15" s="37">
        <v>1300</v>
      </c>
      <c r="G15" s="2">
        <f t="shared" si="1"/>
        <v>0.85307692307692307</v>
      </c>
      <c r="H15" s="37">
        <v>1450</v>
      </c>
      <c r="I15" t="s">
        <v>637</v>
      </c>
      <c r="J15" s="1" t="s">
        <v>625</v>
      </c>
      <c r="K15" s="36">
        <v>4</v>
      </c>
      <c r="L15" s="36">
        <v>0</v>
      </c>
    </row>
    <row r="16" spans="1:12">
      <c r="A16" s="1" t="s">
        <v>73</v>
      </c>
      <c r="B16" s="1" t="s">
        <v>643</v>
      </c>
      <c r="C16" s="37">
        <v>4258</v>
      </c>
      <c r="D16" s="36">
        <v>13</v>
      </c>
      <c r="E16" s="2">
        <f t="shared" si="0"/>
        <v>0.10917948717948718</v>
      </c>
      <c r="F16" s="37">
        <v>1751</v>
      </c>
      <c r="G16" s="2">
        <f t="shared" si="1"/>
        <v>2.4317532838378071</v>
      </c>
      <c r="H16" s="37">
        <v>15600</v>
      </c>
      <c r="I16" t="s">
        <v>633</v>
      </c>
      <c r="J16" s="1" t="s">
        <v>625</v>
      </c>
      <c r="K16" s="36">
        <v>10</v>
      </c>
      <c r="L16" t="s">
        <v>17</v>
      </c>
    </row>
    <row r="17" spans="1:12">
      <c r="A17" s="1" t="s">
        <v>78</v>
      </c>
      <c r="B17" s="1" t="s">
        <v>644</v>
      </c>
      <c r="C17" s="37">
        <v>1015</v>
      </c>
      <c r="D17" s="36">
        <v>5</v>
      </c>
      <c r="E17" s="2">
        <f t="shared" si="0"/>
        <v>6.7666666666666667E-2</v>
      </c>
      <c r="F17" s="37">
        <v>318</v>
      </c>
      <c r="G17" s="2">
        <f t="shared" si="1"/>
        <v>3.191823899371069</v>
      </c>
      <c r="H17" s="37">
        <v>416</v>
      </c>
      <c r="I17" t="s">
        <v>645</v>
      </c>
      <c r="J17" s="1" t="s">
        <v>646</v>
      </c>
      <c r="K17" s="36">
        <v>15</v>
      </c>
      <c r="L17" s="36">
        <v>16</v>
      </c>
    </row>
    <row r="18" spans="1:12">
      <c r="A18" s="1" t="s">
        <v>83</v>
      </c>
      <c r="B18" s="1" t="s">
        <v>647</v>
      </c>
      <c r="C18" s="37">
        <v>355</v>
      </c>
      <c r="D18" s="36">
        <v>3</v>
      </c>
      <c r="E18" s="2">
        <f t="shared" si="0"/>
        <v>3.9444444444444442E-2</v>
      </c>
      <c r="F18" s="37">
        <v>150</v>
      </c>
      <c r="G18" s="2">
        <f t="shared" si="1"/>
        <v>2.3666666666666667</v>
      </c>
      <c r="H18" s="37">
        <v>1460</v>
      </c>
      <c r="I18" t="s">
        <v>648</v>
      </c>
      <c r="J18" s="1" t="s">
        <v>625</v>
      </c>
      <c r="K18" s="36">
        <v>2</v>
      </c>
      <c r="L18" s="36">
        <v>0</v>
      </c>
    </row>
    <row r="19" spans="1:12">
      <c r="A19" s="1" t="s">
        <v>88</v>
      </c>
      <c r="B19" s="1" t="s">
        <v>629</v>
      </c>
      <c r="C19" s="37">
        <v>1373</v>
      </c>
      <c r="D19" s="36">
        <v>6</v>
      </c>
      <c r="E19" s="2">
        <f t="shared" si="0"/>
        <v>7.6277777777777778E-2</v>
      </c>
      <c r="F19" s="37">
        <v>392</v>
      </c>
      <c r="G19" s="2">
        <f t="shared" si="1"/>
        <v>3.5025510204081631</v>
      </c>
      <c r="H19" s="37">
        <v>0</v>
      </c>
      <c r="I19" t="s">
        <v>628</v>
      </c>
      <c r="J19" s="1" t="s">
        <v>625</v>
      </c>
      <c r="K19" s="36">
        <v>0</v>
      </c>
      <c r="L19" s="36">
        <v>0</v>
      </c>
    </row>
    <row r="20" spans="1:12">
      <c r="A20" s="1" t="s">
        <v>93</v>
      </c>
      <c r="B20" s="1" t="s">
        <v>649</v>
      </c>
      <c r="C20" s="37">
        <v>7510</v>
      </c>
      <c r="D20" s="36">
        <v>10</v>
      </c>
      <c r="E20" s="2">
        <f t="shared" si="0"/>
        <v>0.25033333333333335</v>
      </c>
      <c r="F20" s="37">
        <v>1349</v>
      </c>
      <c r="G20" s="2">
        <f t="shared" si="1"/>
        <v>5.5670867309117869</v>
      </c>
      <c r="H20" s="37">
        <v>1276</v>
      </c>
      <c r="I20" t="s">
        <v>633</v>
      </c>
      <c r="J20" s="1" t="s">
        <v>625</v>
      </c>
      <c r="K20" s="36">
        <v>2</v>
      </c>
      <c r="L20" s="36">
        <v>0</v>
      </c>
    </row>
    <row r="21" spans="1:12">
      <c r="A21" s="1" t="s">
        <v>98</v>
      </c>
      <c r="B21" s="1" t="s">
        <v>650</v>
      </c>
      <c r="C21" s="37">
        <v>2924</v>
      </c>
      <c r="D21" s="36">
        <v>3</v>
      </c>
      <c r="E21" s="2">
        <f t="shared" si="0"/>
        <v>0.32488888888888889</v>
      </c>
      <c r="F21" s="37">
        <v>961</v>
      </c>
      <c r="G21" s="2">
        <f t="shared" si="1"/>
        <v>3.0426638917793967</v>
      </c>
      <c r="H21" s="37">
        <v>1005</v>
      </c>
      <c r="I21" t="s">
        <v>651</v>
      </c>
      <c r="J21" s="1" t="s">
        <v>625</v>
      </c>
      <c r="K21" s="36">
        <v>0</v>
      </c>
      <c r="L21" s="36">
        <v>0</v>
      </c>
    </row>
    <row r="22" spans="1:12">
      <c r="A22" s="1" t="s">
        <v>103</v>
      </c>
      <c r="B22" s="1" t="s">
        <v>649</v>
      </c>
      <c r="C22" s="37">
        <v>1994</v>
      </c>
      <c r="D22" s="36">
        <v>6</v>
      </c>
      <c r="E22" s="2">
        <f t="shared" si="0"/>
        <v>0.11077777777777777</v>
      </c>
      <c r="F22" s="37">
        <v>192</v>
      </c>
      <c r="G22" s="2">
        <f t="shared" si="1"/>
        <v>10.385416666666666</v>
      </c>
      <c r="H22" s="37">
        <v>59</v>
      </c>
      <c r="I22" t="s">
        <v>652</v>
      </c>
      <c r="J22" s="1" t="s">
        <v>625</v>
      </c>
      <c r="K22" t="s">
        <v>17</v>
      </c>
      <c r="L22" t="s">
        <v>17</v>
      </c>
    </row>
    <row r="23" spans="1:12">
      <c r="A23" s="1" t="s">
        <v>108</v>
      </c>
      <c r="B23" s="1" t="s">
        <v>647</v>
      </c>
      <c r="C23" s="37">
        <v>1446</v>
      </c>
      <c r="D23" s="36">
        <v>3</v>
      </c>
      <c r="E23" s="2">
        <f t="shared" si="0"/>
        <v>0.16066666666666665</v>
      </c>
      <c r="F23" s="37">
        <v>196</v>
      </c>
      <c r="G23" s="2">
        <f t="shared" si="1"/>
        <v>7.3775510204081636</v>
      </c>
      <c r="H23" s="37">
        <v>245</v>
      </c>
      <c r="I23" t="s">
        <v>653</v>
      </c>
      <c r="J23" s="1" t="s">
        <v>625</v>
      </c>
      <c r="K23" s="36">
        <v>9</v>
      </c>
      <c r="L23" s="36">
        <v>0</v>
      </c>
    </row>
    <row r="24" spans="1:12">
      <c r="A24" s="1" t="s">
        <v>113</v>
      </c>
      <c r="B24" s="1" t="s">
        <v>654</v>
      </c>
      <c r="C24" s="37">
        <v>16745</v>
      </c>
      <c r="D24" s="36">
        <v>9</v>
      </c>
      <c r="E24" s="2">
        <f t="shared" si="0"/>
        <v>0.62018518518518517</v>
      </c>
      <c r="F24" s="37">
        <v>4055</v>
      </c>
      <c r="G24" s="2">
        <f t="shared" si="1"/>
        <v>4.1294697903822444</v>
      </c>
      <c r="H24" s="37">
        <v>5384</v>
      </c>
      <c r="I24" t="s">
        <v>655</v>
      </c>
      <c r="J24" s="1" t="s">
        <v>625</v>
      </c>
      <c r="K24" s="36">
        <v>0</v>
      </c>
      <c r="L24" s="36">
        <v>0</v>
      </c>
    </row>
    <row r="25" spans="1:12">
      <c r="A25" s="1" t="s">
        <v>118</v>
      </c>
      <c r="B25" s="1" t="s">
        <v>656</v>
      </c>
      <c r="C25" s="37">
        <v>2133</v>
      </c>
      <c r="D25" s="36">
        <v>5</v>
      </c>
      <c r="E25" s="2">
        <f t="shared" si="0"/>
        <v>0.14219999999999999</v>
      </c>
      <c r="F25" s="37">
        <v>1040</v>
      </c>
      <c r="G25" s="2">
        <f t="shared" si="1"/>
        <v>2.0509615384615385</v>
      </c>
      <c r="H25" s="38" t="s">
        <v>17</v>
      </c>
      <c r="I25" t="s">
        <v>652</v>
      </c>
      <c r="J25" s="1" t="s">
        <v>625</v>
      </c>
      <c r="K25" s="36">
        <v>1</v>
      </c>
      <c r="L25" s="36">
        <v>0</v>
      </c>
    </row>
    <row r="26" spans="1:12">
      <c r="A26" s="1" t="s">
        <v>123</v>
      </c>
      <c r="B26" s="1" t="s">
        <v>649</v>
      </c>
      <c r="C26" s="37">
        <v>20385</v>
      </c>
      <c r="D26" s="36">
        <v>16</v>
      </c>
      <c r="E26" s="2">
        <f t="shared" si="0"/>
        <v>0.4246875</v>
      </c>
      <c r="F26" s="37">
        <v>5109</v>
      </c>
      <c r="G26" s="2">
        <f t="shared" si="1"/>
        <v>3.9900176159718144</v>
      </c>
      <c r="H26" s="37">
        <v>11500</v>
      </c>
      <c r="I26" t="s">
        <v>657</v>
      </c>
      <c r="J26" s="1" t="s">
        <v>625</v>
      </c>
      <c r="K26" s="36">
        <v>1</v>
      </c>
      <c r="L26" s="36">
        <v>0</v>
      </c>
    </row>
    <row r="27" spans="1:12">
      <c r="A27" s="1" t="s">
        <v>128</v>
      </c>
      <c r="B27" s="1" t="s">
        <v>658</v>
      </c>
      <c r="C27" s="37">
        <v>3223</v>
      </c>
      <c r="D27" s="36">
        <v>10</v>
      </c>
      <c r="E27" s="2">
        <f t="shared" si="0"/>
        <v>0.10743333333333334</v>
      </c>
      <c r="F27" s="37">
        <v>2210</v>
      </c>
      <c r="G27" s="2">
        <f t="shared" si="1"/>
        <v>1.4583710407239818</v>
      </c>
      <c r="H27" s="37">
        <v>2452</v>
      </c>
      <c r="I27" t="s">
        <v>659</v>
      </c>
      <c r="J27" s="1" t="s">
        <v>646</v>
      </c>
      <c r="K27" s="36">
        <v>0</v>
      </c>
      <c r="L27" s="36">
        <v>0</v>
      </c>
    </row>
    <row r="28" spans="1:12">
      <c r="A28" s="1" t="s">
        <v>133</v>
      </c>
      <c r="B28" s="1" t="s">
        <v>660</v>
      </c>
      <c r="C28" s="37">
        <v>10786</v>
      </c>
      <c r="D28" s="36">
        <v>4</v>
      </c>
      <c r="E28" s="2">
        <f t="shared" si="0"/>
        <v>0.89883333333333337</v>
      </c>
      <c r="F28" s="37">
        <v>978</v>
      </c>
      <c r="G28" s="2">
        <f t="shared" si="1"/>
        <v>11.028629856850715</v>
      </c>
      <c r="H28" s="37">
        <v>5540</v>
      </c>
      <c r="I28" t="s">
        <v>661</v>
      </c>
      <c r="J28" s="1" t="s">
        <v>625</v>
      </c>
      <c r="K28" s="36">
        <v>0</v>
      </c>
      <c r="L28" s="36">
        <v>0</v>
      </c>
    </row>
    <row r="29" spans="1:12">
      <c r="A29" s="1" t="s">
        <v>138</v>
      </c>
      <c r="B29" s="1" t="s">
        <v>662</v>
      </c>
      <c r="C29" s="37">
        <v>1372</v>
      </c>
      <c r="D29" s="36">
        <v>3</v>
      </c>
      <c r="E29" s="2">
        <f t="shared" si="0"/>
        <v>0.15244444444444444</v>
      </c>
      <c r="F29" s="37">
        <v>72</v>
      </c>
      <c r="G29" s="2">
        <f t="shared" si="1"/>
        <v>19.055555555555557</v>
      </c>
      <c r="H29" s="37">
        <v>1016</v>
      </c>
      <c r="I29" t="s">
        <v>633</v>
      </c>
      <c r="J29" s="1" t="s">
        <v>625</v>
      </c>
      <c r="K29" s="36">
        <v>0</v>
      </c>
      <c r="L29" s="36">
        <v>0</v>
      </c>
    </row>
    <row r="30" spans="1:12">
      <c r="A30" s="1" t="s">
        <v>143</v>
      </c>
      <c r="B30" s="1" t="s">
        <v>663</v>
      </c>
      <c r="C30" s="37">
        <v>8391</v>
      </c>
      <c r="D30" s="36">
        <v>3</v>
      </c>
      <c r="E30" s="2">
        <f t="shared" si="0"/>
        <v>0.93233333333333335</v>
      </c>
      <c r="F30" s="37">
        <v>1000</v>
      </c>
      <c r="G30" s="2">
        <f t="shared" si="1"/>
        <v>8.391</v>
      </c>
      <c r="H30" s="37">
        <v>1045</v>
      </c>
      <c r="I30" t="s">
        <v>664</v>
      </c>
      <c r="J30" s="1" t="s">
        <v>625</v>
      </c>
      <c r="K30" s="36">
        <v>0</v>
      </c>
      <c r="L30" s="36">
        <v>0</v>
      </c>
    </row>
    <row r="31" spans="1:12">
      <c r="A31" s="1" t="s">
        <v>148</v>
      </c>
      <c r="B31" s="1" t="s">
        <v>638</v>
      </c>
      <c r="C31" s="37">
        <v>3419</v>
      </c>
      <c r="D31" s="36">
        <v>8</v>
      </c>
      <c r="E31" s="2">
        <f t="shared" si="0"/>
        <v>0.14245833333333333</v>
      </c>
      <c r="F31" s="37">
        <v>2371</v>
      </c>
      <c r="G31" s="2">
        <f t="shared" si="1"/>
        <v>1.4420075917334458</v>
      </c>
      <c r="H31" s="38" t="s">
        <v>17</v>
      </c>
      <c r="I31" t="s">
        <v>665</v>
      </c>
      <c r="J31" s="1" t="s">
        <v>625</v>
      </c>
      <c r="K31" s="36">
        <v>0</v>
      </c>
      <c r="L31" s="36">
        <v>0</v>
      </c>
    </row>
    <row r="32" spans="1:12">
      <c r="A32" s="1" t="s">
        <v>153</v>
      </c>
      <c r="B32" s="1" t="s">
        <v>643</v>
      </c>
      <c r="C32" s="37">
        <v>2535</v>
      </c>
      <c r="D32" s="36">
        <v>8</v>
      </c>
      <c r="E32" s="2">
        <f t="shared" si="0"/>
        <v>0.105625</v>
      </c>
      <c r="F32" s="37">
        <v>486</v>
      </c>
      <c r="G32" s="2">
        <f t="shared" si="1"/>
        <v>5.216049382716049</v>
      </c>
      <c r="H32" s="37">
        <v>486</v>
      </c>
      <c r="I32" t="s">
        <v>666</v>
      </c>
      <c r="J32" s="1" t="s">
        <v>646</v>
      </c>
      <c r="K32" s="36">
        <v>0</v>
      </c>
      <c r="L32" s="36">
        <v>0</v>
      </c>
    </row>
    <row r="33" spans="1:12">
      <c r="A33" s="1" t="s">
        <v>158</v>
      </c>
      <c r="B33" s="1" t="s">
        <v>667</v>
      </c>
      <c r="C33" s="37">
        <v>23170</v>
      </c>
      <c r="D33" s="36">
        <v>16</v>
      </c>
      <c r="E33" s="2">
        <f t="shared" si="0"/>
        <v>0.48270833333333335</v>
      </c>
      <c r="F33" s="37">
        <v>2558</v>
      </c>
      <c r="G33" s="2">
        <f t="shared" si="1"/>
        <v>9.0578577013291639</v>
      </c>
      <c r="H33" s="37">
        <v>35343</v>
      </c>
      <c r="I33" t="s">
        <v>632</v>
      </c>
      <c r="J33" s="1" t="s">
        <v>625</v>
      </c>
      <c r="K33" s="36">
        <v>0</v>
      </c>
      <c r="L33" s="36">
        <v>0</v>
      </c>
    </row>
    <row r="34" spans="1:12">
      <c r="A34" s="1" t="s">
        <v>163</v>
      </c>
      <c r="B34" s="1" t="s">
        <v>668</v>
      </c>
      <c r="C34" s="37">
        <v>20296</v>
      </c>
      <c r="D34" s="36">
        <v>20</v>
      </c>
      <c r="E34" s="2">
        <f t="shared" si="0"/>
        <v>0.33826666666666666</v>
      </c>
      <c r="F34" s="37">
        <v>6827</v>
      </c>
      <c r="G34" s="2">
        <f t="shared" si="1"/>
        <v>2.9729017137835068</v>
      </c>
      <c r="H34" s="37">
        <v>6448</v>
      </c>
      <c r="I34" t="s">
        <v>669</v>
      </c>
      <c r="J34" s="1" t="s">
        <v>646</v>
      </c>
      <c r="K34" s="36">
        <v>0</v>
      </c>
      <c r="L34" s="36">
        <v>0</v>
      </c>
    </row>
    <row r="35" spans="1:12">
      <c r="A35" s="1" t="s">
        <v>168</v>
      </c>
      <c r="B35" s="1" t="s">
        <v>670</v>
      </c>
      <c r="C35" s="37">
        <v>236086</v>
      </c>
      <c r="D35" s="36">
        <v>107</v>
      </c>
      <c r="E35" s="2">
        <f t="shared" si="0"/>
        <v>0.73547040498442373</v>
      </c>
      <c r="F35" s="37">
        <v>38948</v>
      </c>
      <c r="G35" s="2">
        <f t="shared" si="1"/>
        <v>6.0615692718496454</v>
      </c>
      <c r="H35" s="37">
        <v>136807</v>
      </c>
      <c r="I35" t="s">
        <v>652</v>
      </c>
      <c r="J35" s="1" t="s">
        <v>625</v>
      </c>
      <c r="K35" s="36">
        <v>168</v>
      </c>
      <c r="L35" s="36">
        <v>73</v>
      </c>
    </row>
    <row r="36" spans="1:12">
      <c r="A36" s="1" t="s">
        <v>172</v>
      </c>
      <c r="B36" s="1" t="s">
        <v>671</v>
      </c>
      <c r="C36" s="37">
        <v>19216</v>
      </c>
      <c r="D36" s="36">
        <v>6</v>
      </c>
      <c r="E36" s="2">
        <f t="shared" si="0"/>
        <v>1.0675555555555556</v>
      </c>
      <c r="F36" s="37">
        <v>5488</v>
      </c>
      <c r="G36" s="2">
        <f t="shared" si="1"/>
        <v>3.5014577259475219</v>
      </c>
      <c r="H36" s="37">
        <v>2480</v>
      </c>
      <c r="I36" t="s">
        <v>672</v>
      </c>
      <c r="J36" s="1" t="s">
        <v>625</v>
      </c>
      <c r="K36" s="36">
        <v>6</v>
      </c>
      <c r="L36" s="36">
        <v>0</v>
      </c>
    </row>
    <row r="37" spans="1:12">
      <c r="A37" s="1" t="s">
        <v>177</v>
      </c>
      <c r="B37" s="1" t="s">
        <v>673</v>
      </c>
      <c r="C37" s="37">
        <v>3612</v>
      </c>
      <c r="D37" s="36">
        <v>6</v>
      </c>
      <c r="E37" s="2">
        <f t="shared" si="0"/>
        <v>0.20066666666666666</v>
      </c>
      <c r="F37" s="37">
        <v>2538</v>
      </c>
      <c r="G37" s="2">
        <f t="shared" si="1"/>
        <v>1.4231678486997636</v>
      </c>
      <c r="H37" s="37">
        <v>2132</v>
      </c>
      <c r="I37" t="s">
        <v>661</v>
      </c>
      <c r="J37" s="1" t="s">
        <v>625</v>
      </c>
      <c r="K37" s="36">
        <v>0</v>
      </c>
      <c r="L37" s="36">
        <v>30</v>
      </c>
    </row>
    <row r="38" spans="1:12">
      <c r="A38" s="1" t="s">
        <v>182</v>
      </c>
      <c r="B38" s="1" t="s">
        <v>674</v>
      </c>
      <c r="C38" s="37">
        <v>11279</v>
      </c>
      <c r="D38" s="36">
        <v>12</v>
      </c>
      <c r="E38" s="2">
        <f t="shared" si="0"/>
        <v>0.31330555555555556</v>
      </c>
      <c r="F38" s="37">
        <v>3180</v>
      </c>
      <c r="G38" s="2">
        <f t="shared" si="1"/>
        <v>3.5468553459119496</v>
      </c>
      <c r="H38" s="37">
        <v>4361</v>
      </c>
      <c r="I38" t="s">
        <v>675</v>
      </c>
      <c r="J38" s="1" t="s">
        <v>625</v>
      </c>
      <c r="K38" s="36">
        <v>0</v>
      </c>
      <c r="L38" s="36">
        <v>0</v>
      </c>
    </row>
    <row r="39" spans="1:12">
      <c r="A39" s="1" t="s">
        <v>187</v>
      </c>
      <c r="B39" s="1" t="s">
        <v>676</v>
      </c>
      <c r="C39" s="37">
        <v>50577</v>
      </c>
      <c r="D39" s="36">
        <v>29</v>
      </c>
      <c r="E39" s="2">
        <f t="shared" si="0"/>
        <v>0.58134482758620698</v>
      </c>
      <c r="F39" s="37">
        <v>10289</v>
      </c>
      <c r="G39" s="2">
        <f t="shared" si="1"/>
        <v>4.9156380600641461</v>
      </c>
      <c r="H39" s="37">
        <v>4077</v>
      </c>
      <c r="I39" t="s">
        <v>677</v>
      </c>
      <c r="J39" s="1" t="s">
        <v>625</v>
      </c>
      <c r="K39" s="36">
        <v>10</v>
      </c>
      <c r="L39" s="36">
        <v>0</v>
      </c>
    </row>
    <row r="40" spans="1:12">
      <c r="A40" s="1" t="s">
        <v>192</v>
      </c>
      <c r="B40" s="1" t="s">
        <v>636</v>
      </c>
      <c r="C40" s="37">
        <v>1103</v>
      </c>
      <c r="D40" s="36">
        <v>9</v>
      </c>
      <c r="E40" s="2">
        <f t="shared" si="0"/>
        <v>4.0851851851851848E-2</v>
      </c>
      <c r="F40" s="37">
        <v>338</v>
      </c>
      <c r="G40" s="2">
        <f t="shared" si="1"/>
        <v>3.2633136094674557</v>
      </c>
      <c r="H40" s="37">
        <v>200</v>
      </c>
      <c r="I40" t="s">
        <v>678</v>
      </c>
      <c r="J40" s="1" t="s">
        <v>625</v>
      </c>
      <c r="K40" s="36">
        <v>0</v>
      </c>
      <c r="L40" s="36">
        <v>0</v>
      </c>
    </row>
    <row r="41" spans="1:12">
      <c r="A41" s="1" t="s">
        <v>196</v>
      </c>
      <c r="B41" s="1" t="s">
        <v>679</v>
      </c>
      <c r="C41" s="37">
        <v>2661</v>
      </c>
      <c r="D41" s="36">
        <v>21</v>
      </c>
      <c r="E41" s="2">
        <f t="shared" si="0"/>
        <v>4.2238095238095241E-2</v>
      </c>
      <c r="F41" s="37">
        <v>4788</v>
      </c>
      <c r="G41" s="2">
        <f t="shared" si="1"/>
        <v>0.55576441102756891</v>
      </c>
      <c r="H41" s="37">
        <v>60225</v>
      </c>
      <c r="I41" t="s">
        <v>680</v>
      </c>
      <c r="J41" s="1" t="s">
        <v>625</v>
      </c>
      <c r="K41" s="36">
        <v>14</v>
      </c>
      <c r="L41" s="36">
        <v>0</v>
      </c>
    </row>
    <row r="42" spans="1:12">
      <c r="A42" s="1" t="s">
        <v>201</v>
      </c>
      <c r="B42" s="1" t="s">
        <v>681</v>
      </c>
      <c r="C42" s="37">
        <v>3419</v>
      </c>
      <c r="D42" s="36">
        <v>4</v>
      </c>
      <c r="E42" s="2">
        <f t="shared" si="0"/>
        <v>0.28491666666666665</v>
      </c>
      <c r="F42" s="37">
        <v>751</v>
      </c>
      <c r="G42" s="2">
        <f t="shared" si="1"/>
        <v>4.5525965379494009</v>
      </c>
      <c r="H42" s="37">
        <v>1825</v>
      </c>
      <c r="I42" t="s">
        <v>682</v>
      </c>
      <c r="J42" s="1" t="s">
        <v>625</v>
      </c>
      <c r="K42" s="36">
        <v>0</v>
      </c>
      <c r="L42" s="36">
        <v>0</v>
      </c>
    </row>
    <row r="43" spans="1:12">
      <c r="A43" s="1" t="s">
        <v>206</v>
      </c>
      <c r="B43" s="1" t="s">
        <v>683</v>
      </c>
      <c r="C43" s="37">
        <v>980</v>
      </c>
      <c r="D43" s="36">
        <v>9</v>
      </c>
      <c r="E43" s="2">
        <f t="shared" si="0"/>
        <v>3.6296296296296299E-2</v>
      </c>
      <c r="F43" s="37">
        <v>155</v>
      </c>
      <c r="G43" s="2">
        <f t="shared" si="1"/>
        <v>6.32258064516129</v>
      </c>
      <c r="H43" s="37">
        <v>365</v>
      </c>
      <c r="I43" t="s">
        <v>684</v>
      </c>
      <c r="J43" s="1" t="s">
        <v>625</v>
      </c>
      <c r="K43" s="36">
        <v>6</v>
      </c>
      <c r="L43" s="36">
        <v>10</v>
      </c>
    </row>
    <row r="44" spans="1:12">
      <c r="A44" s="1" t="s">
        <v>211</v>
      </c>
      <c r="B44" s="1" t="s">
        <v>681</v>
      </c>
      <c r="C44" s="37">
        <v>900</v>
      </c>
      <c r="D44" s="36">
        <v>8</v>
      </c>
      <c r="E44" s="2">
        <f t="shared" si="0"/>
        <v>3.7499999999999999E-2</v>
      </c>
      <c r="F44" s="37">
        <v>255</v>
      </c>
      <c r="G44" s="2">
        <f t="shared" si="1"/>
        <v>3.5294117647058822</v>
      </c>
      <c r="H44" s="37">
        <v>50</v>
      </c>
      <c r="I44" t="s">
        <v>661</v>
      </c>
      <c r="J44" s="1" t="s">
        <v>646</v>
      </c>
      <c r="K44" s="36">
        <v>4</v>
      </c>
      <c r="L44" s="36">
        <v>0</v>
      </c>
    </row>
    <row r="45" spans="1:12">
      <c r="A45" s="1" t="s">
        <v>216</v>
      </c>
      <c r="B45" s="1" t="s">
        <v>662</v>
      </c>
      <c r="C45" s="37">
        <v>11398</v>
      </c>
      <c r="D45" s="36">
        <v>11</v>
      </c>
      <c r="E45" s="2">
        <f t="shared" si="0"/>
        <v>0.34539393939393936</v>
      </c>
      <c r="F45" s="37">
        <v>4608</v>
      </c>
      <c r="G45" s="2">
        <f t="shared" si="1"/>
        <v>2.4735243055555554</v>
      </c>
      <c r="H45" s="37">
        <v>14325</v>
      </c>
      <c r="I45" t="s">
        <v>677</v>
      </c>
      <c r="J45" s="1" t="s">
        <v>625</v>
      </c>
      <c r="K45" s="36">
        <v>0</v>
      </c>
      <c r="L45" s="36">
        <v>0</v>
      </c>
    </row>
    <row r="46" spans="1:12">
      <c r="A46" s="1" t="s">
        <v>221</v>
      </c>
      <c r="B46" s="1" t="s">
        <v>685</v>
      </c>
      <c r="C46" s="37">
        <v>12287</v>
      </c>
      <c r="D46" s="36">
        <v>21</v>
      </c>
      <c r="E46" s="2">
        <f t="shared" si="0"/>
        <v>0.19503174603174603</v>
      </c>
      <c r="F46" s="37">
        <v>1679</v>
      </c>
      <c r="G46" s="2">
        <f t="shared" si="1"/>
        <v>7.3180464562239429</v>
      </c>
      <c r="H46" s="37">
        <v>7532</v>
      </c>
      <c r="I46" t="s">
        <v>686</v>
      </c>
      <c r="J46" s="1" t="s">
        <v>625</v>
      </c>
      <c r="K46" s="36">
        <v>10</v>
      </c>
      <c r="L46" s="36">
        <v>0</v>
      </c>
    </row>
    <row r="47" spans="1:12">
      <c r="A47" s="1" t="s">
        <v>226</v>
      </c>
      <c r="B47" s="1" t="s">
        <v>687</v>
      </c>
      <c r="C47" s="37">
        <v>2174</v>
      </c>
      <c r="D47" s="36">
        <v>5</v>
      </c>
      <c r="E47" s="2">
        <f t="shared" si="0"/>
        <v>0.14493333333333333</v>
      </c>
      <c r="F47" s="37">
        <v>796</v>
      </c>
      <c r="G47" s="2">
        <f t="shared" si="1"/>
        <v>2.7311557788944723</v>
      </c>
      <c r="H47" s="37">
        <v>9134</v>
      </c>
      <c r="I47" t="s">
        <v>688</v>
      </c>
      <c r="J47" s="1" t="s">
        <v>646</v>
      </c>
      <c r="K47" s="36">
        <v>10</v>
      </c>
      <c r="L47" s="36">
        <v>0</v>
      </c>
    </row>
    <row r="48" spans="1:12">
      <c r="A48" s="1" t="s">
        <v>231</v>
      </c>
      <c r="B48" s="1" t="s">
        <v>689</v>
      </c>
      <c r="C48" s="37">
        <v>5612</v>
      </c>
      <c r="D48" s="36">
        <v>11</v>
      </c>
      <c r="E48" s="2">
        <f t="shared" si="0"/>
        <v>0.17006060606060605</v>
      </c>
      <c r="F48" s="37">
        <v>2128</v>
      </c>
      <c r="G48" s="2">
        <f t="shared" si="1"/>
        <v>2.6372180451127818</v>
      </c>
      <c r="H48" s="37">
        <v>225</v>
      </c>
      <c r="I48" t="s">
        <v>690</v>
      </c>
      <c r="J48" s="1" t="s">
        <v>625</v>
      </c>
      <c r="K48" s="36">
        <v>0</v>
      </c>
      <c r="L48" s="36">
        <v>0</v>
      </c>
    </row>
    <row r="49" spans="1:12">
      <c r="A49" s="1" t="s">
        <v>236</v>
      </c>
      <c r="B49" s="1" t="s">
        <v>629</v>
      </c>
      <c r="C49" s="37">
        <v>4907</v>
      </c>
      <c r="D49" s="36">
        <v>1</v>
      </c>
      <c r="E49" s="2">
        <f t="shared" si="0"/>
        <v>1.6356666666666666</v>
      </c>
      <c r="F49" s="37">
        <v>520</v>
      </c>
      <c r="G49" s="2">
        <f t="shared" si="1"/>
        <v>9.4365384615384613</v>
      </c>
      <c r="H49" s="37">
        <v>3536</v>
      </c>
      <c r="I49" t="s">
        <v>691</v>
      </c>
      <c r="J49" s="1" t="s">
        <v>625</v>
      </c>
      <c r="K49" s="36">
        <v>9</v>
      </c>
      <c r="L49" s="36">
        <v>0</v>
      </c>
    </row>
    <row r="50" spans="1:12">
      <c r="A50" s="1" t="s">
        <v>241</v>
      </c>
      <c r="B50" s="1" t="s">
        <v>692</v>
      </c>
      <c r="C50" s="37">
        <v>3358</v>
      </c>
      <c r="D50" s="36">
        <v>4</v>
      </c>
      <c r="E50" s="2">
        <f t="shared" si="0"/>
        <v>0.27983333333333332</v>
      </c>
      <c r="F50" s="37">
        <v>639</v>
      </c>
      <c r="G50" s="2">
        <f t="shared" si="1"/>
        <v>5.2550860719874803</v>
      </c>
      <c r="H50" s="37">
        <v>1494</v>
      </c>
      <c r="I50" t="s">
        <v>652</v>
      </c>
      <c r="J50" s="1" t="s">
        <v>625</v>
      </c>
      <c r="K50" s="36">
        <v>1</v>
      </c>
      <c r="L50" s="36">
        <v>0</v>
      </c>
    </row>
    <row r="51" spans="1:12">
      <c r="A51" s="1" t="s">
        <v>246</v>
      </c>
      <c r="B51" s="1" t="s">
        <v>693</v>
      </c>
      <c r="C51" s="37">
        <v>5918</v>
      </c>
      <c r="D51" s="36">
        <v>5</v>
      </c>
      <c r="E51" s="2">
        <f t="shared" si="0"/>
        <v>0.39453333333333329</v>
      </c>
      <c r="F51" s="37">
        <v>711</v>
      </c>
      <c r="G51" s="2">
        <f t="shared" si="1"/>
        <v>8.3234880450070321</v>
      </c>
      <c r="H51" s="37">
        <v>12900</v>
      </c>
      <c r="I51" t="s">
        <v>686</v>
      </c>
      <c r="J51" s="1" t="s">
        <v>625</v>
      </c>
      <c r="K51" s="36">
        <v>1</v>
      </c>
      <c r="L51" s="36">
        <v>0</v>
      </c>
    </row>
    <row r="52" spans="1:12">
      <c r="A52" s="1" t="s">
        <v>251</v>
      </c>
      <c r="B52" s="1" t="s">
        <v>636</v>
      </c>
      <c r="C52" s="37">
        <v>3280</v>
      </c>
      <c r="D52" s="36">
        <v>6</v>
      </c>
      <c r="E52" s="2">
        <f t="shared" si="0"/>
        <v>0.1822222222222222</v>
      </c>
      <c r="F52" s="37">
        <v>3125</v>
      </c>
      <c r="G52" s="2">
        <f t="shared" si="1"/>
        <v>1.0496000000000001</v>
      </c>
      <c r="H52" s="37">
        <v>4111</v>
      </c>
      <c r="I52" t="s">
        <v>694</v>
      </c>
      <c r="J52" s="1" t="s">
        <v>625</v>
      </c>
      <c r="K52" s="36">
        <v>6</v>
      </c>
      <c r="L52" s="36">
        <v>0</v>
      </c>
    </row>
    <row r="53" spans="1:12">
      <c r="A53" s="1" t="s">
        <v>256</v>
      </c>
      <c r="B53" s="1" t="s">
        <v>685</v>
      </c>
      <c r="C53" s="37">
        <v>1715</v>
      </c>
      <c r="D53" s="36">
        <v>2</v>
      </c>
      <c r="E53" s="2">
        <f t="shared" si="0"/>
        <v>0.28583333333333333</v>
      </c>
      <c r="F53" s="37">
        <v>258</v>
      </c>
      <c r="G53" s="2">
        <f t="shared" si="1"/>
        <v>6.6472868217054266</v>
      </c>
      <c r="H53" s="37">
        <v>444</v>
      </c>
      <c r="I53" t="s">
        <v>652</v>
      </c>
      <c r="J53" s="1" t="s">
        <v>625</v>
      </c>
      <c r="K53" s="36">
        <v>0</v>
      </c>
      <c r="L53" s="36">
        <v>0</v>
      </c>
    </row>
    <row r="54" spans="1:12">
      <c r="A54" s="1" t="s">
        <v>261</v>
      </c>
      <c r="B54" s="1" t="s">
        <v>629</v>
      </c>
      <c r="C54" s="37">
        <v>903</v>
      </c>
      <c r="D54" s="36">
        <v>7</v>
      </c>
      <c r="E54" s="2">
        <f t="shared" si="0"/>
        <v>4.2999999999999997E-2</v>
      </c>
      <c r="F54" s="37">
        <v>228</v>
      </c>
      <c r="G54" s="2">
        <f t="shared" si="1"/>
        <v>3.9605263157894739</v>
      </c>
      <c r="H54" s="37">
        <v>235</v>
      </c>
      <c r="I54" t="s">
        <v>695</v>
      </c>
      <c r="J54" s="1" t="s">
        <v>625</v>
      </c>
      <c r="K54" s="36">
        <v>4</v>
      </c>
      <c r="L54" s="36">
        <v>0</v>
      </c>
    </row>
    <row r="55" spans="1:12">
      <c r="A55" s="1" t="s">
        <v>266</v>
      </c>
      <c r="B55" s="1" t="s">
        <v>649</v>
      </c>
      <c r="C55" s="37">
        <v>1892</v>
      </c>
      <c r="D55" s="36">
        <v>9</v>
      </c>
      <c r="E55" s="2">
        <f t="shared" si="0"/>
        <v>7.007407407407408E-2</v>
      </c>
      <c r="F55" s="37">
        <v>2989</v>
      </c>
      <c r="G55" s="2">
        <f t="shared" si="1"/>
        <v>0.63298762127801944</v>
      </c>
      <c r="H55" s="38" t="s">
        <v>17</v>
      </c>
      <c r="I55" t="s">
        <v>665</v>
      </c>
      <c r="J55" s="1" t="s">
        <v>625</v>
      </c>
      <c r="K55" s="36">
        <v>0</v>
      </c>
      <c r="L55" s="36">
        <v>0</v>
      </c>
    </row>
    <row r="56" spans="1:12">
      <c r="A56" s="1" t="s">
        <v>271</v>
      </c>
      <c r="B56" s="1" t="s">
        <v>640</v>
      </c>
      <c r="C56" s="37">
        <v>328</v>
      </c>
      <c r="D56" s="36">
        <v>0</v>
      </c>
      <c r="F56" s="38">
        <v>0</v>
      </c>
      <c r="H56" s="38" t="s">
        <v>17</v>
      </c>
      <c r="I56" t="s">
        <v>17</v>
      </c>
      <c r="J56" s="1" t="s">
        <v>625</v>
      </c>
      <c r="K56" t="s">
        <v>17</v>
      </c>
      <c r="L56" t="s">
        <v>17</v>
      </c>
    </row>
    <row r="57" spans="1:12">
      <c r="A57" s="1" t="s">
        <v>274</v>
      </c>
      <c r="B57" s="1" t="s">
        <v>643</v>
      </c>
      <c r="C57" s="37">
        <v>1034</v>
      </c>
      <c r="D57" s="36">
        <v>3</v>
      </c>
      <c r="E57" s="2">
        <f t="shared" si="0"/>
        <v>0.11488888888888889</v>
      </c>
      <c r="F57" s="37">
        <v>940</v>
      </c>
      <c r="G57" s="2">
        <f t="shared" si="1"/>
        <v>1.1000000000000001</v>
      </c>
      <c r="H57" s="37">
        <v>960</v>
      </c>
      <c r="I57" t="s">
        <v>696</v>
      </c>
      <c r="J57" s="1" t="s">
        <v>625</v>
      </c>
      <c r="K57" s="36">
        <v>3</v>
      </c>
      <c r="L57" s="36">
        <v>0</v>
      </c>
    </row>
    <row r="58" spans="1:12">
      <c r="A58" s="1" t="s">
        <v>279</v>
      </c>
      <c r="B58" s="1" t="s">
        <v>687</v>
      </c>
      <c r="C58" s="37">
        <v>5057</v>
      </c>
      <c r="D58" s="36">
        <v>18</v>
      </c>
      <c r="E58" s="2">
        <f t="shared" si="0"/>
        <v>9.3648148148148147E-2</v>
      </c>
      <c r="F58" s="37">
        <v>3125</v>
      </c>
      <c r="G58" s="2">
        <f t="shared" si="1"/>
        <v>1.6182399999999999</v>
      </c>
      <c r="H58" s="37">
        <v>1404</v>
      </c>
      <c r="I58" t="s">
        <v>697</v>
      </c>
      <c r="J58" s="1" t="s">
        <v>646</v>
      </c>
      <c r="K58" s="36">
        <v>2</v>
      </c>
      <c r="L58" s="36">
        <v>0</v>
      </c>
    </row>
    <row r="59" spans="1:12">
      <c r="A59" s="1" t="s">
        <v>284</v>
      </c>
      <c r="B59" s="1" t="s">
        <v>698</v>
      </c>
      <c r="C59" s="37">
        <v>1268</v>
      </c>
      <c r="D59" s="36">
        <v>10</v>
      </c>
      <c r="E59" s="2">
        <f t="shared" si="0"/>
        <v>4.2266666666666668E-2</v>
      </c>
      <c r="F59" s="37">
        <v>1400</v>
      </c>
      <c r="G59" s="2">
        <f t="shared" si="1"/>
        <v>0.90571428571428569</v>
      </c>
      <c r="H59" s="38" t="s">
        <v>17</v>
      </c>
      <c r="I59" t="s">
        <v>699</v>
      </c>
      <c r="J59" s="1" t="s">
        <v>625</v>
      </c>
      <c r="K59" s="36">
        <v>0</v>
      </c>
      <c r="L59" s="36">
        <v>0</v>
      </c>
    </row>
    <row r="60" spans="1:12">
      <c r="A60" s="1" t="s">
        <v>289</v>
      </c>
      <c r="B60" s="1" t="s">
        <v>700</v>
      </c>
      <c r="C60" s="37">
        <v>650</v>
      </c>
      <c r="D60" s="36">
        <v>6</v>
      </c>
      <c r="E60" s="2">
        <f t="shared" si="0"/>
        <v>3.6111111111111115E-2</v>
      </c>
      <c r="F60" s="37">
        <v>3900</v>
      </c>
      <c r="G60" s="2">
        <f t="shared" si="1"/>
        <v>0.16666666666666666</v>
      </c>
      <c r="H60" s="37">
        <v>4675</v>
      </c>
      <c r="I60" t="s">
        <v>652</v>
      </c>
      <c r="J60" s="1" t="s">
        <v>625</v>
      </c>
      <c r="K60" s="36">
        <v>15</v>
      </c>
      <c r="L60" s="36">
        <v>15</v>
      </c>
    </row>
    <row r="61" spans="1:12">
      <c r="A61" s="1" t="s">
        <v>294</v>
      </c>
      <c r="B61" s="1" t="s">
        <v>644</v>
      </c>
      <c r="C61" s="37">
        <v>1189</v>
      </c>
      <c r="D61" s="36">
        <v>5</v>
      </c>
      <c r="E61" s="2">
        <f t="shared" si="0"/>
        <v>7.9266666666666666E-2</v>
      </c>
      <c r="F61" s="37">
        <v>1104</v>
      </c>
      <c r="G61" s="2">
        <f t="shared" si="1"/>
        <v>1.0769927536231885</v>
      </c>
      <c r="H61" s="37">
        <v>1580</v>
      </c>
      <c r="I61" t="s">
        <v>701</v>
      </c>
      <c r="J61" s="1" t="s">
        <v>625</v>
      </c>
      <c r="K61" s="36">
        <v>4</v>
      </c>
      <c r="L61" s="36">
        <v>2</v>
      </c>
    </row>
    <row r="62" spans="1:12">
      <c r="A62" s="1" t="s">
        <v>299</v>
      </c>
      <c r="B62" s="1" t="s">
        <v>673</v>
      </c>
      <c r="C62" s="37">
        <v>90245</v>
      </c>
      <c r="D62" s="36">
        <v>40</v>
      </c>
      <c r="E62" s="2">
        <f t="shared" si="0"/>
        <v>0.75204166666666672</v>
      </c>
      <c r="F62" s="37">
        <v>16833</v>
      </c>
      <c r="G62" s="2">
        <f t="shared" si="1"/>
        <v>5.3611952711934894</v>
      </c>
      <c r="H62" s="37">
        <v>99840</v>
      </c>
      <c r="I62" t="s">
        <v>702</v>
      </c>
      <c r="J62" s="1" t="s">
        <v>625</v>
      </c>
      <c r="K62" t="s">
        <v>17</v>
      </c>
      <c r="L62" t="s">
        <v>17</v>
      </c>
    </row>
    <row r="63" spans="1:12">
      <c r="A63" s="1" t="s">
        <v>304</v>
      </c>
      <c r="B63" s="1" t="s">
        <v>703</v>
      </c>
      <c r="C63" s="37">
        <v>2866</v>
      </c>
      <c r="D63" s="36">
        <v>4</v>
      </c>
      <c r="E63" s="2">
        <f t="shared" si="0"/>
        <v>0.23883333333333334</v>
      </c>
      <c r="F63" s="37">
        <v>800</v>
      </c>
      <c r="G63" s="2">
        <f t="shared" si="1"/>
        <v>3.5825</v>
      </c>
      <c r="H63" s="38" t="s">
        <v>17</v>
      </c>
      <c r="I63" t="s">
        <v>704</v>
      </c>
      <c r="J63" s="1" t="s">
        <v>625</v>
      </c>
      <c r="K63" s="36">
        <v>0</v>
      </c>
      <c r="L63" s="36">
        <v>0</v>
      </c>
    </row>
    <row r="64" spans="1:12">
      <c r="A64" s="1" t="s">
        <v>309</v>
      </c>
      <c r="B64" s="1" t="s">
        <v>700</v>
      </c>
      <c r="C64" s="37">
        <v>1392</v>
      </c>
      <c r="D64" s="36">
        <v>4</v>
      </c>
      <c r="E64" s="2">
        <f t="shared" si="0"/>
        <v>0.11600000000000001</v>
      </c>
      <c r="F64" s="37">
        <v>532</v>
      </c>
      <c r="G64" s="2">
        <f t="shared" si="1"/>
        <v>2.6165413533834587</v>
      </c>
      <c r="H64" s="37">
        <v>2558</v>
      </c>
      <c r="I64" t="s">
        <v>705</v>
      </c>
      <c r="J64" s="1" t="s">
        <v>625</v>
      </c>
      <c r="K64" s="36">
        <v>0</v>
      </c>
      <c r="L64" s="36">
        <v>0</v>
      </c>
    </row>
    <row r="65" spans="1:12">
      <c r="A65" s="1" t="s">
        <v>314</v>
      </c>
      <c r="B65" s="1" t="s">
        <v>706</v>
      </c>
      <c r="C65" s="37">
        <v>4028</v>
      </c>
      <c r="D65" s="36">
        <v>7</v>
      </c>
      <c r="E65" s="2">
        <f t="shared" si="0"/>
        <v>0.19180952380952382</v>
      </c>
      <c r="F65" s="37">
        <v>2759</v>
      </c>
      <c r="G65" s="2">
        <f t="shared" si="1"/>
        <v>1.4599492569771657</v>
      </c>
      <c r="H65" s="37">
        <v>3025</v>
      </c>
      <c r="I65" t="s">
        <v>707</v>
      </c>
      <c r="J65" s="1" t="s">
        <v>625</v>
      </c>
      <c r="K65" s="36">
        <v>3</v>
      </c>
      <c r="L65" s="36">
        <v>0</v>
      </c>
    </row>
    <row r="66" spans="1:12">
      <c r="A66" s="1" t="s">
        <v>319</v>
      </c>
      <c r="B66" s="1" t="s">
        <v>708</v>
      </c>
      <c r="C66" s="37">
        <v>2740</v>
      </c>
      <c r="D66" s="36">
        <v>6</v>
      </c>
      <c r="E66" s="2">
        <f t="shared" si="0"/>
        <v>0.15222222222222223</v>
      </c>
      <c r="F66" s="37">
        <v>603</v>
      </c>
      <c r="G66" s="2">
        <f t="shared" si="1"/>
        <v>4.5439469320066337</v>
      </c>
      <c r="H66" s="37">
        <v>1736</v>
      </c>
      <c r="I66" t="s">
        <v>709</v>
      </c>
      <c r="J66" s="1" t="s">
        <v>625</v>
      </c>
      <c r="K66" s="36">
        <v>0</v>
      </c>
      <c r="L66" s="36">
        <v>0</v>
      </c>
    </row>
    <row r="67" spans="1:12">
      <c r="A67" s="1" t="s">
        <v>324</v>
      </c>
      <c r="B67" s="1" t="s">
        <v>643</v>
      </c>
      <c r="C67" s="37">
        <v>3335</v>
      </c>
      <c r="D67" s="36">
        <v>3</v>
      </c>
      <c r="E67" s="2">
        <f t="shared" si="0"/>
        <v>0.37055555555555553</v>
      </c>
      <c r="F67" s="37">
        <v>1267</v>
      </c>
      <c r="G67" s="2">
        <f t="shared" si="1"/>
        <v>2.632202052091555</v>
      </c>
      <c r="H67" s="37">
        <v>4464</v>
      </c>
      <c r="I67" t="s">
        <v>633</v>
      </c>
      <c r="J67" s="1" t="s">
        <v>625</v>
      </c>
      <c r="K67" s="36">
        <v>0</v>
      </c>
      <c r="L67" s="36">
        <v>0</v>
      </c>
    </row>
    <row r="68" spans="1:12">
      <c r="A68" s="1" t="s">
        <v>329</v>
      </c>
      <c r="B68" s="1" t="s">
        <v>667</v>
      </c>
      <c r="C68" s="37">
        <v>4495</v>
      </c>
      <c r="D68" s="36">
        <v>18</v>
      </c>
      <c r="E68" s="2">
        <f t="shared" si="0"/>
        <v>8.324074074074074E-2</v>
      </c>
      <c r="F68" s="37">
        <v>1533</v>
      </c>
      <c r="G68" s="2">
        <f t="shared" si="1"/>
        <v>2.9321591650358774</v>
      </c>
      <c r="H68" s="37">
        <v>2912</v>
      </c>
      <c r="I68" t="s">
        <v>710</v>
      </c>
      <c r="J68" s="1" t="s">
        <v>625</v>
      </c>
      <c r="K68" s="36">
        <v>11</v>
      </c>
      <c r="L68" s="36">
        <v>0</v>
      </c>
    </row>
    <row r="69" spans="1:12">
      <c r="A69" s="1" t="s">
        <v>334</v>
      </c>
      <c r="B69" s="1" t="s">
        <v>703</v>
      </c>
      <c r="C69" s="37">
        <v>1083</v>
      </c>
      <c r="D69" s="36">
        <v>8</v>
      </c>
      <c r="E69" s="2">
        <f t="shared" ref="E69:E127" si="2">(C69/3000)/D69</f>
        <v>4.5124999999999998E-2</v>
      </c>
      <c r="F69" s="37">
        <v>1900</v>
      </c>
      <c r="G69" s="2">
        <f t="shared" ref="G69:G127" si="3">C69/F69</f>
        <v>0.56999999999999995</v>
      </c>
      <c r="H69" s="37">
        <v>76500</v>
      </c>
      <c r="I69" t="s">
        <v>711</v>
      </c>
      <c r="J69" s="1" t="s">
        <v>625</v>
      </c>
      <c r="K69" s="36">
        <v>7</v>
      </c>
      <c r="L69" s="36">
        <v>0</v>
      </c>
    </row>
    <row r="70" spans="1:12">
      <c r="A70" s="1" t="s">
        <v>339</v>
      </c>
      <c r="B70" s="1" t="s">
        <v>712</v>
      </c>
      <c r="C70" s="37">
        <v>885</v>
      </c>
      <c r="D70" s="36">
        <v>6</v>
      </c>
      <c r="E70" s="2">
        <f t="shared" si="2"/>
        <v>4.9166666666666664E-2</v>
      </c>
      <c r="F70" s="37">
        <v>1113</v>
      </c>
      <c r="G70" s="2">
        <f t="shared" si="3"/>
        <v>0.79514824797843664</v>
      </c>
      <c r="H70" s="37">
        <v>520</v>
      </c>
      <c r="I70" t="s">
        <v>652</v>
      </c>
      <c r="J70" s="1" t="s">
        <v>625</v>
      </c>
      <c r="K70" s="36">
        <v>0</v>
      </c>
      <c r="L70" s="36">
        <v>0</v>
      </c>
    </row>
    <row r="71" spans="1:12">
      <c r="A71" s="1" t="s">
        <v>344</v>
      </c>
      <c r="B71" s="1" t="s">
        <v>650</v>
      </c>
      <c r="C71" s="37">
        <v>1020</v>
      </c>
      <c r="D71" s="36">
        <v>6</v>
      </c>
      <c r="E71" s="2">
        <f t="shared" si="2"/>
        <v>5.6666666666666671E-2</v>
      </c>
      <c r="F71" s="37">
        <v>1248</v>
      </c>
      <c r="G71" s="2">
        <f t="shared" si="3"/>
        <v>0.81730769230769229</v>
      </c>
      <c r="H71" s="37">
        <v>500</v>
      </c>
      <c r="I71" t="s">
        <v>686</v>
      </c>
      <c r="J71" s="1" t="s">
        <v>625</v>
      </c>
      <c r="K71" s="36">
        <v>0</v>
      </c>
      <c r="L71" s="36">
        <v>0</v>
      </c>
    </row>
    <row r="72" spans="1:12">
      <c r="A72" s="1" t="s">
        <v>348</v>
      </c>
      <c r="B72" s="1" t="s">
        <v>713</v>
      </c>
      <c r="C72" s="37">
        <v>808866</v>
      </c>
      <c r="D72" s="36">
        <v>397</v>
      </c>
      <c r="E72" s="2">
        <f t="shared" si="2"/>
        <v>0.67914861460957188</v>
      </c>
      <c r="F72" s="37">
        <v>358866</v>
      </c>
      <c r="G72" s="2">
        <f t="shared" si="3"/>
        <v>2.2539499423183025</v>
      </c>
      <c r="H72" s="37">
        <v>9917364</v>
      </c>
      <c r="I72" t="s">
        <v>714</v>
      </c>
      <c r="J72" s="1" t="s">
        <v>625</v>
      </c>
      <c r="K72" s="36">
        <v>43</v>
      </c>
      <c r="L72" s="36">
        <v>0</v>
      </c>
    </row>
    <row r="73" spans="1:12">
      <c r="A73" s="1" t="s">
        <v>353</v>
      </c>
      <c r="B73" s="1" t="s">
        <v>715</v>
      </c>
      <c r="C73" s="37">
        <v>12866</v>
      </c>
      <c r="D73" s="36">
        <v>7</v>
      </c>
      <c r="E73" s="2">
        <f t="shared" si="2"/>
        <v>0.61266666666666669</v>
      </c>
      <c r="F73" s="37">
        <v>3500</v>
      </c>
      <c r="G73" s="2">
        <f t="shared" si="3"/>
        <v>3.6760000000000002</v>
      </c>
      <c r="H73" s="37">
        <v>3824</v>
      </c>
      <c r="I73" t="s">
        <v>716</v>
      </c>
      <c r="J73" s="1" t="s">
        <v>625</v>
      </c>
      <c r="K73" s="36">
        <v>4</v>
      </c>
      <c r="L73" s="36">
        <v>4</v>
      </c>
    </row>
    <row r="74" spans="1:12">
      <c r="A74" s="1" t="s">
        <v>358</v>
      </c>
      <c r="B74" s="1" t="s">
        <v>717</v>
      </c>
      <c r="C74" s="37">
        <v>1139</v>
      </c>
      <c r="D74" s="36">
        <v>4</v>
      </c>
      <c r="E74" s="2">
        <f t="shared" si="2"/>
        <v>9.4916666666666663E-2</v>
      </c>
      <c r="F74" s="37">
        <v>300</v>
      </c>
      <c r="G74" s="2">
        <f t="shared" si="3"/>
        <v>3.7966666666666669</v>
      </c>
      <c r="H74" s="37">
        <v>200</v>
      </c>
      <c r="I74" t="s">
        <v>718</v>
      </c>
      <c r="J74" s="1" t="s">
        <v>625</v>
      </c>
      <c r="K74" s="36">
        <v>4</v>
      </c>
      <c r="L74" s="36">
        <v>0</v>
      </c>
    </row>
    <row r="75" spans="1:12">
      <c r="A75" s="1" t="s">
        <v>363</v>
      </c>
      <c r="B75" s="1" t="s">
        <v>643</v>
      </c>
      <c r="C75" s="37">
        <v>971</v>
      </c>
      <c r="D75" s="36">
        <v>1</v>
      </c>
      <c r="E75" s="2">
        <f t="shared" si="2"/>
        <v>0.32366666666666666</v>
      </c>
      <c r="F75" s="37">
        <v>950</v>
      </c>
      <c r="G75" s="2">
        <f t="shared" si="3"/>
        <v>1.0221052631578946</v>
      </c>
      <c r="H75" s="37">
        <v>500</v>
      </c>
      <c r="I75" t="s">
        <v>719</v>
      </c>
      <c r="J75" s="1" t="s">
        <v>625</v>
      </c>
      <c r="K75" s="36">
        <v>4</v>
      </c>
      <c r="L75" s="36">
        <v>4</v>
      </c>
    </row>
    <row r="76" spans="1:12">
      <c r="A76" s="1" t="s">
        <v>368</v>
      </c>
      <c r="B76" s="1" t="s">
        <v>692</v>
      </c>
      <c r="C76" s="37">
        <v>735</v>
      </c>
      <c r="D76" s="36">
        <v>11</v>
      </c>
      <c r="E76" s="2">
        <f t="shared" si="2"/>
        <v>2.2272727272727274E-2</v>
      </c>
      <c r="F76" s="37">
        <v>2166</v>
      </c>
      <c r="G76" s="2">
        <f t="shared" si="3"/>
        <v>0.33933518005540164</v>
      </c>
      <c r="H76" s="37">
        <v>2988</v>
      </c>
      <c r="I76" t="s">
        <v>720</v>
      </c>
      <c r="J76" s="1" t="s">
        <v>625</v>
      </c>
      <c r="K76" s="36">
        <v>7</v>
      </c>
      <c r="L76" s="36">
        <v>0</v>
      </c>
    </row>
    <row r="77" spans="1:12">
      <c r="A77" s="1" t="s">
        <v>373</v>
      </c>
      <c r="B77" s="1" t="s">
        <v>671</v>
      </c>
      <c r="C77" s="37">
        <v>23270</v>
      </c>
      <c r="D77" s="36">
        <v>18</v>
      </c>
      <c r="E77" s="2">
        <f t="shared" si="2"/>
        <v>0.43092592592592593</v>
      </c>
      <c r="F77" s="37">
        <v>9880</v>
      </c>
      <c r="G77" s="2">
        <f t="shared" si="3"/>
        <v>2.3552631578947367</v>
      </c>
      <c r="H77" s="37">
        <v>10600</v>
      </c>
      <c r="I77" t="s">
        <v>709</v>
      </c>
      <c r="J77" s="1" t="s">
        <v>646</v>
      </c>
      <c r="K77" s="36">
        <v>3</v>
      </c>
      <c r="L77" s="36">
        <v>4</v>
      </c>
    </row>
    <row r="78" spans="1:12">
      <c r="A78" s="1" t="s">
        <v>378</v>
      </c>
      <c r="B78" s="1" t="s">
        <v>640</v>
      </c>
      <c r="C78" s="37">
        <v>2176</v>
      </c>
      <c r="D78" s="36">
        <v>15</v>
      </c>
      <c r="E78" s="2">
        <f t="shared" si="2"/>
        <v>4.8355555555555561E-2</v>
      </c>
      <c r="F78" s="37">
        <v>557</v>
      </c>
      <c r="G78" s="2">
        <f t="shared" si="3"/>
        <v>3.9066427289048473</v>
      </c>
      <c r="H78" s="37">
        <v>245</v>
      </c>
      <c r="I78" t="s">
        <v>661</v>
      </c>
      <c r="J78" s="1" t="s">
        <v>625</v>
      </c>
      <c r="K78" s="36">
        <v>10</v>
      </c>
      <c r="L78" s="36">
        <v>0</v>
      </c>
    </row>
    <row r="79" spans="1:12">
      <c r="A79" s="1" t="s">
        <v>383</v>
      </c>
      <c r="B79" s="1" t="s">
        <v>721</v>
      </c>
      <c r="C79" s="37">
        <v>3551</v>
      </c>
      <c r="D79" s="36">
        <v>0</v>
      </c>
      <c r="F79" s="37">
        <v>0</v>
      </c>
      <c r="H79" s="38" t="s">
        <v>17</v>
      </c>
      <c r="I79" t="s">
        <v>722</v>
      </c>
      <c r="J79" s="1" t="s">
        <v>646</v>
      </c>
      <c r="K79" s="36">
        <v>0</v>
      </c>
      <c r="L79" s="36">
        <v>0</v>
      </c>
    </row>
    <row r="80" spans="1:12">
      <c r="A80" s="1" t="s">
        <v>388</v>
      </c>
      <c r="B80" s="1" t="s">
        <v>683</v>
      </c>
      <c r="C80" s="37">
        <v>1046</v>
      </c>
      <c r="D80" s="36">
        <v>3</v>
      </c>
      <c r="E80" s="2">
        <f t="shared" si="2"/>
        <v>0.11622222222222223</v>
      </c>
      <c r="F80" s="37">
        <v>1250</v>
      </c>
      <c r="G80" s="2">
        <f t="shared" si="3"/>
        <v>0.83679999999999999</v>
      </c>
      <c r="H80" s="37">
        <v>245</v>
      </c>
      <c r="I80" t="s">
        <v>659</v>
      </c>
      <c r="J80" s="1" t="s">
        <v>625</v>
      </c>
      <c r="K80" s="36">
        <v>0</v>
      </c>
      <c r="L80" s="36">
        <v>0</v>
      </c>
    </row>
    <row r="81" spans="1:12">
      <c r="A81" s="1" t="s">
        <v>393</v>
      </c>
      <c r="B81" s="1" t="s">
        <v>723</v>
      </c>
      <c r="C81" s="37">
        <v>3051</v>
      </c>
      <c r="D81" s="36">
        <v>8</v>
      </c>
      <c r="E81" s="2">
        <f t="shared" si="2"/>
        <v>0.12712499999999999</v>
      </c>
      <c r="F81" s="37">
        <v>33875</v>
      </c>
      <c r="G81" s="2">
        <f t="shared" si="3"/>
        <v>9.0066420664206642E-2</v>
      </c>
      <c r="H81" s="37">
        <v>5616</v>
      </c>
      <c r="I81" t="s">
        <v>661</v>
      </c>
      <c r="J81" s="1" t="s">
        <v>625</v>
      </c>
      <c r="K81" s="36">
        <v>0</v>
      </c>
      <c r="L81" s="36">
        <v>0</v>
      </c>
    </row>
    <row r="82" spans="1:12">
      <c r="A82" s="1" t="s">
        <v>398</v>
      </c>
      <c r="B82" s="1" t="s">
        <v>689</v>
      </c>
      <c r="C82" s="37">
        <v>11376</v>
      </c>
      <c r="D82" s="36">
        <v>12</v>
      </c>
      <c r="E82" s="2">
        <f t="shared" si="2"/>
        <v>0.316</v>
      </c>
      <c r="F82" s="37">
        <v>3943</v>
      </c>
      <c r="G82" s="2">
        <f t="shared" si="3"/>
        <v>2.8851128582297743</v>
      </c>
      <c r="H82" s="37">
        <v>5750</v>
      </c>
      <c r="I82" t="s">
        <v>655</v>
      </c>
      <c r="J82" s="1" t="s">
        <v>625</v>
      </c>
      <c r="K82" s="36">
        <v>4</v>
      </c>
      <c r="L82" s="36">
        <v>0</v>
      </c>
    </row>
    <row r="83" spans="1:12">
      <c r="A83" s="1" t="s">
        <v>403</v>
      </c>
      <c r="B83" s="1" t="s">
        <v>703</v>
      </c>
      <c r="C83" s="37">
        <v>6053</v>
      </c>
      <c r="D83" s="36">
        <v>8</v>
      </c>
      <c r="E83" s="2">
        <f t="shared" si="2"/>
        <v>0.25220833333333331</v>
      </c>
      <c r="F83" s="37">
        <v>4596</v>
      </c>
      <c r="G83" s="2">
        <f t="shared" si="3"/>
        <v>1.3170147954743254</v>
      </c>
      <c r="H83" s="37">
        <v>43258</v>
      </c>
      <c r="I83" t="s">
        <v>659</v>
      </c>
      <c r="J83" s="1" t="s">
        <v>625</v>
      </c>
      <c r="K83" s="36">
        <v>0</v>
      </c>
      <c r="L83" s="36">
        <v>0</v>
      </c>
    </row>
    <row r="84" spans="1:12">
      <c r="A84" s="1" t="s">
        <v>408</v>
      </c>
      <c r="B84" s="1" t="s">
        <v>636</v>
      </c>
      <c r="C84" s="37">
        <v>2926</v>
      </c>
      <c r="D84" s="36">
        <v>9</v>
      </c>
      <c r="E84" s="2">
        <f t="shared" si="2"/>
        <v>0.10837037037037038</v>
      </c>
      <c r="F84" s="37">
        <v>1376</v>
      </c>
      <c r="G84" s="2">
        <f t="shared" si="3"/>
        <v>2.1264534883720931</v>
      </c>
      <c r="H84" s="37">
        <v>833</v>
      </c>
      <c r="I84" t="s">
        <v>724</v>
      </c>
      <c r="J84" s="1" t="s">
        <v>625</v>
      </c>
      <c r="K84" s="36">
        <v>3</v>
      </c>
      <c r="L84" s="36">
        <v>0</v>
      </c>
    </row>
    <row r="85" spans="1:12">
      <c r="A85" s="1" t="s">
        <v>413</v>
      </c>
      <c r="B85" s="1" t="s">
        <v>658</v>
      </c>
      <c r="C85" s="37">
        <v>1944</v>
      </c>
      <c r="D85" s="36">
        <v>11</v>
      </c>
      <c r="E85" s="2">
        <f t="shared" si="2"/>
        <v>5.8909090909090911E-2</v>
      </c>
      <c r="F85" s="37">
        <v>2200</v>
      </c>
      <c r="G85" s="2">
        <f t="shared" si="3"/>
        <v>0.88363636363636366</v>
      </c>
      <c r="H85" s="37">
        <v>1000</v>
      </c>
      <c r="I85" t="s">
        <v>725</v>
      </c>
      <c r="J85" s="1" t="s">
        <v>625</v>
      </c>
      <c r="K85" s="36">
        <v>0</v>
      </c>
      <c r="L85" s="36">
        <v>0</v>
      </c>
    </row>
    <row r="86" spans="1:12">
      <c r="A86" s="1" t="s">
        <v>418</v>
      </c>
      <c r="B86" s="1" t="s">
        <v>663</v>
      </c>
      <c r="C86" s="37">
        <v>3270</v>
      </c>
      <c r="D86" s="36">
        <v>4</v>
      </c>
      <c r="E86" s="2">
        <f t="shared" si="2"/>
        <v>0.27250000000000002</v>
      </c>
      <c r="F86" s="37">
        <v>1069</v>
      </c>
      <c r="G86" s="2">
        <f t="shared" si="3"/>
        <v>3.058933582787652</v>
      </c>
      <c r="H86" s="37">
        <v>3348</v>
      </c>
      <c r="I86" t="s">
        <v>726</v>
      </c>
      <c r="J86" s="1" t="s">
        <v>625</v>
      </c>
      <c r="K86" s="36">
        <v>13</v>
      </c>
      <c r="L86" s="36">
        <v>13</v>
      </c>
    </row>
    <row r="87" spans="1:12">
      <c r="A87" s="1" t="s">
        <v>423</v>
      </c>
      <c r="B87" s="1" t="s">
        <v>727</v>
      </c>
      <c r="C87" s="37">
        <v>4424</v>
      </c>
      <c r="D87" s="36">
        <v>6</v>
      </c>
      <c r="E87" s="2">
        <f t="shared" si="2"/>
        <v>0.24577777777777776</v>
      </c>
      <c r="F87" s="37">
        <v>370</v>
      </c>
      <c r="G87" s="2">
        <f t="shared" si="3"/>
        <v>11.956756756756757</v>
      </c>
      <c r="H87" s="38" t="s">
        <v>17</v>
      </c>
      <c r="I87" t="s">
        <v>728</v>
      </c>
      <c r="J87" s="1" t="s">
        <v>625</v>
      </c>
      <c r="K87" s="36">
        <v>0</v>
      </c>
      <c r="L87" s="36">
        <v>0</v>
      </c>
    </row>
    <row r="88" spans="1:12">
      <c r="A88" s="1" t="s">
        <v>428</v>
      </c>
      <c r="B88" s="1" t="s">
        <v>671</v>
      </c>
      <c r="C88" s="37">
        <v>8804</v>
      </c>
      <c r="D88" s="36">
        <v>4</v>
      </c>
      <c r="E88" s="2">
        <f t="shared" si="2"/>
        <v>0.73366666666666669</v>
      </c>
      <c r="F88" s="37">
        <v>676</v>
      </c>
      <c r="G88" s="2">
        <f t="shared" si="3"/>
        <v>13.023668639053254</v>
      </c>
      <c r="H88" s="37">
        <v>5000</v>
      </c>
      <c r="I88" t="s">
        <v>729</v>
      </c>
      <c r="J88" s="1" t="s">
        <v>625</v>
      </c>
      <c r="K88" s="36">
        <v>2</v>
      </c>
      <c r="L88" s="36">
        <v>2</v>
      </c>
    </row>
    <row r="89" spans="1:12">
      <c r="A89" s="1" t="s">
        <v>433</v>
      </c>
      <c r="B89" s="1" t="s">
        <v>730</v>
      </c>
      <c r="C89" s="37">
        <v>422056</v>
      </c>
      <c r="D89" s="36">
        <v>354</v>
      </c>
      <c r="E89" s="2">
        <f t="shared" si="2"/>
        <v>0.39741619585687388</v>
      </c>
      <c r="F89" s="37">
        <v>102851</v>
      </c>
      <c r="G89" s="2">
        <f t="shared" si="3"/>
        <v>4.1035672963802003</v>
      </c>
      <c r="H89" s="37">
        <v>62700</v>
      </c>
      <c r="I89" t="s">
        <v>731</v>
      </c>
      <c r="J89" s="1" t="s">
        <v>625</v>
      </c>
      <c r="K89" s="36">
        <v>132</v>
      </c>
      <c r="L89" s="36">
        <v>0</v>
      </c>
    </row>
    <row r="90" spans="1:12">
      <c r="A90" s="1" t="s">
        <v>438</v>
      </c>
      <c r="B90" s="1" t="s">
        <v>640</v>
      </c>
      <c r="C90" s="37">
        <v>24306</v>
      </c>
      <c r="D90" s="36">
        <v>12</v>
      </c>
      <c r="E90" s="2">
        <f t="shared" si="2"/>
        <v>0.67516666666666669</v>
      </c>
      <c r="F90" s="37">
        <v>3262</v>
      </c>
      <c r="G90" s="2">
        <f t="shared" si="3"/>
        <v>7.4512568976088289</v>
      </c>
      <c r="H90" s="38" t="s">
        <v>17</v>
      </c>
      <c r="I90" t="s">
        <v>652</v>
      </c>
      <c r="J90" s="1" t="s">
        <v>625</v>
      </c>
      <c r="K90" s="36">
        <v>0</v>
      </c>
      <c r="L90" s="36">
        <v>0</v>
      </c>
    </row>
    <row r="91" spans="1:12">
      <c r="A91" s="1" t="s">
        <v>443</v>
      </c>
      <c r="B91" s="1" t="s">
        <v>650</v>
      </c>
      <c r="C91" s="37">
        <v>2400</v>
      </c>
      <c r="D91" s="36">
        <v>6</v>
      </c>
      <c r="E91" s="2">
        <f t="shared" si="2"/>
        <v>0.13333333333333333</v>
      </c>
      <c r="F91" s="37">
        <v>5824</v>
      </c>
      <c r="G91" s="2">
        <f t="shared" si="3"/>
        <v>0.41208791208791207</v>
      </c>
      <c r="H91" s="37">
        <v>29200</v>
      </c>
      <c r="I91" t="s">
        <v>732</v>
      </c>
      <c r="J91" s="1" t="s">
        <v>646</v>
      </c>
      <c r="K91" s="36">
        <v>0</v>
      </c>
      <c r="L91" s="36">
        <v>0</v>
      </c>
    </row>
    <row r="92" spans="1:12">
      <c r="A92" s="1" t="s">
        <v>448</v>
      </c>
      <c r="B92" s="1" t="s">
        <v>700</v>
      </c>
      <c r="C92" s="37">
        <v>9636</v>
      </c>
      <c r="D92" s="36">
        <v>16</v>
      </c>
      <c r="E92" s="2">
        <f t="shared" si="2"/>
        <v>0.20075000000000001</v>
      </c>
      <c r="F92" s="37">
        <v>3956</v>
      </c>
      <c r="G92" s="2">
        <f t="shared" si="3"/>
        <v>2.4357937310414561</v>
      </c>
      <c r="H92" s="37">
        <v>138312</v>
      </c>
      <c r="I92" t="s">
        <v>686</v>
      </c>
      <c r="J92" s="1" t="s">
        <v>625</v>
      </c>
      <c r="K92" s="36">
        <v>0</v>
      </c>
      <c r="L92" s="36">
        <v>0</v>
      </c>
    </row>
    <row r="93" spans="1:12">
      <c r="A93" s="1" t="s">
        <v>453</v>
      </c>
      <c r="B93" s="1" t="s">
        <v>733</v>
      </c>
      <c r="C93" s="37">
        <v>869</v>
      </c>
      <c r="D93" s="36">
        <v>6</v>
      </c>
      <c r="E93" s="2">
        <f t="shared" si="2"/>
        <v>4.8277777777777781E-2</v>
      </c>
      <c r="F93" s="37">
        <v>987</v>
      </c>
      <c r="G93" s="2">
        <f t="shared" si="3"/>
        <v>0.88044579533941236</v>
      </c>
      <c r="H93" s="37">
        <v>1256</v>
      </c>
      <c r="I93" t="s">
        <v>633</v>
      </c>
      <c r="J93" s="1" t="s">
        <v>625</v>
      </c>
      <c r="K93" s="36">
        <v>4</v>
      </c>
      <c r="L93" s="36">
        <v>0</v>
      </c>
    </row>
    <row r="94" spans="1:12">
      <c r="A94" s="1" t="s">
        <v>458</v>
      </c>
      <c r="B94" s="1" t="s">
        <v>654</v>
      </c>
      <c r="C94" s="37">
        <v>1008</v>
      </c>
      <c r="D94" s="36">
        <v>3</v>
      </c>
      <c r="E94" s="2">
        <f t="shared" si="2"/>
        <v>0.112</v>
      </c>
      <c r="F94" s="37">
        <v>700</v>
      </c>
      <c r="G94" s="2">
        <f t="shared" si="3"/>
        <v>1.44</v>
      </c>
      <c r="H94" s="37">
        <v>2000</v>
      </c>
      <c r="I94" t="s">
        <v>734</v>
      </c>
      <c r="J94" s="1" t="s">
        <v>625</v>
      </c>
      <c r="K94" s="36">
        <v>0</v>
      </c>
      <c r="L94" s="36">
        <v>0</v>
      </c>
    </row>
    <row r="95" spans="1:12">
      <c r="A95" s="1" t="s">
        <v>463</v>
      </c>
      <c r="B95" s="1" t="s">
        <v>700</v>
      </c>
      <c r="C95" s="37">
        <v>1097</v>
      </c>
      <c r="D95" s="36">
        <v>0</v>
      </c>
      <c r="F95" s="38" t="s">
        <v>17</v>
      </c>
      <c r="H95" s="38" t="s">
        <v>17</v>
      </c>
      <c r="I95" t="s">
        <v>17</v>
      </c>
      <c r="J95" s="1" t="s">
        <v>625</v>
      </c>
      <c r="K95" t="s">
        <v>17</v>
      </c>
      <c r="L95" t="s">
        <v>17</v>
      </c>
    </row>
    <row r="96" spans="1:12">
      <c r="A96" s="1" t="s">
        <v>466</v>
      </c>
      <c r="B96" s="1" t="s">
        <v>643</v>
      </c>
      <c r="C96" s="37">
        <v>22981</v>
      </c>
      <c r="D96" s="36">
        <v>17</v>
      </c>
      <c r="E96" s="2">
        <f t="shared" si="2"/>
        <v>0.45060784313725488</v>
      </c>
      <c r="F96" s="37">
        <v>4017</v>
      </c>
      <c r="G96" s="2">
        <f t="shared" si="3"/>
        <v>5.7209360219068959</v>
      </c>
      <c r="H96" s="37">
        <v>4051</v>
      </c>
      <c r="I96" t="s">
        <v>735</v>
      </c>
      <c r="J96" s="1" t="s">
        <v>625</v>
      </c>
      <c r="K96" s="36">
        <v>36</v>
      </c>
      <c r="L96" s="36">
        <v>30</v>
      </c>
    </row>
    <row r="97" spans="1:12">
      <c r="A97" s="1" t="s">
        <v>471</v>
      </c>
      <c r="B97" s="1" t="s">
        <v>674</v>
      </c>
      <c r="C97" s="37">
        <v>4793</v>
      </c>
      <c r="D97" s="36">
        <v>11</v>
      </c>
      <c r="E97" s="2">
        <f t="shared" si="2"/>
        <v>0.14524242424242423</v>
      </c>
      <c r="F97" s="37">
        <v>1460</v>
      </c>
      <c r="G97" s="2">
        <f t="shared" si="3"/>
        <v>3.282876712328767</v>
      </c>
      <c r="H97" s="37">
        <v>2920</v>
      </c>
      <c r="I97" t="s">
        <v>736</v>
      </c>
      <c r="J97" s="1" t="s">
        <v>625</v>
      </c>
      <c r="K97" s="36">
        <v>6</v>
      </c>
      <c r="L97" s="36">
        <v>6</v>
      </c>
    </row>
    <row r="98" spans="1:12">
      <c r="A98" s="1" t="s">
        <v>476</v>
      </c>
      <c r="B98" s="1" t="s">
        <v>698</v>
      </c>
      <c r="C98" s="37">
        <v>7262</v>
      </c>
      <c r="D98" s="36">
        <v>9</v>
      </c>
      <c r="E98" s="2">
        <f t="shared" si="2"/>
        <v>0.26896296296296296</v>
      </c>
      <c r="F98" s="37">
        <v>7020</v>
      </c>
      <c r="G98" s="2">
        <f t="shared" si="3"/>
        <v>1.0344729344729344</v>
      </c>
      <c r="H98" s="37">
        <v>63494</v>
      </c>
      <c r="I98" t="s">
        <v>737</v>
      </c>
      <c r="J98" s="1" t="s">
        <v>625</v>
      </c>
      <c r="K98" s="36">
        <v>10</v>
      </c>
      <c r="L98" s="36">
        <v>0</v>
      </c>
    </row>
    <row r="99" spans="1:12">
      <c r="A99" s="1" t="s">
        <v>481</v>
      </c>
      <c r="B99" s="1" t="s">
        <v>738</v>
      </c>
      <c r="C99" s="37">
        <v>1210</v>
      </c>
      <c r="D99" s="36">
        <v>10</v>
      </c>
      <c r="E99" s="2">
        <f t="shared" si="2"/>
        <v>4.0333333333333332E-2</v>
      </c>
      <c r="F99" s="37">
        <v>416</v>
      </c>
      <c r="G99" s="2">
        <f t="shared" si="3"/>
        <v>2.9086538461538463</v>
      </c>
      <c r="H99" s="38" t="s">
        <v>17</v>
      </c>
      <c r="I99" t="s">
        <v>628</v>
      </c>
      <c r="J99" s="1" t="s">
        <v>625</v>
      </c>
      <c r="K99" s="36">
        <v>0</v>
      </c>
      <c r="L99" s="36">
        <v>0</v>
      </c>
    </row>
    <row r="100" spans="1:12">
      <c r="A100" s="1" t="s">
        <v>486</v>
      </c>
      <c r="B100" s="1" t="s">
        <v>739</v>
      </c>
      <c r="C100" s="37">
        <v>164633</v>
      </c>
      <c r="D100" s="36">
        <v>140</v>
      </c>
      <c r="E100" s="2">
        <f t="shared" si="2"/>
        <v>0.39198333333333335</v>
      </c>
      <c r="F100" s="37">
        <v>53175</v>
      </c>
      <c r="G100" s="2">
        <f t="shared" si="3"/>
        <v>3.096060178655383</v>
      </c>
      <c r="H100" s="37">
        <v>65715</v>
      </c>
      <c r="I100" t="s">
        <v>740</v>
      </c>
      <c r="J100" s="1" t="s">
        <v>625</v>
      </c>
      <c r="K100" s="36">
        <v>0</v>
      </c>
      <c r="L100" s="36">
        <v>0</v>
      </c>
    </row>
    <row r="101" spans="1:12">
      <c r="A101" s="1" t="s">
        <v>490</v>
      </c>
      <c r="B101" s="1" t="s">
        <v>634</v>
      </c>
      <c r="C101" s="37">
        <v>97387</v>
      </c>
      <c r="D101" s="36">
        <v>40</v>
      </c>
      <c r="E101" s="2">
        <f t="shared" si="2"/>
        <v>0.81155833333333338</v>
      </c>
      <c r="F101" s="37">
        <v>261599</v>
      </c>
      <c r="G101" s="2">
        <f t="shared" si="3"/>
        <v>0.37227588790477029</v>
      </c>
      <c r="H101" s="37">
        <v>124004</v>
      </c>
      <c r="I101" t="s">
        <v>724</v>
      </c>
      <c r="J101" s="1" t="s">
        <v>625</v>
      </c>
      <c r="K101" s="36">
        <v>0</v>
      </c>
      <c r="L101" s="36">
        <v>0</v>
      </c>
    </row>
    <row r="102" spans="1:12">
      <c r="A102" s="1" t="s">
        <v>495</v>
      </c>
      <c r="B102" s="1" t="s">
        <v>741</v>
      </c>
      <c r="C102" s="37">
        <v>27061</v>
      </c>
      <c r="D102" s="36">
        <v>31</v>
      </c>
      <c r="E102" s="2">
        <f t="shared" si="2"/>
        <v>0.29097849462365594</v>
      </c>
      <c r="F102" s="37">
        <v>6409</v>
      </c>
      <c r="G102" s="2">
        <f t="shared" si="3"/>
        <v>4.2223435793415511</v>
      </c>
      <c r="H102" s="37">
        <v>36998</v>
      </c>
      <c r="I102" t="s">
        <v>724</v>
      </c>
      <c r="J102" s="1" t="s">
        <v>625</v>
      </c>
      <c r="K102" s="36">
        <v>14</v>
      </c>
      <c r="L102" s="36">
        <v>8</v>
      </c>
    </row>
    <row r="103" spans="1:12">
      <c r="A103" s="1" t="s">
        <v>499</v>
      </c>
      <c r="B103" s="1" t="s">
        <v>663</v>
      </c>
      <c r="C103" s="37">
        <v>49525</v>
      </c>
      <c r="D103" s="36">
        <v>37</v>
      </c>
      <c r="E103" s="2">
        <f t="shared" si="2"/>
        <v>0.44617117117117117</v>
      </c>
      <c r="F103" s="37">
        <v>11610</v>
      </c>
      <c r="G103" s="2">
        <f t="shared" si="3"/>
        <v>4.2657192075796724</v>
      </c>
      <c r="H103" s="37">
        <v>40897</v>
      </c>
      <c r="I103" t="s">
        <v>669</v>
      </c>
      <c r="J103" s="1" t="s">
        <v>625</v>
      </c>
      <c r="K103" s="36">
        <v>12</v>
      </c>
      <c r="L103" s="36">
        <v>13</v>
      </c>
    </row>
    <row r="104" spans="1:12">
      <c r="A104" s="1" t="s">
        <v>504</v>
      </c>
      <c r="B104" s="1" t="s">
        <v>703</v>
      </c>
      <c r="C104" s="37">
        <v>1411</v>
      </c>
      <c r="D104" s="36">
        <v>2</v>
      </c>
      <c r="E104" s="2">
        <f t="shared" si="2"/>
        <v>0.23516666666666666</v>
      </c>
      <c r="F104" s="37">
        <v>160</v>
      </c>
      <c r="G104" s="2">
        <f t="shared" si="3"/>
        <v>8.8187499999999996</v>
      </c>
      <c r="H104" s="37">
        <v>150</v>
      </c>
      <c r="I104" t="s">
        <v>652</v>
      </c>
      <c r="J104" s="1" t="s">
        <v>625</v>
      </c>
      <c r="K104" s="36">
        <v>10</v>
      </c>
      <c r="L104" s="36">
        <v>0</v>
      </c>
    </row>
    <row r="105" spans="1:12">
      <c r="A105" s="1" t="s">
        <v>509</v>
      </c>
      <c r="B105" s="1" t="s">
        <v>650</v>
      </c>
      <c r="C105" s="37">
        <v>2829</v>
      </c>
      <c r="D105" s="36">
        <v>5</v>
      </c>
      <c r="E105" s="2">
        <f t="shared" si="2"/>
        <v>0.18859999999999999</v>
      </c>
      <c r="F105" s="37">
        <v>561</v>
      </c>
      <c r="G105" s="2">
        <f t="shared" si="3"/>
        <v>5.0427807486631018</v>
      </c>
      <c r="H105" s="37">
        <v>1000</v>
      </c>
      <c r="I105" t="s">
        <v>655</v>
      </c>
      <c r="J105" s="1" t="s">
        <v>646</v>
      </c>
      <c r="K105" s="36">
        <v>2</v>
      </c>
      <c r="L105" s="36">
        <v>0</v>
      </c>
    </row>
    <row r="106" spans="1:12">
      <c r="A106" s="1" t="s">
        <v>514</v>
      </c>
      <c r="B106" s="1" t="s">
        <v>649</v>
      </c>
      <c r="C106" s="37">
        <v>260</v>
      </c>
      <c r="D106" s="36">
        <v>2</v>
      </c>
      <c r="E106" s="2">
        <f t="shared" si="2"/>
        <v>4.3333333333333335E-2</v>
      </c>
      <c r="F106" s="37">
        <v>216</v>
      </c>
      <c r="G106" s="2">
        <f t="shared" si="3"/>
        <v>1.2037037037037037</v>
      </c>
      <c r="H106" s="37">
        <v>114</v>
      </c>
      <c r="I106" t="s">
        <v>690</v>
      </c>
      <c r="J106" s="1" t="s">
        <v>646</v>
      </c>
      <c r="K106" s="36">
        <v>0</v>
      </c>
      <c r="L106" s="36">
        <v>0</v>
      </c>
    </row>
    <row r="107" spans="1:12">
      <c r="A107" s="1" t="s">
        <v>519</v>
      </c>
      <c r="B107" s="1" t="s">
        <v>685</v>
      </c>
      <c r="C107" s="37">
        <v>819</v>
      </c>
      <c r="D107" s="36">
        <v>2</v>
      </c>
      <c r="E107" s="2">
        <f t="shared" si="2"/>
        <v>0.13650000000000001</v>
      </c>
      <c r="F107" s="38" t="s">
        <v>17</v>
      </c>
      <c r="H107" s="37">
        <v>500</v>
      </c>
      <c r="I107" t="s">
        <v>742</v>
      </c>
      <c r="J107" s="1" t="s">
        <v>646</v>
      </c>
      <c r="K107" s="36">
        <v>4</v>
      </c>
      <c r="L107" s="36">
        <v>0</v>
      </c>
    </row>
    <row r="108" spans="1:12">
      <c r="A108" s="1" t="s">
        <v>524</v>
      </c>
      <c r="B108" s="1" t="s">
        <v>640</v>
      </c>
      <c r="C108" s="37">
        <v>2995</v>
      </c>
      <c r="D108" s="36">
        <v>4</v>
      </c>
      <c r="E108" s="2">
        <f t="shared" si="2"/>
        <v>0.24958333333333332</v>
      </c>
      <c r="F108" s="37">
        <v>83</v>
      </c>
      <c r="G108" s="2">
        <f t="shared" si="3"/>
        <v>36.084337349397593</v>
      </c>
      <c r="H108" s="37">
        <v>78</v>
      </c>
      <c r="I108" t="s">
        <v>743</v>
      </c>
      <c r="J108" s="1" t="s">
        <v>625</v>
      </c>
      <c r="K108" s="36">
        <v>3</v>
      </c>
      <c r="L108" s="36">
        <v>0</v>
      </c>
    </row>
    <row r="109" spans="1:12">
      <c r="A109" s="1" t="s">
        <v>529</v>
      </c>
      <c r="B109" s="1" t="s">
        <v>650</v>
      </c>
      <c r="C109" s="37">
        <v>389</v>
      </c>
      <c r="D109" s="36">
        <v>5</v>
      </c>
      <c r="E109" s="2">
        <f t="shared" si="2"/>
        <v>2.5933333333333336E-2</v>
      </c>
      <c r="F109" s="37">
        <v>950</v>
      </c>
      <c r="G109" s="2">
        <f t="shared" si="3"/>
        <v>0.40947368421052632</v>
      </c>
      <c r="H109" s="37">
        <v>930</v>
      </c>
      <c r="I109" t="s">
        <v>744</v>
      </c>
      <c r="J109" s="1" t="s">
        <v>625</v>
      </c>
      <c r="K109" s="36">
        <v>6</v>
      </c>
      <c r="L109" s="36">
        <v>2</v>
      </c>
    </row>
    <row r="110" spans="1:12">
      <c r="A110" s="1" t="s">
        <v>534</v>
      </c>
      <c r="B110" s="1" t="s">
        <v>745</v>
      </c>
      <c r="C110" s="37">
        <v>682868</v>
      </c>
      <c r="D110" s="36">
        <v>605</v>
      </c>
      <c r="E110" s="2">
        <f t="shared" si="2"/>
        <v>0.37623581267217632</v>
      </c>
      <c r="F110" s="37">
        <v>254528</v>
      </c>
      <c r="G110" s="2">
        <f t="shared" si="3"/>
        <v>2.6828796831782751</v>
      </c>
      <c r="H110" s="37">
        <v>617272</v>
      </c>
      <c r="I110" t="s">
        <v>740</v>
      </c>
      <c r="J110" s="1" t="s">
        <v>625</v>
      </c>
      <c r="K110" s="36">
        <v>93</v>
      </c>
      <c r="L110" s="36">
        <v>0</v>
      </c>
    </row>
    <row r="111" spans="1:12">
      <c r="A111" s="1" t="s">
        <v>539</v>
      </c>
      <c r="B111" s="1" t="s">
        <v>654</v>
      </c>
      <c r="C111" s="37">
        <v>8373</v>
      </c>
      <c r="D111" s="36">
        <v>6</v>
      </c>
      <c r="E111" s="2">
        <f t="shared" si="2"/>
        <v>0.46516666666666667</v>
      </c>
      <c r="F111" s="37">
        <v>229</v>
      </c>
      <c r="G111" s="2">
        <f t="shared" si="3"/>
        <v>36.563318777292579</v>
      </c>
      <c r="H111" s="38" t="s">
        <v>17</v>
      </c>
      <c r="I111" t="s">
        <v>661</v>
      </c>
      <c r="J111" s="1" t="s">
        <v>625</v>
      </c>
      <c r="K111" s="36">
        <v>0</v>
      </c>
      <c r="L111" s="36">
        <v>0</v>
      </c>
    </row>
    <row r="112" spans="1:12">
      <c r="A112" s="1" t="s">
        <v>544</v>
      </c>
      <c r="B112" s="1" t="s">
        <v>746</v>
      </c>
      <c r="C112" s="37">
        <v>5312</v>
      </c>
      <c r="D112" s="36">
        <v>18</v>
      </c>
      <c r="E112" s="2">
        <f t="shared" si="2"/>
        <v>9.8370370370370372E-2</v>
      </c>
      <c r="F112" s="37">
        <v>2465</v>
      </c>
      <c r="G112" s="2">
        <f t="shared" si="3"/>
        <v>2.1549695740365111</v>
      </c>
      <c r="H112" s="37">
        <v>846</v>
      </c>
      <c r="I112" t="s">
        <v>747</v>
      </c>
      <c r="J112" s="1" t="s">
        <v>625</v>
      </c>
      <c r="K112" s="36">
        <v>3</v>
      </c>
      <c r="L112" s="36">
        <v>0</v>
      </c>
    </row>
    <row r="113" spans="1:12">
      <c r="A113" s="1" t="s">
        <v>549</v>
      </c>
      <c r="B113" s="1" t="s">
        <v>660</v>
      </c>
      <c r="C113" s="37">
        <v>8375</v>
      </c>
      <c r="D113" s="36">
        <v>27</v>
      </c>
      <c r="E113" s="2">
        <f t="shared" si="2"/>
        <v>0.10339506172839506</v>
      </c>
      <c r="F113" s="37">
        <v>1790</v>
      </c>
      <c r="G113" s="2">
        <f t="shared" si="3"/>
        <v>4.6787709497206702</v>
      </c>
      <c r="H113" s="38" t="s">
        <v>17</v>
      </c>
      <c r="I113" t="s">
        <v>748</v>
      </c>
      <c r="J113" s="1" t="s">
        <v>625</v>
      </c>
      <c r="K113" s="36">
        <v>10</v>
      </c>
      <c r="L113" s="36">
        <v>0</v>
      </c>
    </row>
    <row r="114" spans="1:12">
      <c r="A114" s="1" t="s">
        <v>554</v>
      </c>
      <c r="B114" s="1" t="s">
        <v>749</v>
      </c>
      <c r="C114" s="37">
        <v>2359</v>
      </c>
      <c r="D114" s="36">
        <v>6</v>
      </c>
      <c r="E114" s="2">
        <f t="shared" si="2"/>
        <v>0.13105555555555556</v>
      </c>
      <c r="F114" s="37">
        <v>500</v>
      </c>
      <c r="G114" s="2">
        <f t="shared" si="3"/>
        <v>4.718</v>
      </c>
      <c r="H114" s="37">
        <v>500</v>
      </c>
      <c r="I114" t="s">
        <v>652</v>
      </c>
      <c r="J114" s="1" t="s">
        <v>625</v>
      </c>
      <c r="K114" s="36">
        <v>0</v>
      </c>
      <c r="L114" s="36">
        <v>0</v>
      </c>
    </row>
    <row r="115" spans="1:12">
      <c r="A115" s="1" t="s">
        <v>559</v>
      </c>
      <c r="B115" s="1" t="s">
        <v>683</v>
      </c>
      <c r="C115" s="37">
        <v>2606</v>
      </c>
      <c r="D115" s="36">
        <v>4</v>
      </c>
      <c r="E115" s="2">
        <f t="shared" si="2"/>
        <v>0.21716666666666667</v>
      </c>
      <c r="F115" s="37">
        <v>1761</v>
      </c>
      <c r="G115" s="2">
        <f t="shared" si="3"/>
        <v>1.4798409994321409</v>
      </c>
      <c r="H115" s="37">
        <v>10449</v>
      </c>
      <c r="I115" t="s">
        <v>750</v>
      </c>
      <c r="J115" s="1" t="s">
        <v>646</v>
      </c>
      <c r="K115" s="36">
        <v>0</v>
      </c>
      <c r="L115" s="36">
        <v>0</v>
      </c>
    </row>
    <row r="116" spans="1:12">
      <c r="A116" s="1" t="s">
        <v>564</v>
      </c>
      <c r="B116" s="1" t="s">
        <v>733</v>
      </c>
      <c r="C116" s="37">
        <v>1838</v>
      </c>
      <c r="D116" s="36">
        <v>19</v>
      </c>
      <c r="E116" s="2">
        <f t="shared" si="2"/>
        <v>3.2245614035087723E-2</v>
      </c>
      <c r="F116" s="37">
        <v>4160</v>
      </c>
      <c r="G116" s="2">
        <f t="shared" si="3"/>
        <v>0.44182692307692306</v>
      </c>
      <c r="H116" s="37">
        <v>2028</v>
      </c>
      <c r="I116" t="s">
        <v>751</v>
      </c>
      <c r="J116" s="1" t="s">
        <v>625</v>
      </c>
      <c r="K116" s="36">
        <v>12</v>
      </c>
      <c r="L116" s="36">
        <v>0</v>
      </c>
    </row>
    <row r="117" spans="1:12">
      <c r="A117" s="1" t="s">
        <v>569</v>
      </c>
      <c r="B117" s="1" t="s">
        <v>627</v>
      </c>
      <c r="C117" s="37">
        <v>699</v>
      </c>
      <c r="D117" s="36">
        <v>11</v>
      </c>
      <c r="E117" s="2">
        <f t="shared" si="2"/>
        <v>2.1181818181818184E-2</v>
      </c>
      <c r="F117" s="37">
        <v>1305</v>
      </c>
      <c r="G117" s="2">
        <f t="shared" si="3"/>
        <v>0.53563218390804601</v>
      </c>
      <c r="H117" s="37">
        <v>1248</v>
      </c>
      <c r="I117" t="s">
        <v>633</v>
      </c>
      <c r="J117" s="1" t="s">
        <v>646</v>
      </c>
      <c r="K117" s="36">
        <v>0</v>
      </c>
      <c r="L117" s="36">
        <v>0</v>
      </c>
    </row>
    <row r="118" spans="1:12">
      <c r="A118" s="1" t="s">
        <v>574</v>
      </c>
      <c r="B118" s="1" t="s">
        <v>752</v>
      </c>
      <c r="C118" s="37">
        <v>46583</v>
      </c>
      <c r="D118" s="36">
        <v>49</v>
      </c>
      <c r="E118" s="2">
        <f t="shared" si="2"/>
        <v>0.31689115646258503</v>
      </c>
      <c r="F118" s="37">
        <v>18689</v>
      </c>
      <c r="G118" s="2">
        <f t="shared" si="3"/>
        <v>2.4925357161966932</v>
      </c>
      <c r="H118" s="37">
        <v>32505</v>
      </c>
      <c r="I118" t="s">
        <v>753</v>
      </c>
      <c r="J118" s="1" t="s">
        <v>625</v>
      </c>
      <c r="K118" s="36">
        <v>0</v>
      </c>
      <c r="L118" s="36">
        <v>0</v>
      </c>
    </row>
    <row r="119" spans="1:12">
      <c r="A119" s="1" t="s">
        <v>579</v>
      </c>
      <c r="B119" s="1" t="s">
        <v>693</v>
      </c>
      <c r="C119" s="37">
        <v>1135</v>
      </c>
      <c r="D119" s="36">
        <v>0</v>
      </c>
      <c r="F119" s="38" t="s">
        <v>17</v>
      </c>
      <c r="H119" s="38" t="s">
        <v>17</v>
      </c>
      <c r="I119" t="s">
        <v>17</v>
      </c>
      <c r="J119" s="1" t="s">
        <v>625</v>
      </c>
      <c r="K119" t="s">
        <v>17</v>
      </c>
      <c r="L119" t="s">
        <v>17</v>
      </c>
    </row>
    <row r="120" spans="1:12">
      <c r="A120" s="1" t="s">
        <v>580</v>
      </c>
      <c r="B120" s="1" t="s">
        <v>698</v>
      </c>
      <c r="C120" s="37">
        <v>3084</v>
      </c>
      <c r="D120" s="36">
        <v>2</v>
      </c>
      <c r="E120" s="2">
        <f t="shared" si="2"/>
        <v>0.51400000000000001</v>
      </c>
      <c r="F120" s="37">
        <v>460</v>
      </c>
      <c r="G120" s="2">
        <f t="shared" si="3"/>
        <v>6.7043478260869565</v>
      </c>
      <c r="H120" s="37">
        <v>727</v>
      </c>
      <c r="I120" t="s">
        <v>754</v>
      </c>
      <c r="J120" s="1" t="s">
        <v>625</v>
      </c>
      <c r="K120" s="36">
        <v>0</v>
      </c>
      <c r="L120" s="36">
        <v>0</v>
      </c>
    </row>
    <row r="121" spans="1:12">
      <c r="A121" s="1" t="s">
        <v>585</v>
      </c>
      <c r="B121" s="1" t="s">
        <v>717</v>
      </c>
      <c r="C121" s="37">
        <v>11753</v>
      </c>
      <c r="D121" s="36">
        <v>10</v>
      </c>
      <c r="E121" s="2">
        <f t="shared" si="2"/>
        <v>0.39176666666666671</v>
      </c>
      <c r="F121" s="37">
        <v>5825</v>
      </c>
      <c r="G121" s="2">
        <f t="shared" si="3"/>
        <v>2.0176824034334766</v>
      </c>
      <c r="H121" s="37">
        <v>12078</v>
      </c>
      <c r="I121" t="s">
        <v>755</v>
      </c>
      <c r="J121" s="1" t="s">
        <v>625</v>
      </c>
      <c r="K121" s="36">
        <v>7</v>
      </c>
      <c r="L121" s="36">
        <v>4</v>
      </c>
    </row>
    <row r="122" spans="1:12">
      <c r="A122" s="1" t="s">
        <v>590</v>
      </c>
      <c r="B122" s="1" t="s">
        <v>703</v>
      </c>
      <c r="C122" s="37">
        <v>1927</v>
      </c>
      <c r="D122" s="36">
        <v>4</v>
      </c>
      <c r="E122" s="2">
        <f t="shared" si="2"/>
        <v>0.16058333333333333</v>
      </c>
      <c r="F122" s="37">
        <v>1272</v>
      </c>
      <c r="G122" s="2">
        <f t="shared" si="3"/>
        <v>1.5149371069182389</v>
      </c>
      <c r="H122" s="37">
        <v>0</v>
      </c>
      <c r="I122" t="s">
        <v>652</v>
      </c>
      <c r="J122" s="1" t="s">
        <v>625</v>
      </c>
      <c r="K122" s="36">
        <v>0</v>
      </c>
      <c r="L122" s="36">
        <v>0</v>
      </c>
    </row>
    <row r="123" spans="1:12">
      <c r="A123" s="1" t="s">
        <v>595</v>
      </c>
      <c r="B123" s="1" t="s">
        <v>663</v>
      </c>
      <c r="C123" s="37">
        <v>1069</v>
      </c>
      <c r="D123" s="36">
        <v>4</v>
      </c>
      <c r="E123" s="2">
        <f t="shared" si="2"/>
        <v>8.9083333333333334E-2</v>
      </c>
      <c r="F123" s="37">
        <v>611</v>
      </c>
      <c r="G123" s="2">
        <f t="shared" si="3"/>
        <v>1.7495908346972178</v>
      </c>
      <c r="H123" s="37">
        <v>10192</v>
      </c>
      <c r="I123" t="s">
        <v>664</v>
      </c>
      <c r="J123" s="1" t="s">
        <v>625</v>
      </c>
      <c r="K123" s="36">
        <v>0</v>
      </c>
      <c r="L123" s="36">
        <v>0</v>
      </c>
    </row>
    <row r="124" spans="1:12">
      <c r="A124" s="1" t="s">
        <v>600</v>
      </c>
      <c r="B124" s="1" t="s">
        <v>671</v>
      </c>
      <c r="C124" s="37">
        <v>26388</v>
      </c>
      <c r="D124" s="36">
        <v>6</v>
      </c>
      <c r="E124" s="2">
        <f t="shared" si="2"/>
        <v>1.466</v>
      </c>
      <c r="F124" s="37">
        <v>4310</v>
      </c>
      <c r="G124" s="2">
        <f t="shared" si="3"/>
        <v>6.1225058004640367</v>
      </c>
      <c r="H124" s="37">
        <v>27306</v>
      </c>
      <c r="I124" t="s">
        <v>632</v>
      </c>
      <c r="J124" s="1" t="s">
        <v>625</v>
      </c>
      <c r="K124" s="36">
        <v>0</v>
      </c>
      <c r="L124" s="36">
        <v>0</v>
      </c>
    </row>
    <row r="127" spans="1:12">
      <c r="A127" t="s">
        <v>756</v>
      </c>
      <c r="C127" s="38">
        <f>SUM(C4:C124)</f>
        <v>3287510</v>
      </c>
      <c r="D127" s="5">
        <f>SUM(D4:D126)</f>
        <v>2684</v>
      </c>
      <c r="E127" s="2">
        <f t="shared" si="2"/>
        <v>0.4082848981619473</v>
      </c>
      <c r="F127" s="38">
        <f>SUM(F4:F124)</f>
        <v>1400570</v>
      </c>
      <c r="G127" s="2">
        <f t="shared" si="3"/>
        <v>2.3472657560850227</v>
      </c>
      <c r="H127" s="38">
        <f>SUM(H5:H124)</f>
        <v>12056134</v>
      </c>
      <c r="K127" s="5">
        <f>SUM(K33:K126)</f>
        <v>755</v>
      </c>
      <c r="L127" s="5">
        <f>SUM(L33:L126)</f>
        <v>220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A9C5-BB93-476B-BC9E-FF1BE9CC1242}">
  <dimension ref="A1:V126"/>
  <sheetViews>
    <sheetView topLeftCell="G1" workbookViewId="0">
      <selection activeCell="V1" sqref="V1:V1048576"/>
    </sheetView>
  </sheetViews>
  <sheetFormatPr defaultRowHeight="15"/>
  <cols>
    <col min="1" max="1" width="52.42578125" bestFit="1" customWidth="1"/>
    <col min="2" max="2" width="14.28515625" style="38" bestFit="1" customWidth="1"/>
    <col min="3" max="3" width="27.28515625" style="38" customWidth="1"/>
    <col min="4" max="4" width="16.140625" style="38" bestFit="1" customWidth="1"/>
    <col min="5" max="5" width="14.42578125" style="38" bestFit="1" customWidth="1"/>
    <col min="6" max="6" width="9.7109375" style="38" bestFit="1" customWidth="1"/>
    <col min="7" max="7" width="18" style="38" bestFit="1" customWidth="1"/>
    <col min="8" max="8" width="14.42578125" style="50" bestFit="1" customWidth="1"/>
    <col min="9" max="9" width="15.28515625" style="38" bestFit="1" customWidth="1"/>
    <col min="10" max="10" width="16.5703125" style="38" bestFit="1" customWidth="1"/>
    <col min="11" max="11" width="17.140625" style="38" bestFit="1" customWidth="1"/>
    <col min="12" max="12" width="15.5703125" style="38" bestFit="1" customWidth="1"/>
    <col min="13" max="13" width="9.42578125" style="38" bestFit="1" customWidth="1"/>
    <col min="14" max="14" width="19.140625" style="38" bestFit="1" customWidth="1"/>
    <col min="15" max="15" width="14.7109375" style="54" bestFit="1" customWidth="1"/>
    <col min="16" max="16" width="15.28515625" style="38" bestFit="1" customWidth="1"/>
    <col min="17" max="17" width="16.5703125" style="38" bestFit="1" customWidth="1"/>
    <col min="18" max="18" width="18.28515625" style="38" bestFit="1" customWidth="1"/>
    <col min="19" max="19" width="16.7109375" style="38" bestFit="1" customWidth="1"/>
    <col min="20" max="20" width="10.42578125" style="38" bestFit="1" customWidth="1"/>
    <col min="21" max="21" width="20.28515625" style="38" bestFit="1" customWidth="1"/>
    <col min="22" max="22" width="14.42578125" style="59" bestFit="1" customWidth="1"/>
  </cols>
  <sheetData>
    <row r="1" spans="1:22">
      <c r="A1" s="15" t="s">
        <v>757</v>
      </c>
      <c r="C1" s="48"/>
      <c r="H1" s="38"/>
      <c r="O1" s="38"/>
      <c r="V1" s="38"/>
    </row>
    <row r="2" spans="1:22">
      <c r="A2" t="s">
        <v>758</v>
      </c>
      <c r="H2" s="38"/>
      <c r="O2" s="38"/>
      <c r="V2" s="38"/>
    </row>
    <row r="3" spans="1:22" s="4" customFormat="1">
      <c r="B3" s="73" t="s">
        <v>759</v>
      </c>
      <c r="C3" s="73"/>
      <c r="D3" s="73"/>
      <c r="E3" s="73"/>
      <c r="F3" s="73"/>
      <c r="G3" s="73"/>
      <c r="H3" s="73"/>
      <c r="I3" s="75" t="s">
        <v>760</v>
      </c>
      <c r="J3" s="75"/>
      <c r="K3" s="75"/>
      <c r="L3" s="75"/>
      <c r="M3" s="75"/>
      <c r="N3" s="75"/>
      <c r="O3" s="75"/>
      <c r="P3" s="76" t="s">
        <v>761</v>
      </c>
      <c r="Q3" s="76"/>
      <c r="R3" s="76"/>
      <c r="S3" s="76"/>
      <c r="T3" s="76"/>
      <c r="U3" s="76"/>
      <c r="V3" s="76"/>
    </row>
    <row r="4" spans="1:22" s="4" customFormat="1">
      <c r="A4" s="4" t="s">
        <v>1</v>
      </c>
      <c r="B4" s="46" t="s">
        <v>762</v>
      </c>
      <c r="C4" s="46" t="s">
        <v>763</v>
      </c>
      <c r="D4" s="46" t="s">
        <v>764</v>
      </c>
      <c r="E4" s="46" t="s">
        <v>765</v>
      </c>
      <c r="F4" s="46" t="s">
        <v>766</v>
      </c>
      <c r="G4" s="46" t="s">
        <v>767</v>
      </c>
      <c r="H4" s="49" t="s">
        <v>768</v>
      </c>
      <c r="I4" s="52" t="s">
        <v>769</v>
      </c>
      <c r="J4" s="52" t="s">
        <v>770</v>
      </c>
      <c r="K4" s="52" t="s">
        <v>771</v>
      </c>
      <c r="L4" s="52" t="s">
        <v>772</v>
      </c>
      <c r="M4" s="52" t="s">
        <v>773</v>
      </c>
      <c r="N4" s="52" t="s">
        <v>774</v>
      </c>
      <c r="O4" s="53" t="s">
        <v>775</v>
      </c>
      <c r="P4" s="56" t="s">
        <v>776</v>
      </c>
      <c r="Q4" s="56" t="s">
        <v>777</v>
      </c>
      <c r="R4" s="56" t="s">
        <v>778</v>
      </c>
      <c r="S4" s="56" t="s">
        <v>779</v>
      </c>
      <c r="T4" s="56" t="s">
        <v>780</v>
      </c>
      <c r="U4" s="56" t="s">
        <v>781</v>
      </c>
      <c r="V4" s="58" t="s">
        <v>782</v>
      </c>
    </row>
    <row r="5" spans="1:22">
      <c r="A5" s="1" t="s">
        <v>12</v>
      </c>
      <c r="B5" s="37">
        <v>50</v>
      </c>
      <c r="C5" s="37">
        <v>193</v>
      </c>
      <c r="D5" s="38">
        <f>SUM(B5:C5)</f>
        <v>243</v>
      </c>
      <c r="E5" s="37">
        <v>29</v>
      </c>
      <c r="F5" s="37">
        <v>226</v>
      </c>
      <c r="G5" s="37">
        <v>24</v>
      </c>
      <c r="H5" s="50">
        <f>SUM(D5:G5)</f>
        <v>522</v>
      </c>
      <c r="I5" s="37">
        <v>0</v>
      </c>
      <c r="J5" s="37">
        <v>0</v>
      </c>
      <c r="K5" s="38">
        <f>SUM(I5:J5)</f>
        <v>0</v>
      </c>
      <c r="L5" s="38" t="s">
        <v>17</v>
      </c>
      <c r="M5" s="37">
        <v>122</v>
      </c>
      <c r="N5" s="37">
        <v>0</v>
      </c>
      <c r="O5" s="54">
        <f>SUM(Table5[[#This Row],[Children 0-5/2]:[General interest/2]])</f>
        <v>122</v>
      </c>
      <c r="P5" s="37">
        <v>0</v>
      </c>
      <c r="Q5" s="37">
        <v>0</v>
      </c>
      <c r="R5" s="38">
        <f>SUM(P5:Q5)</f>
        <v>0</v>
      </c>
      <c r="S5" s="38" t="s">
        <v>17</v>
      </c>
      <c r="T5" s="37">
        <v>0</v>
      </c>
      <c r="U5" s="37">
        <v>0</v>
      </c>
      <c r="V5" s="59">
        <f>SUM(R5:U5)</f>
        <v>0</v>
      </c>
    </row>
    <row r="6" spans="1:22">
      <c r="A6" s="1" t="s">
        <v>18</v>
      </c>
      <c r="B6" s="37">
        <v>26</v>
      </c>
      <c r="C6" s="37">
        <v>8</v>
      </c>
      <c r="D6" s="38">
        <f t="shared" ref="D6:D69" si="0">SUM(B6:C6)</f>
        <v>34</v>
      </c>
      <c r="E6" s="37">
        <v>8</v>
      </c>
      <c r="F6" s="37">
        <v>0</v>
      </c>
      <c r="G6" s="37">
        <v>0</v>
      </c>
      <c r="H6" s="50">
        <f t="shared" ref="H6:H69" si="1">SUM(D6:G6)</f>
        <v>42</v>
      </c>
      <c r="I6" s="37">
        <v>0</v>
      </c>
      <c r="J6" s="37">
        <v>0</v>
      </c>
      <c r="K6" s="38">
        <f t="shared" ref="K6:K69" si="2">SUM(I6:J6)</f>
        <v>0</v>
      </c>
      <c r="L6" s="37">
        <v>0</v>
      </c>
      <c r="M6" s="37">
        <v>0</v>
      </c>
      <c r="N6" s="37">
        <v>0</v>
      </c>
      <c r="O6" s="54">
        <f>SUM(Table5[[#This Row],[Children 0-5/2]:[General interest/2]])</f>
        <v>0</v>
      </c>
      <c r="P6" s="37">
        <v>0</v>
      </c>
      <c r="Q6" s="37">
        <v>0</v>
      </c>
      <c r="R6" s="38">
        <f t="shared" ref="R6:R69" si="3">SUM(P6:Q6)</f>
        <v>0</v>
      </c>
      <c r="S6" s="37">
        <v>0</v>
      </c>
      <c r="T6" s="37">
        <v>0</v>
      </c>
      <c r="U6" s="37">
        <v>0</v>
      </c>
      <c r="V6" s="59">
        <f t="shared" ref="V6:V69" si="4">SUM(R6:U6)</f>
        <v>0</v>
      </c>
    </row>
    <row r="7" spans="1:22">
      <c r="A7" s="1" t="s">
        <v>23</v>
      </c>
      <c r="B7" s="37">
        <v>46</v>
      </c>
      <c r="C7" s="37">
        <v>68</v>
      </c>
      <c r="D7" s="38">
        <f t="shared" si="0"/>
        <v>114</v>
      </c>
      <c r="E7" s="37">
        <v>8</v>
      </c>
      <c r="F7" s="37">
        <v>130</v>
      </c>
      <c r="G7" s="37">
        <v>8</v>
      </c>
      <c r="H7" s="50">
        <f t="shared" si="1"/>
        <v>260</v>
      </c>
      <c r="I7" s="37">
        <v>0</v>
      </c>
      <c r="J7" s="37">
        <v>0</v>
      </c>
      <c r="K7" s="38">
        <f t="shared" si="2"/>
        <v>0</v>
      </c>
      <c r="L7" s="37">
        <v>0</v>
      </c>
      <c r="M7" s="37">
        <v>0</v>
      </c>
      <c r="N7" s="37">
        <v>0</v>
      </c>
      <c r="O7" s="54">
        <f>SUM(Table5[[#This Row],[Children 0-5/2]:[General interest/2]])</f>
        <v>0</v>
      </c>
      <c r="P7" s="37">
        <v>0</v>
      </c>
      <c r="Q7" s="37">
        <v>0</v>
      </c>
      <c r="R7" s="38">
        <f t="shared" si="3"/>
        <v>0</v>
      </c>
      <c r="S7" s="37">
        <v>0</v>
      </c>
      <c r="T7" s="37">
        <v>0</v>
      </c>
      <c r="U7" s="37">
        <v>0</v>
      </c>
      <c r="V7" s="59">
        <f t="shared" si="4"/>
        <v>0</v>
      </c>
    </row>
    <row r="8" spans="1:22">
      <c r="A8" s="1" t="s">
        <v>28</v>
      </c>
      <c r="B8" s="37">
        <v>47</v>
      </c>
      <c r="C8" s="37">
        <v>20</v>
      </c>
      <c r="D8" s="38">
        <f t="shared" si="0"/>
        <v>67</v>
      </c>
      <c r="E8" s="37">
        <v>2</v>
      </c>
      <c r="F8" s="37">
        <v>7</v>
      </c>
      <c r="G8" s="37">
        <v>0</v>
      </c>
      <c r="H8" s="50">
        <f t="shared" si="1"/>
        <v>76</v>
      </c>
      <c r="I8" s="37">
        <v>0</v>
      </c>
      <c r="J8" s="37">
        <v>0</v>
      </c>
      <c r="K8" s="38">
        <f t="shared" si="2"/>
        <v>0</v>
      </c>
      <c r="L8" s="37">
        <v>0</v>
      </c>
      <c r="M8" s="37">
        <v>0</v>
      </c>
      <c r="N8" s="37">
        <v>0</v>
      </c>
      <c r="O8" s="54">
        <f>SUM(Table5[[#This Row],[Children 0-5/2]:[General interest/2]])</f>
        <v>0</v>
      </c>
      <c r="P8" s="37">
        <v>0</v>
      </c>
      <c r="Q8" s="37">
        <v>0</v>
      </c>
      <c r="R8" s="38">
        <f t="shared" si="3"/>
        <v>0</v>
      </c>
      <c r="S8" s="37">
        <v>0</v>
      </c>
      <c r="T8" s="37">
        <v>0</v>
      </c>
      <c r="U8" s="37">
        <v>0</v>
      </c>
      <c r="V8" s="59">
        <f t="shared" si="4"/>
        <v>0</v>
      </c>
    </row>
    <row r="9" spans="1:22">
      <c r="A9" s="1" t="s">
        <v>33</v>
      </c>
      <c r="B9" s="37">
        <v>5</v>
      </c>
      <c r="C9" s="37">
        <v>8</v>
      </c>
      <c r="D9" s="38">
        <f t="shared" si="0"/>
        <v>13</v>
      </c>
      <c r="E9" s="37">
        <v>6</v>
      </c>
      <c r="F9" s="37">
        <v>0</v>
      </c>
      <c r="G9" s="37">
        <v>4</v>
      </c>
      <c r="H9" s="50">
        <f t="shared" si="1"/>
        <v>23</v>
      </c>
      <c r="I9" s="37">
        <v>6</v>
      </c>
      <c r="J9" s="37">
        <v>0</v>
      </c>
      <c r="K9" s="38">
        <f t="shared" si="2"/>
        <v>6</v>
      </c>
      <c r="L9" s="37">
        <v>0</v>
      </c>
      <c r="M9" s="37">
        <v>0</v>
      </c>
      <c r="N9" s="37">
        <v>0</v>
      </c>
      <c r="O9" s="54">
        <f>SUM(Table5[[#This Row],[Children 0-5/2]:[General interest/2]])</f>
        <v>12</v>
      </c>
      <c r="P9" s="37">
        <v>0</v>
      </c>
      <c r="Q9" s="37">
        <v>0</v>
      </c>
      <c r="R9" s="38">
        <f t="shared" si="3"/>
        <v>0</v>
      </c>
      <c r="S9" s="37">
        <v>0</v>
      </c>
      <c r="T9" s="37">
        <v>0</v>
      </c>
      <c r="U9" s="37">
        <v>0</v>
      </c>
      <c r="V9" s="59">
        <f t="shared" si="4"/>
        <v>0</v>
      </c>
    </row>
    <row r="10" spans="1:22">
      <c r="A10" s="1" t="s">
        <v>38</v>
      </c>
      <c r="B10" s="37">
        <v>0</v>
      </c>
      <c r="C10" s="37">
        <v>4</v>
      </c>
      <c r="D10" s="38">
        <f t="shared" si="0"/>
        <v>4</v>
      </c>
      <c r="E10" s="37">
        <v>0</v>
      </c>
      <c r="F10" s="37">
        <v>0</v>
      </c>
      <c r="G10" s="37">
        <v>0</v>
      </c>
      <c r="H10" s="50">
        <f t="shared" si="1"/>
        <v>4</v>
      </c>
      <c r="I10" s="37">
        <v>0</v>
      </c>
      <c r="J10" s="37">
        <v>0</v>
      </c>
      <c r="K10" s="38">
        <f t="shared" si="2"/>
        <v>0</v>
      </c>
      <c r="L10" s="37">
        <v>0</v>
      </c>
      <c r="M10" s="37">
        <v>0</v>
      </c>
      <c r="N10" s="37">
        <v>0</v>
      </c>
      <c r="O10" s="54">
        <f>SUM(Table5[[#This Row],[Children 0-5/2]:[General interest/2]])</f>
        <v>0</v>
      </c>
      <c r="P10" s="37">
        <v>0</v>
      </c>
      <c r="Q10" s="37">
        <v>0</v>
      </c>
      <c r="R10" s="38">
        <f t="shared" si="3"/>
        <v>0</v>
      </c>
      <c r="S10" s="37">
        <v>0</v>
      </c>
      <c r="T10" s="37">
        <v>0</v>
      </c>
      <c r="U10" s="37">
        <v>0</v>
      </c>
      <c r="V10" s="59">
        <f t="shared" si="4"/>
        <v>0</v>
      </c>
    </row>
    <row r="11" spans="1:22">
      <c r="A11" s="1" t="s">
        <v>43</v>
      </c>
      <c r="B11" s="37">
        <v>58</v>
      </c>
      <c r="C11" s="37">
        <v>9</v>
      </c>
      <c r="D11" s="38">
        <f t="shared" si="0"/>
        <v>67</v>
      </c>
      <c r="E11" s="37">
        <v>4</v>
      </c>
      <c r="F11" s="37">
        <v>657</v>
      </c>
      <c r="G11" s="37">
        <v>0</v>
      </c>
      <c r="H11" s="50">
        <f t="shared" si="1"/>
        <v>728</v>
      </c>
      <c r="I11" s="37">
        <v>48</v>
      </c>
      <c r="J11" s="37">
        <v>57</v>
      </c>
      <c r="K11" s="38">
        <f t="shared" si="2"/>
        <v>105</v>
      </c>
      <c r="L11" s="37">
        <v>3</v>
      </c>
      <c r="M11" s="37">
        <v>11</v>
      </c>
      <c r="N11" s="37">
        <v>2</v>
      </c>
      <c r="O11" s="54">
        <f>SUM(Table5[[#This Row],[Children 0-5/2]:[General interest/2]])</f>
        <v>226</v>
      </c>
      <c r="P11" s="37">
        <v>0</v>
      </c>
      <c r="Q11" s="37">
        <v>0</v>
      </c>
      <c r="R11" s="38">
        <f t="shared" si="3"/>
        <v>0</v>
      </c>
      <c r="S11" s="37">
        <v>0</v>
      </c>
      <c r="T11" s="37">
        <v>0</v>
      </c>
      <c r="U11" s="37">
        <v>0</v>
      </c>
      <c r="V11" s="59">
        <f t="shared" si="4"/>
        <v>0</v>
      </c>
    </row>
    <row r="12" spans="1:22">
      <c r="A12" s="1" t="s">
        <v>48</v>
      </c>
      <c r="B12" s="37">
        <v>0</v>
      </c>
      <c r="C12" s="37">
        <v>0</v>
      </c>
      <c r="D12" s="38">
        <f t="shared" si="0"/>
        <v>0</v>
      </c>
      <c r="E12" s="37">
        <v>0</v>
      </c>
      <c r="F12" s="37">
        <v>0</v>
      </c>
      <c r="G12" s="37">
        <v>0</v>
      </c>
      <c r="H12" s="50">
        <f t="shared" si="1"/>
        <v>0</v>
      </c>
      <c r="I12" s="37">
        <v>0</v>
      </c>
      <c r="J12" s="37">
        <v>4</v>
      </c>
      <c r="K12" s="38">
        <f t="shared" si="2"/>
        <v>4</v>
      </c>
      <c r="L12" s="37">
        <v>0</v>
      </c>
      <c r="M12" s="37">
        <v>0</v>
      </c>
      <c r="N12" s="37">
        <v>0</v>
      </c>
      <c r="O12" s="54">
        <f>SUM(Table5[[#This Row],[Children 0-5/2]:[General interest/2]])</f>
        <v>8</v>
      </c>
      <c r="P12" s="37">
        <v>0</v>
      </c>
      <c r="Q12" s="37">
        <v>0</v>
      </c>
      <c r="R12" s="38">
        <f t="shared" si="3"/>
        <v>0</v>
      </c>
      <c r="S12" s="37">
        <v>0</v>
      </c>
      <c r="T12" s="37">
        <v>0</v>
      </c>
      <c r="U12" s="37">
        <v>0</v>
      </c>
      <c r="V12" s="59">
        <f t="shared" si="4"/>
        <v>0</v>
      </c>
    </row>
    <row r="13" spans="1:22">
      <c r="A13" s="1" t="s">
        <v>53</v>
      </c>
      <c r="B13" s="37">
        <v>190</v>
      </c>
      <c r="C13" s="37">
        <v>47</v>
      </c>
      <c r="D13" s="38">
        <f t="shared" si="0"/>
        <v>237</v>
      </c>
      <c r="E13" s="37">
        <v>12</v>
      </c>
      <c r="F13" s="37">
        <v>266</v>
      </c>
      <c r="G13" s="37">
        <v>18</v>
      </c>
      <c r="H13" s="50">
        <f t="shared" si="1"/>
        <v>533</v>
      </c>
      <c r="I13" s="37">
        <v>5</v>
      </c>
      <c r="J13" s="37">
        <v>1</v>
      </c>
      <c r="K13" s="38">
        <f t="shared" si="2"/>
        <v>6</v>
      </c>
      <c r="L13" s="37">
        <v>0</v>
      </c>
      <c r="M13" s="37">
        <v>0</v>
      </c>
      <c r="N13" s="37">
        <v>0</v>
      </c>
      <c r="O13" s="54">
        <f>SUM(Table5[[#This Row],[Children 0-5/2]:[General interest/2]])</f>
        <v>12</v>
      </c>
      <c r="P13" s="37">
        <v>32</v>
      </c>
      <c r="Q13" s="37">
        <v>0</v>
      </c>
      <c r="R13" s="38">
        <f t="shared" si="3"/>
        <v>32</v>
      </c>
      <c r="S13" s="37">
        <v>0</v>
      </c>
      <c r="T13" s="37">
        <v>43</v>
      </c>
      <c r="U13" s="37">
        <v>0</v>
      </c>
      <c r="V13" s="59">
        <f t="shared" si="4"/>
        <v>75</v>
      </c>
    </row>
    <row r="14" spans="1:22">
      <c r="A14" s="1" t="s">
        <v>58</v>
      </c>
      <c r="B14" s="37">
        <v>29</v>
      </c>
      <c r="C14" s="37">
        <v>0</v>
      </c>
      <c r="D14" s="38">
        <f t="shared" si="0"/>
        <v>29</v>
      </c>
      <c r="E14" s="37">
        <v>0</v>
      </c>
      <c r="F14" s="37">
        <v>55</v>
      </c>
      <c r="G14" s="37">
        <v>4</v>
      </c>
      <c r="H14" s="50">
        <f t="shared" si="1"/>
        <v>88</v>
      </c>
      <c r="I14" s="37">
        <v>1</v>
      </c>
      <c r="J14" s="37">
        <v>0</v>
      </c>
      <c r="K14" s="38">
        <f t="shared" si="2"/>
        <v>1</v>
      </c>
      <c r="L14" s="37">
        <v>0</v>
      </c>
      <c r="M14" s="37">
        <v>1</v>
      </c>
      <c r="N14" s="37">
        <v>8</v>
      </c>
      <c r="O14" s="54">
        <f>SUM(Table5[[#This Row],[Children 0-5/2]:[General interest/2]])</f>
        <v>11</v>
      </c>
      <c r="P14" s="37">
        <v>0</v>
      </c>
      <c r="Q14" s="37">
        <v>0</v>
      </c>
      <c r="R14" s="38">
        <f t="shared" si="3"/>
        <v>0</v>
      </c>
      <c r="S14" s="37">
        <v>0</v>
      </c>
      <c r="T14" s="37">
        <v>0</v>
      </c>
      <c r="U14" s="37">
        <v>0</v>
      </c>
      <c r="V14" s="59">
        <f t="shared" si="4"/>
        <v>0</v>
      </c>
    </row>
    <row r="15" spans="1:22">
      <c r="A15" s="1" t="s">
        <v>63</v>
      </c>
      <c r="B15" s="37">
        <v>10</v>
      </c>
      <c r="C15" s="37">
        <v>47</v>
      </c>
      <c r="D15" s="38">
        <f t="shared" si="0"/>
        <v>57</v>
      </c>
      <c r="E15" s="37">
        <v>9</v>
      </c>
      <c r="F15" s="37">
        <v>11</v>
      </c>
      <c r="G15" s="37">
        <v>25</v>
      </c>
      <c r="H15" s="50">
        <f t="shared" si="1"/>
        <v>102</v>
      </c>
      <c r="I15" s="37">
        <v>0</v>
      </c>
      <c r="J15" s="37">
        <v>0</v>
      </c>
      <c r="K15" s="38">
        <f t="shared" si="2"/>
        <v>0</v>
      </c>
      <c r="L15" s="37">
        <v>0</v>
      </c>
      <c r="M15" s="37">
        <v>0</v>
      </c>
      <c r="N15" s="37">
        <v>0</v>
      </c>
      <c r="O15" s="54">
        <f>SUM(Table5[[#This Row],[Children 0-5/2]:[General interest/2]])</f>
        <v>0</v>
      </c>
      <c r="P15" s="37">
        <v>0</v>
      </c>
      <c r="Q15" s="37">
        <v>0</v>
      </c>
      <c r="R15" s="38">
        <f t="shared" si="3"/>
        <v>0</v>
      </c>
      <c r="S15" s="37">
        <v>0</v>
      </c>
      <c r="T15" s="37">
        <v>0</v>
      </c>
      <c r="U15" s="37">
        <v>0</v>
      </c>
      <c r="V15" s="59">
        <f t="shared" si="4"/>
        <v>0</v>
      </c>
    </row>
    <row r="16" spans="1:22">
      <c r="A16" s="1" t="s">
        <v>68</v>
      </c>
      <c r="B16" s="37">
        <v>6</v>
      </c>
      <c r="C16" s="37">
        <v>24</v>
      </c>
      <c r="D16" s="38">
        <f t="shared" si="0"/>
        <v>30</v>
      </c>
      <c r="E16" s="37">
        <v>24</v>
      </c>
      <c r="F16" s="37">
        <v>7</v>
      </c>
      <c r="G16" s="37">
        <v>0</v>
      </c>
      <c r="H16" s="50">
        <f t="shared" si="1"/>
        <v>61</v>
      </c>
      <c r="I16" s="37">
        <v>48</v>
      </c>
      <c r="J16" s="37">
        <v>21</v>
      </c>
      <c r="K16" s="38">
        <f t="shared" si="2"/>
        <v>69</v>
      </c>
      <c r="L16" s="37">
        <v>0</v>
      </c>
      <c r="M16" s="37">
        <v>0</v>
      </c>
      <c r="N16" s="37">
        <v>0</v>
      </c>
      <c r="O16" s="54">
        <f>SUM(Table5[[#This Row],[Children 0-5/2]:[General interest/2]])</f>
        <v>138</v>
      </c>
      <c r="P16" s="37">
        <v>0</v>
      </c>
      <c r="Q16" s="37">
        <v>0</v>
      </c>
      <c r="R16" s="38">
        <f t="shared" si="3"/>
        <v>0</v>
      </c>
      <c r="S16" s="37">
        <v>0</v>
      </c>
      <c r="T16" s="37">
        <v>0</v>
      </c>
      <c r="U16" s="37">
        <v>0</v>
      </c>
      <c r="V16" s="59">
        <f t="shared" si="4"/>
        <v>0</v>
      </c>
    </row>
    <row r="17" spans="1:22">
      <c r="A17" s="1" t="s">
        <v>73</v>
      </c>
      <c r="B17" s="37">
        <v>12</v>
      </c>
      <c r="C17" s="37">
        <v>12</v>
      </c>
      <c r="D17" s="38">
        <f t="shared" si="0"/>
        <v>24</v>
      </c>
      <c r="E17" s="37">
        <v>7</v>
      </c>
      <c r="F17" s="37">
        <v>5</v>
      </c>
      <c r="G17" s="37">
        <v>8</v>
      </c>
      <c r="H17" s="50">
        <f t="shared" si="1"/>
        <v>44</v>
      </c>
      <c r="I17" s="37">
        <v>1</v>
      </c>
      <c r="J17" s="37">
        <v>1</v>
      </c>
      <c r="K17" s="38">
        <f t="shared" si="2"/>
        <v>2</v>
      </c>
      <c r="L17" s="37">
        <v>1</v>
      </c>
      <c r="M17" s="37">
        <v>2</v>
      </c>
      <c r="N17" s="37">
        <v>0</v>
      </c>
      <c r="O17" s="54">
        <f>SUM(Table5[[#This Row],[Children 0-5/2]:[General interest/2]])</f>
        <v>7</v>
      </c>
      <c r="P17" s="37">
        <v>0</v>
      </c>
      <c r="Q17" s="37">
        <v>0</v>
      </c>
      <c r="R17" s="38">
        <f t="shared" si="3"/>
        <v>0</v>
      </c>
      <c r="S17" s="37">
        <v>0</v>
      </c>
      <c r="T17" s="37">
        <v>1</v>
      </c>
      <c r="U17" s="37">
        <v>1</v>
      </c>
      <c r="V17" s="59">
        <f t="shared" si="4"/>
        <v>2</v>
      </c>
    </row>
    <row r="18" spans="1:22">
      <c r="A18" s="1" t="s">
        <v>78</v>
      </c>
      <c r="B18" s="37">
        <v>0</v>
      </c>
      <c r="C18" s="37">
        <v>6</v>
      </c>
      <c r="D18" s="38">
        <f t="shared" si="0"/>
        <v>6</v>
      </c>
      <c r="E18" s="37">
        <v>0</v>
      </c>
      <c r="F18" s="37">
        <v>1</v>
      </c>
      <c r="G18" s="37">
        <v>0</v>
      </c>
      <c r="H18" s="50">
        <f t="shared" si="1"/>
        <v>7</v>
      </c>
      <c r="I18" s="37">
        <v>0</v>
      </c>
      <c r="J18" s="37">
        <v>0</v>
      </c>
      <c r="K18" s="38">
        <f t="shared" si="2"/>
        <v>0</v>
      </c>
      <c r="L18" s="37">
        <v>0</v>
      </c>
      <c r="M18" s="37">
        <v>0</v>
      </c>
      <c r="N18" s="37">
        <v>0</v>
      </c>
      <c r="O18" s="54">
        <f>SUM(Table5[[#This Row],[Children 0-5/2]:[General interest/2]])</f>
        <v>0</v>
      </c>
      <c r="P18" s="37">
        <v>0</v>
      </c>
      <c r="Q18" s="37">
        <v>0</v>
      </c>
      <c r="R18" s="38">
        <f t="shared" si="3"/>
        <v>0</v>
      </c>
      <c r="S18" s="37">
        <v>0</v>
      </c>
      <c r="T18" s="37">
        <v>0</v>
      </c>
      <c r="U18" s="37">
        <v>0</v>
      </c>
      <c r="V18" s="59">
        <f t="shared" si="4"/>
        <v>0</v>
      </c>
    </row>
    <row r="19" spans="1:22">
      <c r="A19" s="1" t="s">
        <v>83</v>
      </c>
      <c r="B19" s="37">
        <v>15</v>
      </c>
      <c r="C19" s="37">
        <v>15</v>
      </c>
      <c r="D19" s="38">
        <f t="shared" si="0"/>
        <v>30</v>
      </c>
      <c r="E19" s="37">
        <v>0</v>
      </c>
      <c r="F19" s="37">
        <v>12</v>
      </c>
      <c r="G19" s="37">
        <v>0</v>
      </c>
      <c r="H19" s="50">
        <f t="shared" si="1"/>
        <v>42</v>
      </c>
      <c r="I19" s="37">
        <v>1</v>
      </c>
      <c r="J19" s="37">
        <v>1</v>
      </c>
      <c r="K19" s="38">
        <f t="shared" si="2"/>
        <v>2</v>
      </c>
      <c r="L19" s="37">
        <v>0</v>
      </c>
      <c r="M19" s="37">
        <v>0</v>
      </c>
      <c r="N19" s="37">
        <v>0</v>
      </c>
      <c r="O19" s="54">
        <f>SUM(Table5[[#This Row],[Children 0-5/2]:[General interest/2]])</f>
        <v>4</v>
      </c>
      <c r="P19" s="37">
        <v>0</v>
      </c>
      <c r="Q19" s="37">
        <v>0</v>
      </c>
      <c r="R19" s="38">
        <f t="shared" si="3"/>
        <v>0</v>
      </c>
      <c r="S19" s="37">
        <v>0</v>
      </c>
      <c r="T19" s="37">
        <v>0</v>
      </c>
      <c r="U19" s="37">
        <v>0</v>
      </c>
      <c r="V19" s="59">
        <f t="shared" si="4"/>
        <v>0</v>
      </c>
    </row>
    <row r="20" spans="1:22">
      <c r="A20" s="1" t="s">
        <v>88</v>
      </c>
      <c r="B20" s="37">
        <v>0</v>
      </c>
      <c r="C20" s="37">
        <v>4</v>
      </c>
      <c r="D20" s="38">
        <f t="shared" si="0"/>
        <v>4</v>
      </c>
      <c r="E20" s="37">
        <v>0</v>
      </c>
      <c r="F20" s="37">
        <v>0</v>
      </c>
      <c r="G20" s="37">
        <v>0</v>
      </c>
      <c r="H20" s="50">
        <f t="shared" si="1"/>
        <v>4</v>
      </c>
      <c r="I20" s="37">
        <v>0</v>
      </c>
      <c r="J20" s="37">
        <v>0</v>
      </c>
      <c r="K20" s="38">
        <f t="shared" si="2"/>
        <v>0</v>
      </c>
      <c r="L20" s="37">
        <v>0</v>
      </c>
      <c r="M20" s="37">
        <v>0</v>
      </c>
      <c r="N20" s="37">
        <v>0</v>
      </c>
      <c r="O20" s="54">
        <f>SUM(Table5[[#This Row],[Children 0-5/2]:[General interest/2]])</f>
        <v>0</v>
      </c>
      <c r="P20" s="37">
        <v>0</v>
      </c>
      <c r="Q20" s="37">
        <v>0</v>
      </c>
      <c r="R20" s="38">
        <f t="shared" si="3"/>
        <v>0</v>
      </c>
      <c r="S20" s="37">
        <v>0</v>
      </c>
      <c r="T20" s="37">
        <v>0</v>
      </c>
      <c r="U20" s="37">
        <v>0</v>
      </c>
      <c r="V20" s="59">
        <f t="shared" si="4"/>
        <v>0</v>
      </c>
    </row>
    <row r="21" spans="1:22">
      <c r="A21" s="1" t="s">
        <v>93</v>
      </c>
      <c r="B21" s="37">
        <v>40</v>
      </c>
      <c r="C21" s="37">
        <v>4</v>
      </c>
      <c r="D21" s="38">
        <f t="shared" si="0"/>
        <v>44</v>
      </c>
      <c r="E21" s="37">
        <v>23</v>
      </c>
      <c r="F21" s="37">
        <v>116</v>
      </c>
      <c r="G21" s="37">
        <v>2</v>
      </c>
      <c r="H21" s="50">
        <f t="shared" si="1"/>
        <v>185</v>
      </c>
      <c r="I21" s="37">
        <v>1</v>
      </c>
      <c r="J21" s="37">
        <v>0</v>
      </c>
      <c r="K21" s="38">
        <f t="shared" si="2"/>
        <v>1</v>
      </c>
      <c r="L21" s="37">
        <v>0</v>
      </c>
      <c r="M21" s="37">
        <v>0</v>
      </c>
      <c r="N21" s="37">
        <v>0</v>
      </c>
      <c r="O21" s="54">
        <f>SUM(Table5[[#This Row],[Children 0-5/2]:[General interest/2]])</f>
        <v>2</v>
      </c>
      <c r="P21" s="37">
        <v>0</v>
      </c>
      <c r="Q21" s="37">
        <v>0</v>
      </c>
      <c r="R21" s="38">
        <f t="shared" si="3"/>
        <v>0</v>
      </c>
      <c r="S21" s="37">
        <v>0</v>
      </c>
      <c r="T21" s="37">
        <v>0</v>
      </c>
      <c r="U21" s="37">
        <v>0</v>
      </c>
      <c r="V21" s="59">
        <f t="shared" si="4"/>
        <v>0</v>
      </c>
    </row>
    <row r="22" spans="1:22">
      <c r="A22" s="1" t="s">
        <v>98</v>
      </c>
      <c r="B22" s="37">
        <v>49</v>
      </c>
      <c r="C22" s="37">
        <v>52</v>
      </c>
      <c r="D22" s="38">
        <f t="shared" si="0"/>
        <v>101</v>
      </c>
      <c r="E22" s="37">
        <v>0</v>
      </c>
      <c r="F22" s="37">
        <v>10</v>
      </c>
      <c r="G22" s="37">
        <v>3</v>
      </c>
      <c r="H22" s="50">
        <f t="shared" si="1"/>
        <v>114</v>
      </c>
      <c r="I22" s="37">
        <v>3</v>
      </c>
      <c r="J22" s="37">
        <v>7</v>
      </c>
      <c r="K22" s="38">
        <f t="shared" si="2"/>
        <v>10</v>
      </c>
      <c r="L22" s="37">
        <v>0</v>
      </c>
      <c r="M22" s="37">
        <v>0</v>
      </c>
      <c r="N22" s="37">
        <v>1</v>
      </c>
      <c r="O22" s="54">
        <f>SUM(Table5[[#This Row],[Children 0-5/2]:[General interest/2]])</f>
        <v>21</v>
      </c>
      <c r="P22" s="37">
        <v>0</v>
      </c>
      <c r="Q22" s="37">
        <v>0</v>
      </c>
      <c r="R22" s="38">
        <f t="shared" si="3"/>
        <v>0</v>
      </c>
      <c r="S22" s="37">
        <v>0</v>
      </c>
      <c r="T22" s="37">
        <v>0</v>
      </c>
      <c r="U22" s="37">
        <v>0</v>
      </c>
      <c r="V22" s="59">
        <f t="shared" si="4"/>
        <v>0</v>
      </c>
    </row>
    <row r="23" spans="1:22">
      <c r="A23" s="1" t="s">
        <v>103</v>
      </c>
      <c r="B23" s="37">
        <v>1</v>
      </c>
      <c r="C23" s="37">
        <v>1</v>
      </c>
      <c r="D23" s="38">
        <f t="shared" si="0"/>
        <v>2</v>
      </c>
      <c r="E23" s="37">
        <v>0</v>
      </c>
      <c r="F23" s="37">
        <v>1</v>
      </c>
      <c r="G23" s="37">
        <v>0</v>
      </c>
      <c r="H23" s="50">
        <f t="shared" si="1"/>
        <v>3</v>
      </c>
      <c r="I23" s="37">
        <v>0</v>
      </c>
      <c r="J23" s="37">
        <v>0</v>
      </c>
      <c r="K23" s="38">
        <f t="shared" si="2"/>
        <v>0</v>
      </c>
      <c r="L23" s="37">
        <v>0</v>
      </c>
      <c r="M23" s="37">
        <v>0</v>
      </c>
      <c r="N23" s="37">
        <v>0</v>
      </c>
      <c r="O23" s="54">
        <f>SUM(Table5[[#This Row],[Children 0-5/2]:[General interest/2]])</f>
        <v>0</v>
      </c>
      <c r="P23" s="37">
        <v>0</v>
      </c>
      <c r="Q23" s="37">
        <v>0</v>
      </c>
      <c r="R23" s="38">
        <f t="shared" si="3"/>
        <v>0</v>
      </c>
      <c r="S23" s="37">
        <v>0</v>
      </c>
      <c r="T23" s="37">
        <v>0</v>
      </c>
      <c r="U23" s="37">
        <v>0</v>
      </c>
      <c r="V23" s="59">
        <f t="shared" si="4"/>
        <v>0</v>
      </c>
    </row>
    <row r="24" spans="1:22">
      <c r="A24" s="1" t="s">
        <v>108</v>
      </c>
      <c r="B24" s="37">
        <v>144</v>
      </c>
      <c r="C24" s="37">
        <v>144</v>
      </c>
      <c r="D24" s="38">
        <f t="shared" si="0"/>
        <v>288</v>
      </c>
      <c r="E24" s="37">
        <v>39</v>
      </c>
      <c r="F24" s="37">
        <v>38</v>
      </c>
      <c r="G24" s="38" t="s">
        <v>17</v>
      </c>
      <c r="H24" s="50">
        <f t="shared" si="1"/>
        <v>365</v>
      </c>
      <c r="I24" s="37">
        <v>2</v>
      </c>
      <c r="J24" s="37">
        <v>2</v>
      </c>
      <c r="K24" s="38">
        <f t="shared" si="2"/>
        <v>4</v>
      </c>
      <c r="L24" s="37">
        <v>0</v>
      </c>
      <c r="M24" s="37">
        <v>0</v>
      </c>
      <c r="N24" s="38" t="s">
        <v>17</v>
      </c>
      <c r="O24" s="54">
        <f>SUM(Table5[[#This Row],[Children 0-5/2]:[General interest/2]])</f>
        <v>8</v>
      </c>
      <c r="P24" s="37">
        <v>0</v>
      </c>
      <c r="Q24" s="37">
        <v>0</v>
      </c>
      <c r="R24" s="38">
        <f t="shared" si="3"/>
        <v>0</v>
      </c>
      <c r="S24" s="37">
        <v>0</v>
      </c>
      <c r="T24" s="37">
        <v>0</v>
      </c>
      <c r="U24" s="38" t="s">
        <v>17</v>
      </c>
      <c r="V24" s="59">
        <f t="shared" si="4"/>
        <v>0</v>
      </c>
    </row>
    <row r="25" spans="1:22">
      <c r="A25" s="1" t="s">
        <v>113</v>
      </c>
      <c r="B25" s="37">
        <v>77</v>
      </c>
      <c r="C25" s="37">
        <v>63</v>
      </c>
      <c r="D25" s="38">
        <f t="shared" si="0"/>
        <v>140</v>
      </c>
      <c r="E25" s="37">
        <v>51</v>
      </c>
      <c r="F25" s="37">
        <v>112</v>
      </c>
      <c r="G25" s="37">
        <v>11</v>
      </c>
      <c r="H25" s="50">
        <f t="shared" si="1"/>
        <v>314</v>
      </c>
      <c r="I25" s="37">
        <v>8</v>
      </c>
      <c r="J25" s="37">
        <v>5</v>
      </c>
      <c r="K25" s="38">
        <f t="shared" si="2"/>
        <v>13</v>
      </c>
      <c r="L25" s="37">
        <v>2</v>
      </c>
      <c r="M25" s="37">
        <v>4</v>
      </c>
      <c r="N25" s="37">
        <v>1</v>
      </c>
      <c r="O25" s="54">
        <f>SUM(Table5[[#This Row],[Children 0-5/2]:[General interest/2]])</f>
        <v>33</v>
      </c>
      <c r="P25" s="37">
        <v>25</v>
      </c>
      <c r="Q25" s="37">
        <v>0</v>
      </c>
      <c r="R25" s="38">
        <f t="shared" si="3"/>
        <v>25</v>
      </c>
      <c r="S25" s="37">
        <v>0</v>
      </c>
      <c r="T25" s="37">
        <v>0</v>
      </c>
      <c r="U25" s="37">
        <v>0</v>
      </c>
      <c r="V25" s="59">
        <f t="shared" si="4"/>
        <v>25</v>
      </c>
    </row>
    <row r="26" spans="1:22">
      <c r="A26" s="1" t="s">
        <v>118</v>
      </c>
      <c r="B26" s="37">
        <v>10</v>
      </c>
      <c r="C26" s="37">
        <v>21</v>
      </c>
      <c r="D26" s="38">
        <f t="shared" si="0"/>
        <v>31</v>
      </c>
      <c r="E26" s="37">
        <v>6</v>
      </c>
      <c r="F26" s="37">
        <v>2</v>
      </c>
      <c r="G26" s="37">
        <v>0</v>
      </c>
      <c r="H26" s="50">
        <f t="shared" si="1"/>
        <v>39</v>
      </c>
      <c r="I26" s="37">
        <v>0</v>
      </c>
      <c r="J26" s="37">
        <v>0</v>
      </c>
      <c r="K26" s="38">
        <f t="shared" si="2"/>
        <v>0</v>
      </c>
      <c r="L26" s="37">
        <v>0</v>
      </c>
      <c r="M26" s="37">
        <v>0</v>
      </c>
      <c r="N26" s="37">
        <v>0</v>
      </c>
      <c r="O26" s="54">
        <f>SUM(Table5[[#This Row],[Children 0-5/2]:[General interest/2]])</f>
        <v>0</v>
      </c>
      <c r="P26" s="37">
        <v>0</v>
      </c>
      <c r="Q26" s="37">
        <v>0</v>
      </c>
      <c r="R26" s="38">
        <f t="shared" si="3"/>
        <v>0</v>
      </c>
      <c r="S26" s="37">
        <v>0</v>
      </c>
      <c r="T26" s="37">
        <v>0</v>
      </c>
      <c r="U26" s="37">
        <v>0</v>
      </c>
      <c r="V26" s="59">
        <f t="shared" si="4"/>
        <v>0</v>
      </c>
    </row>
    <row r="27" spans="1:22">
      <c r="A27" s="1" t="s">
        <v>123</v>
      </c>
      <c r="B27" s="37">
        <v>79</v>
      </c>
      <c r="C27" s="37">
        <v>20</v>
      </c>
      <c r="D27" s="38">
        <f t="shared" si="0"/>
        <v>99</v>
      </c>
      <c r="E27" s="37">
        <v>126</v>
      </c>
      <c r="F27" s="37">
        <v>42</v>
      </c>
      <c r="G27" s="37">
        <v>15</v>
      </c>
      <c r="H27" s="50">
        <f t="shared" si="1"/>
        <v>282</v>
      </c>
      <c r="I27" s="37">
        <v>0</v>
      </c>
      <c r="J27" s="37">
        <v>5</v>
      </c>
      <c r="K27" s="38">
        <f t="shared" si="2"/>
        <v>5</v>
      </c>
      <c r="L27" s="37">
        <v>0</v>
      </c>
      <c r="M27" s="37">
        <v>0</v>
      </c>
      <c r="N27" s="37">
        <v>0</v>
      </c>
      <c r="O27" s="54">
        <f>SUM(Table5[[#This Row],[Children 0-5/2]:[General interest/2]])</f>
        <v>10</v>
      </c>
      <c r="P27" s="37">
        <v>0</v>
      </c>
      <c r="Q27" s="37">
        <v>0</v>
      </c>
      <c r="R27" s="38">
        <f t="shared" si="3"/>
        <v>0</v>
      </c>
      <c r="S27" s="37">
        <v>0</v>
      </c>
      <c r="T27" s="37">
        <v>0</v>
      </c>
      <c r="U27" s="37">
        <v>0</v>
      </c>
      <c r="V27" s="59">
        <f t="shared" si="4"/>
        <v>0</v>
      </c>
    </row>
    <row r="28" spans="1:22">
      <c r="A28" s="1" t="s">
        <v>128</v>
      </c>
      <c r="B28" s="37">
        <v>27</v>
      </c>
      <c r="C28" s="37">
        <v>37</v>
      </c>
      <c r="D28" s="38">
        <f t="shared" si="0"/>
        <v>64</v>
      </c>
      <c r="E28" s="37">
        <v>11</v>
      </c>
      <c r="F28" s="37">
        <v>11</v>
      </c>
      <c r="G28" s="37">
        <v>9</v>
      </c>
      <c r="H28" s="50">
        <f t="shared" si="1"/>
        <v>95</v>
      </c>
      <c r="I28" s="37">
        <v>1</v>
      </c>
      <c r="J28" s="37">
        <v>0</v>
      </c>
      <c r="K28" s="38">
        <f t="shared" si="2"/>
        <v>1</v>
      </c>
      <c r="L28" s="37">
        <v>0</v>
      </c>
      <c r="M28" s="37">
        <v>0</v>
      </c>
      <c r="N28" s="37">
        <v>0</v>
      </c>
      <c r="O28" s="54">
        <f>SUM(Table5[[#This Row],[Children 0-5/2]:[General interest/2]])</f>
        <v>2</v>
      </c>
      <c r="P28" s="37">
        <v>0</v>
      </c>
      <c r="Q28" s="37">
        <v>0</v>
      </c>
      <c r="R28" s="38">
        <f t="shared" si="3"/>
        <v>0</v>
      </c>
      <c r="S28" s="37">
        <v>0</v>
      </c>
      <c r="T28" s="37">
        <v>0</v>
      </c>
      <c r="U28" s="37">
        <v>0</v>
      </c>
      <c r="V28" s="59">
        <f t="shared" si="4"/>
        <v>0</v>
      </c>
    </row>
    <row r="29" spans="1:22">
      <c r="A29" s="1" t="s">
        <v>133</v>
      </c>
      <c r="B29" s="37">
        <v>78</v>
      </c>
      <c r="C29" s="37">
        <v>190</v>
      </c>
      <c r="D29" s="38">
        <f t="shared" si="0"/>
        <v>268</v>
      </c>
      <c r="E29" s="37">
        <v>11</v>
      </c>
      <c r="F29" s="37">
        <v>102</v>
      </c>
      <c r="G29" s="37">
        <v>46</v>
      </c>
      <c r="H29" s="50">
        <f t="shared" si="1"/>
        <v>427</v>
      </c>
      <c r="I29" s="37">
        <v>0</v>
      </c>
      <c r="J29" s="37">
        <v>0</v>
      </c>
      <c r="K29" s="38">
        <f t="shared" si="2"/>
        <v>0</v>
      </c>
      <c r="L29" s="37">
        <v>0</v>
      </c>
      <c r="M29" s="37">
        <v>0</v>
      </c>
      <c r="N29" s="37">
        <v>0</v>
      </c>
      <c r="O29" s="54">
        <f>SUM(Table5[[#This Row],[Children 0-5/2]:[General interest/2]])</f>
        <v>0</v>
      </c>
      <c r="P29" s="37">
        <v>0</v>
      </c>
      <c r="Q29" s="37">
        <v>0</v>
      </c>
      <c r="R29" s="38">
        <f t="shared" si="3"/>
        <v>0</v>
      </c>
      <c r="S29" s="37">
        <v>0</v>
      </c>
      <c r="T29" s="37">
        <v>0</v>
      </c>
      <c r="U29" s="37">
        <v>0</v>
      </c>
      <c r="V29" s="59">
        <f t="shared" si="4"/>
        <v>0</v>
      </c>
    </row>
    <row r="30" spans="1:22">
      <c r="A30" s="1" t="s">
        <v>138</v>
      </c>
      <c r="B30" s="37">
        <v>4</v>
      </c>
      <c r="C30" s="37">
        <v>0</v>
      </c>
      <c r="D30" s="38">
        <f t="shared" si="0"/>
        <v>4</v>
      </c>
      <c r="E30" s="37">
        <v>0</v>
      </c>
      <c r="F30" s="37">
        <v>0</v>
      </c>
      <c r="G30" s="37">
        <v>0</v>
      </c>
      <c r="H30" s="50">
        <f t="shared" si="1"/>
        <v>4</v>
      </c>
      <c r="I30" s="37">
        <v>0</v>
      </c>
      <c r="J30" s="37">
        <v>0</v>
      </c>
      <c r="K30" s="38">
        <f t="shared" si="2"/>
        <v>0</v>
      </c>
      <c r="L30" s="37">
        <v>0</v>
      </c>
      <c r="M30" s="37">
        <v>0</v>
      </c>
      <c r="N30" s="37">
        <v>0</v>
      </c>
      <c r="O30" s="54">
        <f>SUM(Table5[[#This Row],[Children 0-5/2]:[General interest/2]])</f>
        <v>0</v>
      </c>
      <c r="P30" s="37">
        <v>0</v>
      </c>
      <c r="Q30" s="37">
        <v>0</v>
      </c>
      <c r="R30" s="38">
        <f t="shared" si="3"/>
        <v>0</v>
      </c>
      <c r="S30" s="37">
        <v>0</v>
      </c>
      <c r="T30" s="37">
        <v>0</v>
      </c>
      <c r="U30" s="37">
        <v>0</v>
      </c>
      <c r="V30" s="59">
        <f t="shared" si="4"/>
        <v>0</v>
      </c>
    </row>
    <row r="31" spans="1:22">
      <c r="A31" s="1" t="s">
        <v>143</v>
      </c>
      <c r="B31" s="37">
        <v>34</v>
      </c>
      <c r="C31" s="37">
        <v>12</v>
      </c>
      <c r="D31" s="38">
        <f t="shared" si="0"/>
        <v>46</v>
      </c>
      <c r="E31" s="37">
        <v>8</v>
      </c>
      <c r="F31" s="37">
        <v>4</v>
      </c>
      <c r="G31" s="37">
        <v>23</v>
      </c>
      <c r="H31" s="50">
        <f t="shared" si="1"/>
        <v>81</v>
      </c>
      <c r="I31" s="37">
        <v>0</v>
      </c>
      <c r="J31" s="37">
        <v>4</v>
      </c>
      <c r="K31" s="38">
        <f t="shared" si="2"/>
        <v>4</v>
      </c>
      <c r="L31" s="37">
        <v>0</v>
      </c>
      <c r="M31" s="37">
        <v>0</v>
      </c>
      <c r="N31" s="37">
        <v>3</v>
      </c>
      <c r="O31" s="54">
        <f>SUM(Table5[[#This Row],[Children 0-5/2]:[General interest/2]])</f>
        <v>11</v>
      </c>
      <c r="P31" s="37">
        <v>0</v>
      </c>
      <c r="Q31" s="37">
        <v>0</v>
      </c>
      <c r="R31" s="38">
        <f t="shared" si="3"/>
        <v>0</v>
      </c>
      <c r="S31" s="37">
        <v>0</v>
      </c>
      <c r="T31" s="37">
        <v>0</v>
      </c>
      <c r="U31" s="37">
        <v>0</v>
      </c>
      <c r="V31" s="59">
        <f t="shared" si="4"/>
        <v>0</v>
      </c>
    </row>
    <row r="32" spans="1:22">
      <c r="A32" s="1" t="s">
        <v>148</v>
      </c>
      <c r="B32" s="37">
        <v>3</v>
      </c>
      <c r="C32" s="37">
        <v>24</v>
      </c>
      <c r="D32" s="38">
        <f t="shared" si="0"/>
        <v>27</v>
      </c>
      <c r="E32" s="37">
        <v>0</v>
      </c>
      <c r="F32" s="37">
        <v>0</v>
      </c>
      <c r="G32" s="37">
        <v>0</v>
      </c>
      <c r="H32" s="50">
        <f t="shared" si="1"/>
        <v>27</v>
      </c>
      <c r="I32" s="37">
        <v>0</v>
      </c>
      <c r="J32" s="37">
        <v>0</v>
      </c>
      <c r="K32" s="38">
        <f t="shared" si="2"/>
        <v>0</v>
      </c>
      <c r="L32" s="37">
        <v>0</v>
      </c>
      <c r="M32" s="37">
        <v>0</v>
      </c>
      <c r="N32" s="37">
        <v>0</v>
      </c>
      <c r="O32" s="54">
        <f>SUM(Table5[[#This Row],[Children 0-5/2]:[General interest/2]])</f>
        <v>0</v>
      </c>
      <c r="P32" s="37">
        <v>0</v>
      </c>
      <c r="Q32" s="37">
        <v>0</v>
      </c>
      <c r="R32" s="38">
        <f t="shared" si="3"/>
        <v>0</v>
      </c>
      <c r="S32" s="37">
        <v>0</v>
      </c>
      <c r="T32" s="37">
        <v>0</v>
      </c>
      <c r="U32" s="37">
        <v>0</v>
      </c>
      <c r="V32" s="59">
        <f t="shared" si="4"/>
        <v>0</v>
      </c>
    </row>
    <row r="33" spans="1:22">
      <c r="A33" s="1" t="s">
        <v>153</v>
      </c>
      <c r="B33" s="37">
        <v>0</v>
      </c>
      <c r="C33" s="37">
        <v>0</v>
      </c>
      <c r="D33" s="38">
        <f t="shared" si="0"/>
        <v>0</v>
      </c>
      <c r="E33" s="37">
        <v>0</v>
      </c>
      <c r="F33" s="37">
        <v>0</v>
      </c>
      <c r="G33" s="37">
        <v>4</v>
      </c>
      <c r="H33" s="50">
        <f t="shared" si="1"/>
        <v>4</v>
      </c>
      <c r="I33" s="37">
        <v>0</v>
      </c>
      <c r="J33" s="37">
        <v>0</v>
      </c>
      <c r="K33" s="38">
        <f t="shared" si="2"/>
        <v>0</v>
      </c>
      <c r="L33" s="37">
        <v>0</v>
      </c>
      <c r="M33" s="37">
        <v>0</v>
      </c>
      <c r="N33" s="37">
        <v>0</v>
      </c>
      <c r="O33" s="54">
        <f>SUM(Table5[[#This Row],[Children 0-5/2]:[General interest/2]])</f>
        <v>0</v>
      </c>
      <c r="P33" s="37">
        <v>0</v>
      </c>
      <c r="Q33" s="37">
        <v>0</v>
      </c>
      <c r="R33" s="38">
        <f t="shared" si="3"/>
        <v>0</v>
      </c>
      <c r="S33" s="37">
        <v>0</v>
      </c>
      <c r="T33" s="37">
        <v>0</v>
      </c>
      <c r="U33" s="37">
        <v>0</v>
      </c>
      <c r="V33" s="59">
        <f t="shared" si="4"/>
        <v>0</v>
      </c>
    </row>
    <row r="34" spans="1:22">
      <c r="A34" s="1" t="s">
        <v>158</v>
      </c>
      <c r="B34" s="37">
        <v>61</v>
      </c>
      <c r="C34" s="37">
        <v>274</v>
      </c>
      <c r="D34" s="38">
        <f t="shared" si="0"/>
        <v>335</v>
      </c>
      <c r="E34" s="37">
        <v>364</v>
      </c>
      <c r="F34" s="37">
        <v>445</v>
      </c>
      <c r="G34" s="37">
        <v>75</v>
      </c>
      <c r="H34" s="50">
        <f t="shared" si="1"/>
        <v>1219</v>
      </c>
      <c r="I34" s="37">
        <v>69</v>
      </c>
      <c r="J34" s="37">
        <v>60</v>
      </c>
      <c r="K34" s="38">
        <f t="shared" si="2"/>
        <v>129</v>
      </c>
      <c r="L34" s="37">
        <v>4</v>
      </c>
      <c r="M34" s="37">
        <v>11</v>
      </c>
      <c r="N34" s="37">
        <v>10</v>
      </c>
      <c r="O34" s="54">
        <f>SUM(Table5[[#This Row],[Children 0-5/2]:[General interest/2]])</f>
        <v>283</v>
      </c>
      <c r="P34" s="37">
        <v>0</v>
      </c>
      <c r="Q34" s="37">
        <v>0</v>
      </c>
      <c r="R34" s="38">
        <f t="shared" si="3"/>
        <v>0</v>
      </c>
      <c r="S34" s="37">
        <v>0</v>
      </c>
      <c r="T34" s="37">
        <v>0</v>
      </c>
      <c r="U34" s="37">
        <v>1</v>
      </c>
      <c r="V34" s="59">
        <f t="shared" si="4"/>
        <v>1</v>
      </c>
    </row>
    <row r="35" spans="1:22">
      <c r="A35" s="1" t="s">
        <v>163</v>
      </c>
      <c r="B35" s="37">
        <v>98</v>
      </c>
      <c r="C35" s="37">
        <v>206</v>
      </c>
      <c r="D35" s="38">
        <f t="shared" si="0"/>
        <v>304</v>
      </c>
      <c r="E35" s="37">
        <v>107</v>
      </c>
      <c r="F35" s="37">
        <v>165</v>
      </c>
      <c r="G35" s="37">
        <v>9</v>
      </c>
      <c r="H35" s="50">
        <f t="shared" si="1"/>
        <v>585</v>
      </c>
      <c r="I35" s="37">
        <v>1</v>
      </c>
      <c r="J35" s="37">
        <v>0</v>
      </c>
      <c r="K35" s="38">
        <f t="shared" si="2"/>
        <v>1</v>
      </c>
      <c r="L35" s="37">
        <v>0</v>
      </c>
      <c r="M35" s="37">
        <v>2</v>
      </c>
      <c r="N35" s="37">
        <v>0</v>
      </c>
      <c r="O35" s="54">
        <f>SUM(Table5[[#This Row],[Children 0-5/2]:[General interest/2]])</f>
        <v>4</v>
      </c>
      <c r="P35" s="37">
        <v>0</v>
      </c>
      <c r="Q35" s="37">
        <v>0</v>
      </c>
      <c r="R35" s="38">
        <f t="shared" si="3"/>
        <v>0</v>
      </c>
      <c r="S35" s="37">
        <v>0</v>
      </c>
      <c r="T35" s="37">
        <v>0</v>
      </c>
      <c r="U35" s="37">
        <v>0</v>
      </c>
      <c r="V35" s="59">
        <f t="shared" si="4"/>
        <v>0</v>
      </c>
    </row>
    <row r="36" spans="1:22">
      <c r="A36" s="1" t="s">
        <v>168</v>
      </c>
      <c r="B36" s="37">
        <v>781</v>
      </c>
      <c r="C36" s="37">
        <v>502</v>
      </c>
      <c r="D36" s="38">
        <f t="shared" si="0"/>
        <v>1283</v>
      </c>
      <c r="E36" s="37">
        <v>320</v>
      </c>
      <c r="F36" s="37">
        <v>1239</v>
      </c>
      <c r="G36" s="37">
        <v>502</v>
      </c>
      <c r="H36" s="50">
        <f t="shared" si="1"/>
        <v>3344</v>
      </c>
      <c r="I36" s="37">
        <v>283</v>
      </c>
      <c r="J36" s="37">
        <v>56</v>
      </c>
      <c r="K36" s="38">
        <f t="shared" si="2"/>
        <v>339</v>
      </c>
      <c r="L36" s="37">
        <v>21</v>
      </c>
      <c r="M36" s="37">
        <v>159</v>
      </c>
      <c r="N36" s="37">
        <v>60</v>
      </c>
      <c r="O36" s="54">
        <f>SUM(Table5[[#This Row],[Children 0-5/2]:[General interest/2]])</f>
        <v>918</v>
      </c>
      <c r="P36" s="38" t="s">
        <v>17</v>
      </c>
      <c r="Q36" s="38" t="s">
        <v>17</v>
      </c>
      <c r="R36" s="38">
        <f t="shared" si="3"/>
        <v>0</v>
      </c>
      <c r="S36" s="37">
        <v>3</v>
      </c>
      <c r="T36" s="38" t="s">
        <v>17</v>
      </c>
      <c r="U36" s="37">
        <v>1</v>
      </c>
      <c r="V36" s="59">
        <f t="shared" si="4"/>
        <v>4</v>
      </c>
    </row>
    <row r="37" spans="1:22">
      <c r="A37" s="1" t="s">
        <v>172</v>
      </c>
      <c r="B37" s="37">
        <v>85</v>
      </c>
      <c r="C37" s="37">
        <v>18</v>
      </c>
      <c r="D37" s="38">
        <f t="shared" si="0"/>
        <v>103</v>
      </c>
      <c r="E37" s="37">
        <v>69</v>
      </c>
      <c r="F37" s="37">
        <v>36</v>
      </c>
      <c r="G37" s="37">
        <v>27</v>
      </c>
      <c r="H37" s="50">
        <f t="shared" si="1"/>
        <v>235</v>
      </c>
      <c r="I37" s="37">
        <v>4</v>
      </c>
      <c r="J37" s="37">
        <v>1</v>
      </c>
      <c r="K37" s="38">
        <f t="shared" si="2"/>
        <v>5</v>
      </c>
      <c r="L37" s="37">
        <v>1</v>
      </c>
      <c r="M37" s="37">
        <v>5</v>
      </c>
      <c r="N37" s="37">
        <v>2</v>
      </c>
      <c r="O37" s="54">
        <f>SUM(Table5[[#This Row],[Children 0-5/2]:[General interest/2]])</f>
        <v>18</v>
      </c>
      <c r="P37" s="37">
        <v>24</v>
      </c>
      <c r="Q37" s="37">
        <v>0</v>
      </c>
      <c r="R37" s="38">
        <f t="shared" si="3"/>
        <v>24</v>
      </c>
      <c r="S37" s="37">
        <v>0</v>
      </c>
      <c r="T37" s="37">
        <v>0</v>
      </c>
      <c r="U37" s="37">
        <v>0</v>
      </c>
      <c r="V37" s="59">
        <f t="shared" si="4"/>
        <v>24</v>
      </c>
    </row>
    <row r="38" spans="1:22">
      <c r="A38" s="1" t="s">
        <v>177</v>
      </c>
      <c r="B38" s="37">
        <v>87</v>
      </c>
      <c r="C38" s="37">
        <v>30</v>
      </c>
      <c r="D38" s="38">
        <f t="shared" si="0"/>
        <v>117</v>
      </c>
      <c r="E38" s="37">
        <v>31</v>
      </c>
      <c r="F38" s="37">
        <v>71</v>
      </c>
      <c r="G38" s="37">
        <v>15</v>
      </c>
      <c r="H38" s="50">
        <f t="shared" si="1"/>
        <v>234</v>
      </c>
      <c r="I38" s="37">
        <v>1</v>
      </c>
      <c r="J38" s="37">
        <v>0</v>
      </c>
      <c r="K38" s="38">
        <f t="shared" si="2"/>
        <v>1</v>
      </c>
      <c r="L38" s="37">
        <v>0</v>
      </c>
      <c r="M38" s="37">
        <v>13</v>
      </c>
      <c r="N38" s="37">
        <v>5</v>
      </c>
      <c r="O38" s="54">
        <f>SUM(Table5[[#This Row],[Children 0-5/2]:[General interest/2]])</f>
        <v>20</v>
      </c>
      <c r="P38" s="37">
        <v>0</v>
      </c>
      <c r="Q38" s="37">
        <v>0</v>
      </c>
      <c r="R38" s="38">
        <f t="shared" si="3"/>
        <v>0</v>
      </c>
      <c r="S38" s="37">
        <v>0</v>
      </c>
      <c r="T38" s="37">
        <v>0</v>
      </c>
      <c r="U38" s="37">
        <v>0</v>
      </c>
      <c r="V38" s="59">
        <f t="shared" si="4"/>
        <v>0</v>
      </c>
    </row>
    <row r="39" spans="1:22">
      <c r="A39" s="1" t="s">
        <v>182</v>
      </c>
      <c r="B39" s="37">
        <v>92</v>
      </c>
      <c r="C39" s="37">
        <v>88</v>
      </c>
      <c r="D39" s="38">
        <f t="shared" si="0"/>
        <v>180</v>
      </c>
      <c r="E39" s="37">
        <v>51</v>
      </c>
      <c r="F39" s="37">
        <v>11</v>
      </c>
      <c r="G39" s="37">
        <v>1</v>
      </c>
      <c r="H39" s="50">
        <f t="shared" si="1"/>
        <v>243</v>
      </c>
      <c r="I39" s="37">
        <v>0</v>
      </c>
      <c r="J39" s="37">
        <v>2</v>
      </c>
      <c r="K39" s="38">
        <f t="shared" si="2"/>
        <v>2</v>
      </c>
      <c r="L39" s="37">
        <v>0</v>
      </c>
      <c r="M39" s="37">
        <v>0</v>
      </c>
      <c r="N39" s="37">
        <v>1</v>
      </c>
      <c r="O39" s="54">
        <f>SUM(Table5[[#This Row],[Children 0-5/2]:[General interest/2]])</f>
        <v>5</v>
      </c>
      <c r="P39" s="37">
        <v>0</v>
      </c>
      <c r="Q39" s="37">
        <v>0</v>
      </c>
      <c r="R39" s="38">
        <f t="shared" si="3"/>
        <v>0</v>
      </c>
      <c r="S39" s="37">
        <v>0</v>
      </c>
      <c r="T39" s="37">
        <v>0</v>
      </c>
      <c r="U39" s="37">
        <v>0</v>
      </c>
      <c r="V39" s="59">
        <f t="shared" si="4"/>
        <v>0</v>
      </c>
    </row>
    <row r="40" spans="1:22">
      <c r="A40" s="1" t="s">
        <v>187</v>
      </c>
      <c r="B40" s="37">
        <v>119</v>
      </c>
      <c r="C40" s="37">
        <v>46</v>
      </c>
      <c r="D40" s="38">
        <f t="shared" si="0"/>
        <v>165</v>
      </c>
      <c r="E40" s="37">
        <v>60</v>
      </c>
      <c r="F40" s="37">
        <v>280</v>
      </c>
      <c r="G40" s="37">
        <v>29</v>
      </c>
      <c r="H40" s="50">
        <f t="shared" si="1"/>
        <v>534</v>
      </c>
      <c r="I40" s="37">
        <v>1</v>
      </c>
      <c r="J40" s="37">
        <v>0</v>
      </c>
      <c r="K40" s="38">
        <f t="shared" si="2"/>
        <v>1</v>
      </c>
      <c r="L40" s="37">
        <v>0</v>
      </c>
      <c r="M40" s="37">
        <v>2</v>
      </c>
      <c r="N40" s="37">
        <v>1</v>
      </c>
      <c r="O40" s="54">
        <f>SUM(Table5[[#This Row],[Children 0-5/2]:[General interest/2]])</f>
        <v>5</v>
      </c>
      <c r="P40" s="37">
        <v>0</v>
      </c>
      <c r="Q40" s="37">
        <v>0</v>
      </c>
      <c r="R40" s="38">
        <f t="shared" si="3"/>
        <v>0</v>
      </c>
      <c r="S40" s="37">
        <v>0</v>
      </c>
      <c r="T40" s="37">
        <v>0</v>
      </c>
      <c r="U40" s="37">
        <v>0</v>
      </c>
      <c r="V40" s="59">
        <f t="shared" si="4"/>
        <v>0</v>
      </c>
    </row>
    <row r="41" spans="1:22">
      <c r="A41" s="1" t="s">
        <v>192</v>
      </c>
      <c r="B41" s="37">
        <v>0</v>
      </c>
      <c r="C41" s="37">
        <v>1</v>
      </c>
      <c r="D41" s="38">
        <f t="shared" si="0"/>
        <v>1</v>
      </c>
      <c r="E41" s="37">
        <v>0</v>
      </c>
      <c r="F41" s="37">
        <v>0</v>
      </c>
      <c r="G41" s="37">
        <v>0</v>
      </c>
      <c r="H41" s="50">
        <f t="shared" si="1"/>
        <v>1</v>
      </c>
      <c r="I41" s="37">
        <v>0</v>
      </c>
      <c r="J41" s="37">
        <v>1</v>
      </c>
      <c r="K41" s="38">
        <f t="shared" si="2"/>
        <v>1</v>
      </c>
      <c r="L41" s="37">
        <v>0</v>
      </c>
      <c r="M41" s="37">
        <v>0</v>
      </c>
      <c r="N41" s="37">
        <v>0</v>
      </c>
      <c r="O41" s="54">
        <f>SUM(Table5[[#This Row],[Children 0-5/2]:[General interest/2]])</f>
        <v>2</v>
      </c>
      <c r="P41" s="37">
        <v>0</v>
      </c>
      <c r="Q41" s="37">
        <v>0</v>
      </c>
      <c r="R41" s="38">
        <f t="shared" si="3"/>
        <v>0</v>
      </c>
      <c r="S41" s="37">
        <v>0</v>
      </c>
      <c r="T41" s="37">
        <v>0</v>
      </c>
      <c r="U41" s="37">
        <v>0</v>
      </c>
      <c r="V41" s="59">
        <f t="shared" si="4"/>
        <v>0</v>
      </c>
    </row>
    <row r="42" spans="1:22">
      <c r="A42" s="1" t="s">
        <v>196</v>
      </c>
      <c r="B42" s="37">
        <v>54</v>
      </c>
      <c r="C42" s="37">
        <v>10</v>
      </c>
      <c r="D42" s="38">
        <f t="shared" si="0"/>
        <v>64</v>
      </c>
      <c r="E42" s="37">
        <v>4</v>
      </c>
      <c r="F42" s="37">
        <v>14</v>
      </c>
      <c r="G42" s="37">
        <v>1</v>
      </c>
      <c r="H42" s="50">
        <f t="shared" si="1"/>
        <v>83</v>
      </c>
      <c r="I42" s="37">
        <v>10</v>
      </c>
      <c r="J42" s="37">
        <v>0</v>
      </c>
      <c r="K42" s="38">
        <f t="shared" si="2"/>
        <v>10</v>
      </c>
      <c r="L42" s="37">
        <v>0</v>
      </c>
      <c r="M42" s="37">
        <v>2</v>
      </c>
      <c r="N42" s="37">
        <v>11</v>
      </c>
      <c r="O42" s="54">
        <f>SUM(Table5[[#This Row],[Children 0-5/2]:[General interest/2]])</f>
        <v>33</v>
      </c>
      <c r="P42" s="37">
        <v>0</v>
      </c>
      <c r="Q42" s="37">
        <v>0</v>
      </c>
      <c r="R42" s="38">
        <f t="shared" si="3"/>
        <v>0</v>
      </c>
      <c r="S42" s="37">
        <v>0</v>
      </c>
      <c r="T42" s="37">
        <v>0</v>
      </c>
      <c r="U42" s="37">
        <v>0</v>
      </c>
      <c r="V42" s="59">
        <f t="shared" si="4"/>
        <v>0</v>
      </c>
    </row>
    <row r="43" spans="1:22">
      <c r="A43" s="1" t="s">
        <v>201</v>
      </c>
      <c r="B43" s="37">
        <v>6</v>
      </c>
      <c r="C43" s="37">
        <v>1</v>
      </c>
      <c r="D43" s="38">
        <f t="shared" si="0"/>
        <v>7</v>
      </c>
      <c r="E43" s="37">
        <v>0</v>
      </c>
      <c r="F43" s="37">
        <v>0</v>
      </c>
      <c r="G43" s="37">
        <v>0</v>
      </c>
      <c r="H43" s="50">
        <f t="shared" si="1"/>
        <v>7</v>
      </c>
      <c r="I43" s="37">
        <v>0</v>
      </c>
      <c r="J43" s="37">
        <v>2</v>
      </c>
      <c r="K43" s="38">
        <f t="shared" si="2"/>
        <v>2</v>
      </c>
      <c r="L43" s="37">
        <v>0</v>
      </c>
      <c r="M43" s="37">
        <v>0</v>
      </c>
      <c r="N43" s="37">
        <v>0</v>
      </c>
      <c r="O43" s="54">
        <f>SUM(Table5[[#This Row],[Children 0-5/2]:[General interest/2]])</f>
        <v>4</v>
      </c>
      <c r="P43" s="37">
        <v>0</v>
      </c>
      <c r="Q43" s="37">
        <v>0</v>
      </c>
      <c r="R43" s="38">
        <f t="shared" si="3"/>
        <v>0</v>
      </c>
      <c r="S43" s="37">
        <v>0</v>
      </c>
      <c r="T43" s="37">
        <v>0</v>
      </c>
      <c r="U43" s="37">
        <v>0</v>
      </c>
      <c r="V43" s="59">
        <f t="shared" si="4"/>
        <v>0</v>
      </c>
    </row>
    <row r="44" spans="1:22">
      <c r="A44" s="1" t="s">
        <v>206</v>
      </c>
      <c r="B44" s="37">
        <v>0</v>
      </c>
      <c r="C44" s="37">
        <v>0</v>
      </c>
      <c r="D44" s="38">
        <f t="shared" si="0"/>
        <v>0</v>
      </c>
      <c r="E44" s="37">
        <v>0</v>
      </c>
      <c r="F44" s="37">
        <v>0</v>
      </c>
      <c r="G44" s="37">
        <v>6</v>
      </c>
      <c r="H44" s="50">
        <f t="shared" si="1"/>
        <v>6</v>
      </c>
      <c r="I44" s="37">
        <v>0</v>
      </c>
      <c r="J44" s="37">
        <v>0</v>
      </c>
      <c r="K44" s="38">
        <f t="shared" si="2"/>
        <v>0</v>
      </c>
      <c r="L44" s="37">
        <v>0</v>
      </c>
      <c r="M44" s="37">
        <v>0</v>
      </c>
      <c r="N44" s="37">
        <v>1</v>
      </c>
      <c r="O44" s="54">
        <f>SUM(Table5[[#This Row],[Children 0-5/2]:[General interest/2]])</f>
        <v>1</v>
      </c>
      <c r="P44" s="37">
        <v>0</v>
      </c>
      <c r="Q44" s="37">
        <v>0</v>
      </c>
      <c r="R44" s="38">
        <f t="shared" si="3"/>
        <v>0</v>
      </c>
      <c r="S44" s="37">
        <v>0</v>
      </c>
      <c r="T44" s="37">
        <v>0</v>
      </c>
      <c r="U44" s="37">
        <v>0</v>
      </c>
      <c r="V44" s="59">
        <f t="shared" si="4"/>
        <v>0</v>
      </c>
    </row>
    <row r="45" spans="1:22">
      <c r="A45" s="1" t="s">
        <v>211</v>
      </c>
      <c r="B45" s="37">
        <v>0</v>
      </c>
      <c r="C45" s="37">
        <v>4</v>
      </c>
      <c r="D45" s="38">
        <f t="shared" si="0"/>
        <v>4</v>
      </c>
      <c r="E45" s="37">
        <v>0</v>
      </c>
      <c r="F45" s="37">
        <v>0</v>
      </c>
      <c r="G45" s="37">
        <v>1</v>
      </c>
      <c r="H45" s="50">
        <f t="shared" si="1"/>
        <v>5</v>
      </c>
      <c r="I45" s="37">
        <v>0</v>
      </c>
      <c r="J45" s="37">
        <v>0</v>
      </c>
      <c r="K45" s="38">
        <f t="shared" si="2"/>
        <v>0</v>
      </c>
      <c r="L45" s="37">
        <v>0</v>
      </c>
      <c r="M45" s="37">
        <v>0</v>
      </c>
      <c r="N45" s="37">
        <v>0</v>
      </c>
      <c r="O45" s="54">
        <f>SUM(Table5[[#This Row],[Children 0-5/2]:[General interest/2]])</f>
        <v>0</v>
      </c>
      <c r="P45" s="37">
        <v>0</v>
      </c>
      <c r="Q45" s="37">
        <v>0</v>
      </c>
      <c r="R45" s="38">
        <f t="shared" si="3"/>
        <v>0</v>
      </c>
      <c r="S45" s="37">
        <v>0</v>
      </c>
      <c r="T45" s="37">
        <v>0</v>
      </c>
      <c r="U45" s="37">
        <v>0</v>
      </c>
      <c r="V45" s="59">
        <f t="shared" si="4"/>
        <v>0</v>
      </c>
    </row>
    <row r="46" spans="1:22">
      <c r="A46" s="1" t="s">
        <v>216</v>
      </c>
      <c r="B46" s="37">
        <v>74</v>
      </c>
      <c r="C46" s="37">
        <v>24</v>
      </c>
      <c r="D46" s="38">
        <f t="shared" si="0"/>
        <v>98</v>
      </c>
      <c r="E46" s="37">
        <v>66</v>
      </c>
      <c r="F46" s="37">
        <v>55</v>
      </c>
      <c r="G46" s="37">
        <v>66</v>
      </c>
      <c r="H46" s="50">
        <f t="shared" si="1"/>
        <v>285</v>
      </c>
      <c r="I46" s="37">
        <v>3</v>
      </c>
      <c r="J46" s="37">
        <v>2</v>
      </c>
      <c r="K46" s="38">
        <f t="shared" si="2"/>
        <v>5</v>
      </c>
      <c r="L46" s="37">
        <v>3</v>
      </c>
      <c r="M46" s="37">
        <v>29</v>
      </c>
      <c r="N46" s="37">
        <v>1</v>
      </c>
      <c r="O46" s="54">
        <f>SUM(Table5[[#This Row],[Children 0-5/2]:[General interest/2]])</f>
        <v>43</v>
      </c>
      <c r="P46" s="37">
        <v>0</v>
      </c>
      <c r="Q46" s="37">
        <v>0</v>
      </c>
      <c r="R46" s="38">
        <f t="shared" si="3"/>
        <v>0</v>
      </c>
      <c r="S46" s="37">
        <v>0</v>
      </c>
      <c r="T46" s="37">
        <v>0</v>
      </c>
      <c r="U46" s="37">
        <v>0</v>
      </c>
      <c r="V46" s="59">
        <f t="shared" si="4"/>
        <v>0</v>
      </c>
    </row>
    <row r="47" spans="1:22">
      <c r="A47" s="1" t="s">
        <v>221</v>
      </c>
      <c r="B47" s="37">
        <v>59</v>
      </c>
      <c r="C47" s="37">
        <v>60</v>
      </c>
      <c r="D47" s="38">
        <f t="shared" si="0"/>
        <v>119</v>
      </c>
      <c r="E47" s="37">
        <v>37</v>
      </c>
      <c r="F47" s="37">
        <v>100</v>
      </c>
      <c r="G47" s="37">
        <v>8</v>
      </c>
      <c r="H47" s="50">
        <f t="shared" si="1"/>
        <v>264</v>
      </c>
      <c r="I47" s="37">
        <v>0</v>
      </c>
      <c r="J47" s="37">
        <v>0</v>
      </c>
      <c r="K47" s="38">
        <f t="shared" si="2"/>
        <v>0</v>
      </c>
      <c r="L47" s="37">
        <v>0</v>
      </c>
      <c r="M47" s="37">
        <v>0</v>
      </c>
      <c r="N47" s="37">
        <v>0</v>
      </c>
      <c r="O47" s="54">
        <f>SUM(Table5[[#This Row],[Children 0-5/2]:[General interest/2]])</f>
        <v>0</v>
      </c>
      <c r="P47" s="37">
        <v>0</v>
      </c>
      <c r="Q47" s="37">
        <v>0</v>
      </c>
      <c r="R47" s="38">
        <f t="shared" si="3"/>
        <v>0</v>
      </c>
      <c r="S47" s="37">
        <v>0</v>
      </c>
      <c r="T47" s="37">
        <v>0</v>
      </c>
      <c r="U47" s="37">
        <v>0</v>
      </c>
      <c r="V47" s="59">
        <f t="shared" si="4"/>
        <v>0</v>
      </c>
    </row>
    <row r="48" spans="1:22">
      <c r="A48" s="1" t="s">
        <v>226</v>
      </c>
      <c r="B48" s="37">
        <v>48</v>
      </c>
      <c r="C48" s="37">
        <v>8</v>
      </c>
      <c r="D48" s="38">
        <f t="shared" si="0"/>
        <v>56</v>
      </c>
      <c r="E48" s="37">
        <v>40</v>
      </c>
      <c r="F48" s="37">
        <v>0</v>
      </c>
      <c r="G48" s="37">
        <v>1</v>
      </c>
      <c r="H48" s="50">
        <f t="shared" si="1"/>
        <v>97</v>
      </c>
      <c r="I48" s="37">
        <v>0</v>
      </c>
      <c r="J48" s="37">
        <v>0</v>
      </c>
      <c r="K48" s="38">
        <f t="shared" si="2"/>
        <v>0</v>
      </c>
      <c r="L48" s="37">
        <v>0</v>
      </c>
      <c r="M48" s="37">
        <v>0</v>
      </c>
      <c r="N48" s="37">
        <v>0</v>
      </c>
      <c r="O48" s="54">
        <f>SUM(Table5[[#This Row],[Children 0-5/2]:[General interest/2]])</f>
        <v>0</v>
      </c>
      <c r="P48" s="37">
        <v>0</v>
      </c>
      <c r="Q48" s="37">
        <v>0</v>
      </c>
      <c r="R48" s="38">
        <f t="shared" si="3"/>
        <v>0</v>
      </c>
      <c r="S48" s="37">
        <v>0</v>
      </c>
      <c r="T48" s="37">
        <v>0</v>
      </c>
      <c r="U48" s="37">
        <v>0</v>
      </c>
      <c r="V48" s="59">
        <f t="shared" si="4"/>
        <v>0</v>
      </c>
    </row>
    <row r="49" spans="1:22">
      <c r="A49" s="1" t="s">
        <v>231</v>
      </c>
      <c r="B49" s="37">
        <v>0</v>
      </c>
      <c r="C49" s="37">
        <v>6</v>
      </c>
      <c r="D49" s="38">
        <f t="shared" si="0"/>
        <v>6</v>
      </c>
      <c r="E49" s="37">
        <v>6</v>
      </c>
      <c r="F49" s="37">
        <v>0</v>
      </c>
      <c r="G49" s="37">
        <v>0</v>
      </c>
      <c r="H49" s="50">
        <f t="shared" si="1"/>
        <v>12</v>
      </c>
      <c r="I49" s="37">
        <v>0</v>
      </c>
      <c r="J49" s="37">
        <v>0</v>
      </c>
      <c r="K49" s="38">
        <f t="shared" si="2"/>
        <v>0</v>
      </c>
      <c r="L49" s="37">
        <v>0</v>
      </c>
      <c r="M49" s="37">
        <v>0</v>
      </c>
      <c r="N49" s="37">
        <v>0</v>
      </c>
      <c r="O49" s="54">
        <f>SUM(Table5[[#This Row],[Children 0-5/2]:[General interest/2]])</f>
        <v>0</v>
      </c>
      <c r="P49" s="37">
        <v>0</v>
      </c>
      <c r="Q49" s="37">
        <v>0</v>
      </c>
      <c r="R49" s="38">
        <f t="shared" si="3"/>
        <v>0</v>
      </c>
      <c r="S49" s="37">
        <v>0</v>
      </c>
      <c r="T49" s="37">
        <v>0</v>
      </c>
      <c r="U49" s="37">
        <v>0</v>
      </c>
      <c r="V49" s="59">
        <f t="shared" si="4"/>
        <v>0</v>
      </c>
    </row>
    <row r="50" spans="1:22">
      <c r="A50" s="1" t="s">
        <v>236</v>
      </c>
      <c r="B50" s="37">
        <v>40</v>
      </c>
      <c r="C50" s="37">
        <v>71</v>
      </c>
      <c r="D50" s="38">
        <f t="shared" si="0"/>
        <v>111</v>
      </c>
      <c r="E50" s="37">
        <v>63</v>
      </c>
      <c r="F50" s="37">
        <v>14</v>
      </c>
      <c r="G50" s="37">
        <v>30</v>
      </c>
      <c r="H50" s="50">
        <f t="shared" si="1"/>
        <v>218</v>
      </c>
      <c r="I50" s="37">
        <v>0</v>
      </c>
      <c r="J50" s="37">
        <v>0</v>
      </c>
      <c r="K50" s="38">
        <f t="shared" si="2"/>
        <v>0</v>
      </c>
      <c r="L50" s="37">
        <v>0</v>
      </c>
      <c r="M50" s="37">
        <v>0</v>
      </c>
      <c r="N50" s="37">
        <v>0</v>
      </c>
      <c r="O50" s="54">
        <f>SUM(Table5[[#This Row],[Children 0-5/2]:[General interest/2]])</f>
        <v>0</v>
      </c>
      <c r="P50" s="37">
        <v>0</v>
      </c>
      <c r="Q50" s="37">
        <v>0</v>
      </c>
      <c r="R50" s="38">
        <f t="shared" si="3"/>
        <v>0</v>
      </c>
      <c r="S50" s="37">
        <v>0</v>
      </c>
      <c r="T50" s="37">
        <v>0</v>
      </c>
      <c r="U50" s="37">
        <v>0</v>
      </c>
      <c r="V50" s="59">
        <f t="shared" si="4"/>
        <v>0</v>
      </c>
    </row>
    <row r="51" spans="1:22">
      <c r="A51" s="1" t="s">
        <v>241</v>
      </c>
      <c r="B51" s="37">
        <v>4</v>
      </c>
      <c r="C51" s="37">
        <v>8</v>
      </c>
      <c r="D51" s="38">
        <f t="shared" si="0"/>
        <v>12</v>
      </c>
      <c r="E51" s="37">
        <v>0</v>
      </c>
      <c r="F51" s="37">
        <v>0</v>
      </c>
      <c r="G51" s="37">
        <v>1</v>
      </c>
      <c r="H51" s="50">
        <f t="shared" si="1"/>
        <v>13</v>
      </c>
      <c r="I51" s="37">
        <v>0</v>
      </c>
      <c r="J51" s="37">
        <v>0</v>
      </c>
      <c r="K51" s="38">
        <f t="shared" si="2"/>
        <v>0</v>
      </c>
      <c r="L51" s="37">
        <v>0</v>
      </c>
      <c r="M51" s="37">
        <v>0</v>
      </c>
      <c r="N51" s="37">
        <v>0</v>
      </c>
      <c r="O51" s="54">
        <f>SUM(Table5[[#This Row],[Children 0-5/2]:[General interest/2]])</f>
        <v>0</v>
      </c>
      <c r="P51" s="37">
        <v>0</v>
      </c>
      <c r="Q51" s="37">
        <v>0</v>
      </c>
      <c r="R51" s="38">
        <f t="shared" si="3"/>
        <v>0</v>
      </c>
      <c r="S51" s="37">
        <v>0</v>
      </c>
      <c r="T51" s="37">
        <v>0</v>
      </c>
      <c r="U51" s="37">
        <v>0</v>
      </c>
      <c r="V51" s="59">
        <f t="shared" si="4"/>
        <v>0</v>
      </c>
    </row>
    <row r="52" spans="1:22">
      <c r="A52" s="1" t="s">
        <v>246</v>
      </c>
      <c r="B52" s="37">
        <v>10</v>
      </c>
      <c r="C52" s="37">
        <v>10</v>
      </c>
      <c r="D52" s="38">
        <f t="shared" si="0"/>
        <v>20</v>
      </c>
      <c r="E52" s="37">
        <v>3</v>
      </c>
      <c r="F52" s="37">
        <v>19</v>
      </c>
      <c r="G52" s="37">
        <v>12</v>
      </c>
      <c r="H52" s="50">
        <f t="shared" si="1"/>
        <v>54</v>
      </c>
      <c r="I52" s="37">
        <v>1</v>
      </c>
      <c r="J52" s="37">
        <v>1</v>
      </c>
      <c r="K52" s="38">
        <f t="shared" si="2"/>
        <v>2</v>
      </c>
      <c r="L52" s="37">
        <v>1</v>
      </c>
      <c r="M52" s="37">
        <v>0</v>
      </c>
      <c r="N52" s="37">
        <v>0</v>
      </c>
      <c r="O52" s="54">
        <f>SUM(Table5[[#This Row],[Children 0-5/2]:[General interest/2]])</f>
        <v>5</v>
      </c>
      <c r="P52" s="37">
        <v>0</v>
      </c>
      <c r="Q52" s="37">
        <v>0</v>
      </c>
      <c r="R52" s="38">
        <f t="shared" si="3"/>
        <v>0</v>
      </c>
      <c r="S52" s="37">
        <v>0</v>
      </c>
      <c r="T52" s="37">
        <v>0</v>
      </c>
      <c r="U52" s="37">
        <v>0</v>
      </c>
      <c r="V52" s="59">
        <f t="shared" si="4"/>
        <v>0</v>
      </c>
    </row>
    <row r="53" spans="1:22">
      <c r="A53" s="1" t="s">
        <v>251</v>
      </c>
      <c r="B53" s="37">
        <v>10</v>
      </c>
      <c r="C53" s="37">
        <v>10</v>
      </c>
      <c r="D53" s="38">
        <f t="shared" si="0"/>
        <v>20</v>
      </c>
      <c r="E53" s="37">
        <v>5</v>
      </c>
      <c r="F53" s="37">
        <v>55</v>
      </c>
      <c r="G53" s="37">
        <v>0</v>
      </c>
      <c r="H53" s="50">
        <f t="shared" si="1"/>
        <v>80</v>
      </c>
      <c r="I53" s="37">
        <v>0</v>
      </c>
      <c r="J53" s="37">
        <v>0</v>
      </c>
      <c r="K53" s="38">
        <f t="shared" si="2"/>
        <v>0</v>
      </c>
      <c r="L53" s="37">
        <v>0</v>
      </c>
      <c r="M53" s="37">
        <v>0</v>
      </c>
      <c r="N53" s="37">
        <v>0</v>
      </c>
      <c r="O53" s="54">
        <f>SUM(Table5[[#This Row],[Children 0-5/2]:[General interest/2]])</f>
        <v>0</v>
      </c>
      <c r="P53" s="37">
        <v>0</v>
      </c>
      <c r="Q53" s="37">
        <v>0</v>
      </c>
      <c r="R53" s="38">
        <f t="shared" si="3"/>
        <v>0</v>
      </c>
      <c r="S53" s="37">
        <v>0</v>
      </c>
      <c r="T53" s="37">
        <v>0</v>
      </c>
      <c r="U53" s="37">
        <v>0</v>
      </c>
      <c r="V53" s="59">
        <f t="shared" si="4"/>
        <v>0</v>
      </c>
    </row>
    <row r="54" spans="1:22">
      <c r="A54" s="1" t="s">
        <v>256</v>
      </c>
      <c r="B54" s="37">
        <v>0</v>
      </c>
      <c r="C54" s="37">
        <v>3</v>
      </c>
      <c r="D54" s="38">
        <f t="shared" si="0"/>
        <v>3</v>
      </c>
      <c r="E54" s="37">
        <v>4</v>
      </c>
      <c r="F54" s="37">
        <v>0</v>
      </c>
      <c r="G54" s="37">
        <v>5</v>
      </c>
      <c r="H54" s="50">
        <f t="shared" si="1"/>
        <v>12</v>
      </c>
      <c r="I54" s="37">
        <v>1</v>
      </c>
      <c r="J54" s="37">
        <v>1</v>
      </c>
      <c r="K54" s="38">
        <f t="shared" si="2"/>
        <v>2</v>
      </c>
      <c r="L54" s="37">
        <v>1</v>
      </c>
      <c r="M54" s="37">
        <v>0</v>
      </c>
      <c r="N54" s="37">
        <v>3</v>
      </c>
      <c r="O54" s="54">
        <f>SUM(Table5[[#This Row],[Children 0-5/2]:[General interest/2]])</f>
        <v>8</v>
      </c>
      <c r="P54" s="37">
        <v>0</v>
      </c>
      <c r="Q54" s="37">
        <v>0</v>
      </c>
      <c r="R54" s="38">
        <f t="shared" si="3"/>
        <v>0</v>
      </c>
      <c r="S54" s="37">
        <v>0</v>
      </c>
      <c r="T54" s="37">
        <v>0</v>
      </c>
      <c r="U54" s="37">
        <v>0</v>
      </c>
      <c r="V54" s="59">
        <f t="shared" si="4"/>
        <v>0</v>
      </c>
    </row>
    <row r="55" spans="1:22">
      <c r="A55" s="1" t="s">
        <v>261</v>
      </c>
      <c r="B55" s="37">
        <v>0</v>
      </c>
      <c r="C55" s="37">
        <v>6</v>
      </c>
      <c r="D55" s="38">
        <f t="shared" si="0"/>
        <v>6</v>
      </c>
      <c r="E55" s="37">
        <v>0</v>
      </c>
      <c r="F55" s="37">
        <v>0</v>
      </c>
      <c r="G55" s="37">
        <v>3</v>
      </c>
      <c r="H55" s="50">
        <f t="shared" si="1"/>
        <v>9</v>
      </c>
      <c r="I55" s="37">
        <v>0</v>
      </c>
      <c r="J55" s="37">
        <v>0</v>
      </c>
      <c r="K55" s="38">
        <f t="shared" si="2"/>
        <v>0</v>
      </c>
      <c r="L55" s="37">
        <v>0</v>
      </c>
      <c r="M55" s="37">
        <v>0</v>
      </c>
      <c r="N55" s="37">
        <v>0</v>
      </c>
      <c r="O55" s="54">
        <f>SUM(Table5[[#This Row],[Children 0-5/2]:[General interest/2]])</f>
        <v>0</v>
      </c>
      <c r="P55" s="37">
        <v>0</v>
      </c>
      <c r="Q55" s="37">
        <v>0</v>
      </c>
      <c r="R55" s="38">
        <f t="shared" si="3"/>
        <v>0</v>
      </c>
      <c r="S55" s="37">
        <v>0</v>
      </c>
      <c r="T55" s="37">
        <v>0</v>
      </c>
      <c r="U55" s="37">
        <v>0</v>
      </c>
      <c r="V55" s="59">
        <f t="shared" si="4"/>
        <v>0</v>
      </c>
    </row>
    <row r="56" spans="1:22">
      <c r="A56" s="1" t="s">
        <v>266</v>
      </c>
      <c r="B56" s="37">
        <v>44</v>
      </c>
      <c r="C56" s="37">
        <v>60</v>
      </c>
      <c r="D56" s="38">
        <f t="shared" si="0"/>
        <v>104</v>
      </c>
      <c r="E56" s="37">
        <v>49</v>
      </c>
      <c r="F56" s="37">
        <v>14</v>
      </c>
      <c r="G56" s="37">
        <v>40</v>
      </c>
      <c r="H56" s="50">
        <f t="shared" si="1"/>
        <v>207</v>
      </c>
      <c r="I56" s="37">
        <v>0</v>
      </c>
      <c r="J56" s="37">
        <v>0</v>
      </c>
      <c r="K56" s="38">
        <f t="shared" si="2"/>
        <v>0</v>
      </c>
      <c r="L56" s="37">
        <v>0</v>
      </c>
      <c r="M56" s="37">
        <v>0</v>
      </c>
      <c r="N56" s="37">
        <v>0</v>
      </c>
      <c r="O56" s="54">
        <f>SUM(Table5[[#This Row],[Children 0-5/2]:[General interest/2]])</f>
        <v>0</v>
      </c>
      <c r="P56" s="37">
        <v>0</v>
      </c>
      <c r="Q56" s="37">
        <v>0</v>
      </c>
      <c r="R56" s="38">
        <f t="shared" si="3"/>
        <v>0</v>
      </c>
      <c r="S56" s="37">
        <v>0</v>
      </c>
      <c r="T56" s="37">
        <v>0</v>
      </c>
      <c r="U56" s="37">
        <v>0</v>
      </c>
      <c r="V56" s="59">
        <f t="shared" si="4"/>
        <v>0</v>
      </c>
    </row>
    <row r="57" spans="1:22">
      <c r="A57" s="1" t="s">
        <v>271</v>
      </c>
      <c r="B57" s="38" t="s">
        <v>17</v>
      </c>
      <c r="C57" s="38" t="s">
        <v>17</v>
      </c>
      <c r="D57" s="38">
        <f t="shared" si="0"/>
        <v>0</v>
      </c>
      <c r="E57" s="38" t="s">
        <v>17</v>
      </c>
      <c r="F57" s="38" t="s">
        <v>17</v>
      </c>
      <c r="G57" s="38" t="s">
        <v>17</v>
      </c>
      <c r="H57" s="50">
        <f t="shared" si="1"/>
        <v>0</v>
      </c>
      <c r="I57" s="38" t="s">
        <v>17</v>
      </c>
      <c r="J57" s="38" t="s">
        <v>17</v>
      </c>
      <c r="K57" s="38">
        <f t="shared" si="2"/>
        <v>0</v>
      </c>
      <c r="L57" s="38" t="s">
        <v>17</v>
      </c>
      <c r="M57" s="38" t="s">
        <v>17</v>
      </c>
      <c r="N57" s="38" t="s">
        <v>17</v>
      </c>
      <c r="O57" s="54">
        <f>SUM(Table5[[#This Row],[Children 0-5/2]:[General interest/2]])</f>
        <v>0</v>
      </c>
      <c r="P57" s="38" t="s">
        <v>17</v>
      </c>
      <c r="Q57" s="38" t="s">
        <v>17</v>
      </c>
      <c r="R57" s="38">
        <f t="shared" si="3"/>
        <v>0</v>
      </c>
      <c r="S57" s="38" t="s">
        <v>17</v>
      </c>
      <c r="T57" s="38" t="s">
        <v>17</v>
      </c>
      <c r="U57" s="38" t="s">
        <v>17</v>
      </c>
      <c r="V57" s="59">
        <f t="shared" si="4"/>
        <v>0</v>
      </c>
    </row>
    <row r="58" spans="1:22">
      <c r="A58" s="1" t="s">
        <v>274</v>
      </c>
      <c r="B58" s="37">
        <v>1</v>
      </c>
      <c r="C58" s="37">
        <v>1</v>
      </c>
      <c r="D58" s="38">
        <f t="shared" si="0"/>
        <v>2</v>
      </c>
      <c r="E58" s="37">
        <v>1</v>
      </c>
      <c r="F58" s="37">
        <v>0</v>
      </c>
      <c r="G58" s="37">
        <v>0</v>
      </c>
      <c r="H58" s="50">
        <f t="shared" si="1"/>
        <v>3</v>
      </c>
      <c r="I58" s="37">
        <v>0</v>
      </c>
      <c r="J58" s="37">
        <v>0</v>
      </c>
      <c r="K58" s="38">
        <f t="shared" si="2"/>
        <v>0</v>
      </c>
      <c r="L58" s="37">
        <v>0</v>
      </c>
      <c r="M58" s="37">
        <v>0</v>
      </c>
      <c r="N58" s="37">
        <v>0</v>
      </c>
      <c r="O58" s="54">
        <f>SUM(Table5[[#This Row],[Children 0-5/2]:[General interest/2]])</f>
        <v>0</v>
      </c>
      <c r="P58" s="37">
        <v>0</v>
      </c>
      <c r="Q58" s="37">
        <v>0</v>
      </c>
      <c r="R58" s="38">
        <f t="shared" si="3"/>
        <v>0</v>
      </c>
      <c r="S58" s="37">
        <v>0</v>
      </c>
      <c r="T58" s="37">
        <v>0</v>
      </c>
      <c r="U58" s="37">
        <v>0</v>
      </c>
      <c r="V58" s="59">
        <f t="shared" si="4"/>
        <v>0</v>
      </c>
    </row>
    <row r="59" spans="1:22">
      <c r="A59" s="1" t="s">
        <v>279</v>
      </c>
      <c r="B59" s="37">
        <v>73</v>
      </c>
      <c r="C59" s="37">
        <v>136</v>
      </c>
      <c r="D59" s="38">
        <f t="shared" si="0"/>
        <v>209</v>
      </c>
      <c r="E59" s="37">
        <v>138</v>
      </c>
      <c r="F59" s="37">
        <v>0</v>
      </c>
      <c r="G59" s="37">
        <v>0</v>
      </c>
      <c r="H59" s="50">
        <f t="shared" si="1"/>
        <v>347</v>
      </c>
      <c r="I59" s="37">
        <v>0</v>
      </c>
      <c r="J59" s="37">
        <v>0</v>
      </c>
      <c r="K59" s="38">
        <f t="shared" si="2"/>
        <v>0</v>
      </c>
      <c r="L59" s="37">
        <v>0</v>
      </c>
      <c r="M59" s="37">
        <v>0</v>
      </c>
      <c r="N59" s="37">
        <v>0</v>
      </c>
      <c r="O59" s="54">
        <f>SUM(Table5[[#This Row],[Children 0-5/2]:[General interest/2]])</f>
        <v>0</v>
      </c>
      <c r="P59" s="37">
        <v>0</v>
      </c>
      <c r="Q59" s="37">
        <v>0</v>
      </c>
      <c r="R59" s="38">
        <f t="shared" si="3"/>
        <v>0</v>
      </c>
      <c r="S59" s="37">
        <v>0</v>
      </c>
      <c r="T59" s="37">
        <v>0</v>
      </c>
      <c r="U59" s="37">
        <v>0</v>
      </c>
      <c r="V59" s="59">
        <f t="shared" si="4"/>
        <v>0</v>
      </c>
    </row>
    <row r="60" spans="1:22">
      <c r="A60" s="1" t="s">
        <v>284</v>
      </c>
      <c r="B60" s="37">
        <v>1</v>
      </c>
      <c r="C60" s="37">
        <v>3</v>
      </c>
      <c r="D60" s="38">
        <f t="shared" si="0"/>
        <v>4</v>
      </c>
      <c r="E60" s="37">
        <v>2</v>
      </c>
      <c r="F60" s="37">
        <v>2</v>
      </c>
      <c r="G60" s="37">
        <v>2</v>
      </c>
      <c r="H60" s="50">
        <f t="shared" si="1"/>
        <v>10</v>
      </c>
      <c r="I60" s="37">
        <v>0</v>
      </c>
      <c r="J60" s="37">
        <v>0</v>
      </c>
      <c r="K60" s="38">
        <f t="shared" si="2"/>
        <v>0</v>
      </c>
      <c r="L60" s="37">
        <v>0</v>
      </c>
      <c r="M60" s="37">
        <v>0</v>
      </c>
      <c r="N60" s="37">
        <v>0</v>
      </c>
      <c r="O60" s="54">
        <f>SUM(Table5[[#This Row],[Children 0-5/2]:[General interest/2]])</f>
        <v>0</v>
      </c>
      <c r="P60" s="37">
        <v>0</v>
      </c>
      <c r="Q60" s="37">
        <v>0</v>
      </c>
      <c r="R60" s="38">
        <f t="shared" si="3"/>
        <v>0</v>
      </c>
      <c r="S60" s="37">
        <v>0</v>
      </c>
      <c r="T60" s="37">
        <v>1</v>
      </c>
      <c r="U60" s="37">
        <v>0</v>
      </c>
      <c r="V60" s="59">
        <f t="shared" si="4"/>
        <v>1</v>
      </c>
    </row>
    <row r="61" spans="1:22">
      <c r="A61" s="1" t="s">
        <v>289</v>
      </c>
      <c r="B61" s="37">
        <v>24</v>
      </c>
      <c r="C61" s="37">
        <v>8</v>
      </c>
      <c r="D61" s="38">
        <f t="shared" si="0"/>
        <v>32</v>
      </c>
      <c r="E61" s="37">
        <v>7</v>
      </c>
      <c r="F61" s="37">
        <v>5</v>
      </c>
      <c r="G61" s="37">
        <v>0</v>
      </c>
      <c r="H61" s="50">
        <f t="shared" si="1"/>
        <v>44</v>
      </c>
      <c r="I61" s="37">
        <v>0</v>
      </c>
      <c r="J61" s="37">
        <v>0</v>
      </c>
      <c r="K61" s="38">
        <f t="shared" si="2"/>
        <v>0</v>
      </c>
      <c r="L61" s="37">
        <v>0</v>
      </c>
      <c r="M61" s="37">
        <v>0</v>
      </c>
      <c r="N61" s="37">
        <v>0</v>
      </c>
      <c r="O61" s="54">
        <f>SUM(Table5[[#This Row],[Children 0-5/2]:[General interest/2]])</f>
        <v>0</v>
      </c>
      <c r="P61" s="37">
        <v>0</v>
      </c>
      <c r="Q61" s="37">
        <v>0</v>
      </c>
      <c r="R61" s="38">
        <f t="shared" si="3"/>
        <v>0</v>
      </c>
      <c r="S61" s="37">
        <v>0</v>
      </c>
      <c r="T61" s="37">
        <v>0</v>
      </c>
      <c r="U61" s="37">
        <v>0</v>
      </c>
      <c r="V61" s="59">
        <f t="shared" si="4"/>
        <v>0</v>
      </c>
    </row>
    <row r="62" spans="1:22">
      <c r="A62" s="1" t="s">
        <v>294</v>
      </c>
      <c r="B62" s="37">
        <v>50</v>
      </c>
      <c r="C62" s="37">
        <v>9</v>
      </c>
      <c r="D62" s="38">
        <f t="shared" si="0"/>
        <v>59</v>
      </c>
      <c r="E62" s="37">
        <v>0</v>
      </c>
      <c r="F62" s="37">
        <v>2</v>
      </c>
      <c r="G62" s="37">
        <v>5</v>
      </c>
      <c r="H62" s="50">
        <f t="shared" si="1"/>
        <v>66</v>
      </c>
      <c r="I62" s="37">
        <v>0</v>
      </c>
      <c r="J62" s="37">
        <v>0</v>
      </c>
      <c r="K62" s="38">
        <f t="shared" si="2"/>
        <v>0</v>
      </c>
      <c r="L62" s="37">
        <v>0</v>
      </c>
      <c r="M62" s="37">
        <v>0</v>
      </c>
      <c r="N62" s="37">
        <v>4</v>
      </c>
      <c r="O62" s="54">
        <f>SUM(Table5[[#This Row],[Children 0-5/2]:[General interest/2]])</f>
        <v>4</v>
      </c>
      <c r="P62" s="37">
        <v>0</v>
      </c>
      <c r="Q62" s="37">
        <v>0</v>
      </c>
      <c r="R62" s="38">
        <f t="shared" si="3"/>
        <v>0</v>
      </c>
      <c r="S62" s="37">
        <v>0</v>
      </c>
      <c r="T62" s="37">
        <v>0</v>
      </c>
      <c r="U62" s="37">
        <v>0</v>
      </c>
      <c r="V62" s="59">
        <f t="shared" si="4"/>
        <v>0</v>
      </c>
    </row>
    <row r="63" spans="1:22">
      <c r="A63" s="1" t="s">
        <v>299</v>
      </c>
      <c r="B63" s="37">
        <v>89</v>
      </c>
      <c r="C63" s="37">
        <v>49</v>
      </c>
      <c r="D63" s="38">
        <f t="shared" si="0"/>
        <v>138</v>
      </c>
      <c r="E63" s="37">
        <v>68</v>
      </c>
      <c r="F63" s="37">
        <v>169</v>
      </c>
      <c r="G63" s="37">
        <v>68</v>
      </c>
      <c r="H63" s="50">
        <f t="shared" si="1"/>
        <v>443</v>
      </c>
      <c r="I63" s="37">
        <v>20</v>
      </c>
      <c r="J63" s="37">
        <v>4</v>
      </c>
      <c r="K63" s="38">
        <f t="shared" si="2"/>
        <v>24</v>
      </c>
      <c r="L63" s="37">
        <v>3</v>
      </c>
      <c r="M63" s="37">
        <v>130</v>
      </c>
      <c r="N63" s="37">
        <v>54</v>
      </c>
      <c r="O63" s="54">
        <f>SUM(Table5[[#This Row],[Children 0-5/2]:[General interest/2]])</f>
        <v>235</v>
      </c>
      <c r="P63" s="37">
        <v>0</v>
      </c>
      <c r="Q63" s="37">
        <v>0</v>
      </c>
      <c r="R63" s="38">
        <f t="shared" si="3"/>
        <v>0</v>
      </c>
      <c r="S63" s="37">
        <v>0</v>
      </c>
      <c r="T63" s="37">
        <v>0</v>
      </c>
      <c r="U63" s="37">
        <v>0</v>
      </c>
      <c r="V63" s="59">
        <f t="shared" si="4"/>
        <v>0</v>
      </c>
    </row>
    <row r="64" spans="1:22">
      <c r="A64" s="1" t="s">
        <v>304</v>
      </c>
      <c r="B64" s="37">
        <v>0</v>
      </c>
      <c r="C64" s="37">
        <v>3</v>
      </c>
      <c r="D64" s="38">
        <f t="shared" si="0"/>
        <v>3</v>
      </c>
      <c r="E64" s="37">
        <v>0</v>
      </c>
      <c r="F64" s="37">
        <v>3</v>
      </c>
      <c r="G64" s="37">
        <v>1</v>
      </c>
      <c r="H64" s="50">
        <f t="shared" si="1"/>
        <v>7</v>
      </c>
      <c r="I64" s="37">
        <v>0</v>
      </c>
      <c r="J64" s="37">
        <v>0</v>
      </c>
      <c r="K64" s="38">
        <f t="shared" si="2"/>
        <v>0</v>
      </c>
      <c r="L64" s="37">
        <v>0</v>
      </c>
      <c r="M64" s="37">
        <v>0</v>
      </c>
      <c r="N64" s="37">
        <v>0</v>
      </c>
      <c r="O64" s="54">
        <f>SUM(Table5[[#This Row],[Children 0-5/2]:[General interest/2]])</f>
        <v>0</v>
      </c>
      <c r="P64" s="37">
        <v>0</v>
      </c>
      <c r="Q64" s="37">
        <v>4</v>
      </c>
      <c r="R64" s="38">
        <f t="shared" si="3"/>
        <v>4</v>
      </c>
      <c r="S64" s="37">
        <v>0</v>
      </c>
      <c r="T64" s="37">
        <v>0</v>
      </c>
      <c r="U64" s="37">
        <v>0</v>
      </c>
      <c r="V64" s="59">
        <f t="shared" si="4"/>
        <v>4</v>
      </c>
    </row>
    <row r="65" spans="1:22">
      <c r="A65" s="1" t="s">
        <v>309</v>
      </c>
      <c r="B65" s="37">
        <v>40</v>
      </c>
      <c r="C65" s="37">
        <v>4</v>
      </c>
      <c r="D65" s="38">
        <f t="shared" si="0"/>
        <v>44</v>
      </c>
      <c r="E65" s="37">
        <v>0</v>
      </c>
      <c r="F65" s="37">
        <v>2</v>
      </c>
      <c r="G65" s="37">
        <v>9</v>
      </c>
      <c r="H65" s="50">
        <f t="shared" si="1"/>
        <v>55</v>
      </c>
      <c r="I65" s="37">
        <v>0</v>
      </c>
      <c r="J65" s="37">
        <v>0</v>
      </c>
      <c r="K65" s="38">
        <f t="shared" si="2"/>
        <v>0</v>
      </c>
      <c r="L65" s="37">
        <v>0</v>
      </c>
      <c r="M65" s="37">
        <v>0</v>
      </c>
      <c r="N65" s="37">
        <v>0</v>
      </c>
      <c r="O65" s="54">
        <f>SUM(Table5[[#This Row],[Children 0-5/2]:[General interest/2]])</f>
        <v>0</v>
      </c>
      <c r="P65" s="37">
        <v>0</v>
      </c>
      <c r="Q65" s="37">
        <v>0</v>
      </c>
      <c r="R65" s="38">
        <f t="shared" si="3"/>
        <v>0</v>
      </c>
      <c r="S65" s="37">
        <v>0</v>
      </c>
      <c r="T65" s="37">
        <v>0</v>
      </c>
      <c r="U65" s="37">
        <v>0</v>
      </c>
      <c r="V65" s="59">
        <f t="shared" si="4"/>
        <v>0</v>
      </c>
    </row>
    <row r="66" spans="1:22">
      <c r="A66" s="1" t="s">
        <v>314</v>
      </c>
      <c r="B66" s="37">
        <v>8</v>
      </c>
      <c r="C66" s="37">
        <v>13</v>
      </c>
      <c r="D66" s="38">
        <f t="shared" si="0"/>
        <v>21</v>
      </c>
      <c r="E66" s="37">
        <v>4</v>
      </c>
      <c r="F66" s="37">
        <v>3</v>
      </c>
      <c r="G66" s="37">
        <v>1</v>
      </c>
      <c r="H66" s="50">
        <f t="shared" si="1"/>
        <v>29</v>
      </c>
      <c r="I66" s="37">
        <v>0</v>
      </c>
      <c r="J66" s="37">
        <v>2</v>
      </c>
      <c r="K66" s="38">
        <f t="shared" si="2"/>
        <v>2</v>
      </c>
      <c r="L66" s="37">
        <v>0</v>
      </c>
      <c r="M66" s="37">
        <v>2</v>
      </c>
      <c r="N66" s="37">
        <v>0</v>
      </c>
      <c r="O66" s="54">
        <f>SUM(Table5[[#This Row],[Children 0-5/2]:[General interest/2]])</f>
        <v>6</v>
      </c>
      <c r="P66" s="37">
        <v>0</v>
      </c>
      <c r="Q66" s="37">
        <v>0</v>
      </c>
      <c r="R66" s="38">
        <f t="shared" si="3"/>
        <v>0</v>
      </c>
      <c r="S66" s="37">
        <v>0</v>
      </c>
      <c r="T66" s="37">
        <v>0</v>
      </c>
      <c r="U66" s="37">
        <v>0</v>
      </c>
      <c r="V66" s="59">
        <f t="shared" si="4"/>
        <v>0</v>
      </c>
    </row>
    <row r="67" spans="1:22">
      <c r="A67" s="1" t="s">
        <v>319</v>
      </c>
      <c r="B67" s="37">
        <v>0</v>
      </c>
      <c r="C67" s="37">
        <v>0</v>
      </c>
      <c r="D67" s="38">
        <f t="shared" si="0"/>
        <v>0</v>
      </c>
      <c r="E67" s="37">
        <v>0</v>
      </c>
      <c r="F67" s="37">
        <v>0</v>
      </c>
      <c r="G67" s="37">
        <v>0</v>
      </c>
      <c r="H67" s="50">
        <f t="shared" si="1"/>
        <v>0</v>
      </c>
      <c r="I67" s="37">
        <v>10</v>
      </c>
      <c r="J67" s="37">
        <v>0</v>
      </c>
      <c r="K67" s="38">
        <f t="shared" si="2"/>
        <v>10</v>
      </c>
      <c r="L67" s="37">
        <v>0</v>
      </c>
      <c r="M67" s="37">
        <v>0</v>
      </c>
      <c r="N67" s="37">
        <v>0</v>
      </c>
      <c r="O67" s="54">
        <f>SUM(Table5[[#This Row],[Children 0-5/2]:[General interest/2]])</f>
        <v>20</v>
      </c>
      <c r="P67" s="37">
        <v>0</v>
      </c>
      <c r="Q67" s="37">
        <v>0</v>
      </c>
      <c r="R67" s="38">
        <f t="shared" si="3"/>
        <v>0</v>
      </c>
      <c r="S67" s="37">
        <v>0</v>
      </c>
      <c r="T67" s="37">
        <v>0</v>
      </c>
      <c r="U67" s="37">
        <v>0</v>
      </c>
      <c r="V67" s="59">
        <f t="shared" si="4"/>
        <v>0</v>
      </c>
    </row>
    <row r="68" spans="1:22">
      <c r="A68" s="1" t="s">
        <v>324</v>
      </c>
      <c r="B68" s="37">
        <v>34</v>
      </c>
      <c r="C68" s="37">
        <v>67</v>
      </c>
      <c r="D68" s="38">
        <f t="shared" si="0"/>
        <v>101</v>
      </c>
      <c r="E68" s="37">
        <v>3</v>
      </c>
      <c r="F68" s="37">
        <v>17</v>
      </c>
      <c r="G68" s="37">
        <v>4</v>
      </c>
      <c r="H68" s="50">
        <f t="shared" si="1"/>
        <v>125</v>
      </c>
      <c r="I68" s="37">
        <v>0</v>
      </c>
      <c r="J68" s="37">
        <v>0</v>
      </c>
      <c r="K68" s="38">
        <f t="shared" si="2"/>
        <v>0</v>
      </c>
      <c r="L68" s="37">
        <v>0</v>
      </c>
      <c r="M68" s="37">
        <v>0</v>
      </c>
      <c r="N68" s="37">
        <v>3</v>
      </c>
      <c r="O68" s="54">
        <f>SUM(Table5[[#This Row],[Children 0-5/2]:[General interest/2]])</f>
        <v>3</v>
      </c>
      <c r="P68" s="37">
        <v>0</v>
      </c>
      <c r="Q68" s="37">
        <v>0</v>
      </c>
      <c r="R68" s="38">
        <f t="shared" si="3"/>
        <v>0</v>
      </c>
      <c r="S68" s="37">
        <v>0</v>
      </c>
      <c r="T68" s="37">
        <v>0</v>
      </c>
      <c r="U68" s="37">
        <v>0</v>
      </c>
      <c r="V68" s="59">
        <f t="shared" si="4"/>
        <v>0</v>
      </c>
    </row>
    <row r="69" spans="1:22">
      <c r="A69" s="1" t="s">
        <v>329</v>
      </c>
      <c r="B69" s="37">
        <v>29</v>
      </c>
      <c r="C69" s="37">
        <v>81</v>
      </c>
      <c r="D69" s="38">
        <f t="shared" si="0"/>
        <v>110</v>
      </c>
      <c r="E69" s="37">
        <v>45</v>
      </c>
      <c r="F69" s="37">
        <v>115</v>
      </c>
      <c r="G69" s="37">
        <v>41</v>
      </c>
      <c r="H69" s="50">
        <f t="shared" si="1"/>
        <v>311</v>
      </c>
      <c r="I69" s="37">
        <v>50</v>
      </c>
      <c r="J69" s="37">
        <v>0</v>
      </c>
      <c r="K69" s="38">
        <f t="shared" si="2"/>
        <v>50</v>
      </c>
      <c r="L69" s="37">
        <v>1</v>
      </c>
      <c r="M69" s="37">
        <v>4</v>
      </c>
      <c r="N69" s="37">
        <v>0</v>
      </c>
      <c r="O69" s="54">
        <f>SUM(Table5[[#This Row],[Children 0-5/2]:[General interest/2]])</f>
        <v>105</v>
      </c>
      <c r="P69" s="37">
        <v>0</v>
      </c>
      <c r="Q69" s="37">
        <v>0</v>
      </c>
      <c r="R69" s="38">
        <f t="shared" si="3"/>
        <v>0</v>
      </c>
      <c r="S69" s="37">
        <v>0</v>
      </c>
      <c r="T69" s="37">
        <v>0</v>
      </c>
      <c r="U69" s="37">
        <v>0</v>
      </c>
      <c r="V69" s="59">
        <f t="shared" si="4"/>
        <v>0</v>
      </c>
    </row>
    <row r="70" spans="1:22">
      <c r="A70" s="1" t="s">
        <v>334</v>
      </c>
      <c r="B70" s="37">
        <v>2</v>
      </c>
      <c r="C70" s="37">
        <v>2</v>
      </c>
      <c r="D70" s="38">
        <f t="shared" ref="D70:D125" si="5">SUM(B70:C70)</f>
        <v>4</v>
      </c>
      <c r="E70" s="37">
        <v>1</v>
      </c>
      <c r="F70" s="37">
        <v>12</v>
      </c>
      <c r="G70" s="37">
        <v>2</v>
      </c>
      <c r="H70" s="50">
        <f t="shared" ref="H70:H125" si="6">SUM(D70:G70)</f>
        <v>19</v>
      </c>
      <c r="I70" s="37">
        <v>0</v>
      </c>
      <c r="J70" s="37">
        <v>0</v>
      </c>
      <c r="K70" s="38">
        <f t="shared" ref="K70:K125" si="7">SUM(I70:J70)</f>
        <v>0</v>
      </c>
      <c r="L70" s="37">
        <v>0</v>
      </c>
      <c r="M70" s="37">
        <v>0</v>
      </c>
      <c r="N70" s="37">
        <v>0</v>
      </c>
      <c r="O70" s="54">
        <f>SUM(Table5[[#This Row],[Children 0-5/2]:[General interest/2]])</f>
        <v>0</v>
      </c>
      <c r="P70" s="37">
        <v>0</v>
      </c>
      <c r="Q70" s="37">
        <v>0</v>
      </c>
      <c r="R70" s="38">
        <f t="shared" ref="R70:R125" si="8">SUM(P70:Q70)</f>
        <v>0</v>
      </c>
      <c r="S70" s="37">
        <v>0</v>
      </c>
      <c r="T70" s="37">
        <v>0</v>
      </c>
      <c r="U70" s="37">
        <v>0</v>
      </c>
      <c r="V70" s="59">
        <f t="shared" ref="V70:V125" si="9">SUM(R70:U70)</f>
        <v>0</v>
      </c>
    </row>
    <row r="71" spans="1:22">
      <c r="A71" s="1" t="s">
        <v>339</v>
      </c>
      <c r="B71" s="37">
        <v>2</v>
      </c>
      <c r="C71" s="37">
        <v>2</v>
      </c>
      <c r="D71" s="38">
        <f t="shared" si="5"/>
        <v>4</v>
      </c>
      <c r="E71" s="37">
        <v>0</v>
      </c>
      <c r="F71" s="37">
        <v>0</v>
      </c>
      <c r="G71" s="37">
        <v>0</v>
      </c>
      <c r="H71" s="50">
        <f t="shared" si="6"/>
        <v>4</v>
      </c>
      <c r="I71" s="37">
        <v>0</v>
      </c>
      <c r="J71" s="37">
        <v>0</v>
      </c>
      <c r="K71" s="38">
        <f t="shared" si="7"/>
        <v>0</v>
      </c>
      <c r="L71" s="37">
        <v>0</v>
      </c>
      <c r="M71" s="37">
        <v>0</v>
      </c>
      <c r="N71" s="37">
        <v>0</v>
      </c>
      <c r="O71" s="54">
        <f>SUM(Table5[[#This Row],[Children 0-5/2]:[General interest/2]])</f>
        <v>0</v>
      </c>
      <c r="P71" s="37">
        <v>0</v>
      </c>
      <c r="Q71" s="37">
        <v>0</v>
      </c>
      <c r="R71" s="38">
        <f t="shared" si="8"/>
        <v>0</v>
      </c>
      <c r="S71" s="37">
        <v>0</v>
      </c>
      <c r="T71" s="37">
        <v>0</v>
      </c>
      <c r="U71" s="37">
        <v>0</v>
      </c>
      <c r="V71" s="59">
        <f t="shared" si="9"/>
        <v>0</v>
      </c>
    </row>
    <row r="72" spans="1:22">
      <c r="A72" s="1" t="s">
        <v>344</v>
      </c>
      <c r="B72" s="37">
        <v>8</v>
      </c>
      <c r="C72" s="37">
        <v>6</v>
      </c>
      <c r="D72" s="38">
        <f t="shared" si="5"/>
        <v>14</v>
      </c>
      <c r="E72" s="37">
        <v>0</v>
      </c>
      <c r="F72" s="37">
        <v>4</v>
      </c>
      <c r="G72" s="37">
        <v>0</v>
      </c>
      <c r="H72" s="50">
        <f t="shared" si="6"/>
        <v>18</v>
      </c>
      <c r="I72" s="37">
        <v>0</v>
      </c>
      <c r="J72" s="37">
        <v>0</v>
      </c>
      <c r="K72" s="38">
        <f t="shared" si="7"/>
        <v>0</v>
      </c>
      <c r="L72" s="37">
        <v>0</v>
      </c>
      <c r="M72" s="37">
        <v>2</v>
      </c>
      <c r="N72" s="37">
        <v>0</v>
      </c>
      <c r="O72" s="54">
        <f>SUM(Table5[[#This Row],[Children 0-5/2]:[General interest/2]])</f>
        <v>2</v>
      </c>
      <c r="P72" s="37">
        <v>0</v>
      </c>
      <c r="Q72" s="37">
        <v>0</v>
      </c>
      <c r="R72" s="38">
        <f t="shared" si="8"/>
        <v>0</v>
      </c>
      <c r="S72" s="37">
        <v>0</v>
      </c>
      <c r="T72" s="37">
        <v>0</v>
      </c>
      <c r="U72" s="37">
        <v>0</v>
      </c>
      <c r="V72" s="59">
        <f t="shared" si="9"/>
        <v>0</v>
      </c>
    </row>
    <row r="73" spans="1:22">
      <c r="A73" s="1" t="s">
        <v>348</v>
      </c>
      <c r="B73" s="37">
        <v>1836</v>
      </c>
      <c r="C73" s="37">
        <v>2160</v>
      </c>
      <c r="D73" s="38">
        <f t="shared" si="5"/>
        <v>3996</v>
      </c>
      <c r="E73" s="37">
        <v>1954</v>
      </c>
      <c r="F73" s="37">
        <v>2773</v>
      </c>
      <c r="G73" s="37">
        <v>563</v>
      </c>
      <c r="H73" s="50">
        <f t="shared" si="6"/>
        <v>9286</v>
      </c>
      <c r="I73" s="37">
        <v>23</v>
      </c>
      <c r="J73" s="37">
        <v>39</v>
      </c>
      <c r="K73" s="38">
        <f t="shared" si="7"/>
        <v>62</v>
      </c>
      <c r="L73" s="37">
        <v>14</v>
      </c>
      <c r="M73" s="37">
        <v>9</v>
      </c>
      <c r="N73" s="37">
        <v>53</v>
      </c>
      <c r="O73" s="54">
        <f>SUM(Table5[[#This Row],[Children 0-5/2]:[General interest/2]])</f>
        <v>200</v>
      </c>
      <c r="P73" s="37">
        <v>6</v>
      </c>
      <c r="Q73" s="37">
        <v>6</v>
      </c>
      <c r="R73" s="38">
        <f t="shared" si="8"/>
        <v>12</v>
      </c>
      <c r="S73" s="37">
        <v>1</v>
      </c>
      <c r="T73" s="37">
        <v>145</v>
      </c>
      <c r="U73" s="37">
        <v>6</v>
      </c>
      <c r="V73" s="59">
        <f t="shared" si="9"/>
        <v>164</v>
      </c>
    </row>
    <row r="74" spans="1:22">
      <c r="A74" s="1" t="s">
        <v>353</v>
      </c>
      <c r="B74" s="37">
        <v>43</v>
      </c>
      <c r="C74" s="37">
        <v>43</v>
      </c>
      <c r="D74" s="38">
        <f t="shared" si="5"/>
        <v>86</v>
      </c>
      <c r="E74" s="37">
        <v>35</v>
      </c>
      <c r="F74" s="37">
        <v>71</v>
      </c>
      <c r="G74" s="37">
        <v>38</v>
      </c>
      <c r="H74" s="50">
        <f t="shared" si="6"/>
        <v>230</v>
      </c>
      <c r="I74" s="37">
        <v>15</v>
      </c>
      <c r="J74" s="37">
        <v>40</v>
      </c>
      <c r="K74" s="38">
        <f t="shared" si="7"/>
        <v>55</v>
      </c>
      <c r="L74" s="37">
        <v>16</v>
      </c>
      <c r="M74" s="37">
        <v>2</v>
      </c>
      <c r="N74" s="37">
        <v>33</v>
      </c>
      <c r="O74" s="54">
        <f>SUM(Table5[[#This Row],[Children 0-5/2]:[General interest/2]])</f>
        <v>161</v>
      </c>
      <c r="P74" s="37">
        <v>0</v>
      </c>
      <c r="Q74" s="37">
        <v>0</v>
      </c>
      <c r="R74" s="38">
        <f t="shared" si="8"/>
        <v>0</v>
      </c>
      <c r="S74" s="37">
        <v>0</v>
      </c>
      <c r="T74" s="37">
        <v>0</v>
      </c>
      <c r="U74" s="37">
        <v>0</v>
      </c>
      <c r="V74" s="59">
        <f t="shared" si="9"/>
        <v>0</v>
      </c>
    </row>
    <row r="75" spans="1:22">
      <c r="A75" s="1" t="s">
        <v>358</v>
      </c>
      <c r="B75" s="37">
        <v>23</v>
      </c>
      <c r="C75" s="37">
        <v>9</v>
      </c>
      <c r="D75" s="38">
        <f t="shared" si="5"/>
        <v>32</v>
      </c>
      <c r="E75" s="37">
        <v>14</v>
      </c>
      <c r="F75" s="37">
        <v>12</v>
      </c>
      <c r="G75" s="37">
        <v>1</v>
      </c>
      <c r="H75" s="50">
        <f t="shared" si="6"/>
        <v>59</v>
      </c>
      <c r="I75" s="37">
        <v>1</v>
      </c>
      <c r="J75" s="37">
        <v>2</v>
      </c>
      <c r="K75" s="38">
        <f t="shared" si="7"/>
        <v>3</v>
      </c>
      <c r="L75" s="37">
        <v>1</v>
      </c>
      <c r="M75" s="37">
        <v>1</v>
      </c>
      <c r="N75" s="37">
        <v>2</v>
      </c>
      <c r="O75" s="54">
        <f>SUM(Table5[[#This Row],[Children 0-5/2]:[General interest/2]])</f>
        <v>10</v>
      </c>
      <c r="P75" s="37">
        <v>0</v>
      </c>
      <c r="Q75" s="37">
        <v>0</v>
      </c>
      <c r="R75" s="38">
        <f t="shared" si="8"/>
        <v>0</v>
      </c>
      <c r="S75" s="37">
        <v>0</v>
      </c>
      <c r="T75" s="37">
        <v>0</v>
      </c>
      <c r="U75" s="37">
        <v>0</v>
      </c>
      <c r="V75" s="59">
        <f t="shared" si="9"/>
        <v>0</v>
      </c>
    </row>
    <row r="76" spans="1:22">
      <c r="A76" s="1" t="s">
        <v>363</v>
      </c>
      <c r="B76" s="37">
        <v>2</v>
      </c>
      <c r="C76" s="37">
        <v>10</v>
      </c>
      <c r="D76" s="38">
        <f t="shared" si="5"/>
        <v>12</v>
      </c>
      <c r="E76" s="37">
        <v>10</v>
      </c>
      <c r="F76" s="37">
        <v>10</v>
      </c>
      <c r="G76" s="37">
        <v>10</v>
      </c>
      <c r="H76" s="50">
        <f t="shared" si="6"/>
        <v>42</v>
      </c>
      <c r="I76" s="37">
        <v>0</v>
      </c>
      <c r="J76" s="37">
        <v>0</v>
      </c>
      <c r="K76" s="38">
        <f t="shared" si="7"/>
        <v>0</v>
      </c>
      <c r="L76" s="37">
        <v>0</v>
      </c>
      <c r="M76" s="37">
        <v>0</v>
      </c>
      <c r="N76" s="37">
        <v>0</v>
      </c>
      <c r="O76" s="54">
        <f>SUM(Table5[[#This Row],[Children 0-5/2]:[General interest/2]])</f>
        <v>0</v>
      </c>
      <c r="P76" s="37">
        <v>0</v>
      </c>
      <c r="Q76" s="37">
        <v>0</v>
      </c>
      <c r="R76" s="38">
        <f t="shared" si="8"/>
        <v>0</v>
      </c>
      <c r="S76" s="37">
        <v>0</v>
      </c>
      <c r="T76" s="37">
        <v>0</v>
      </c>
      <c r="U76" s="37">
        <v>0</v>
      </c>
      <c r="V76" s="59">
        <f t="shared" si="9"/>
        <v>0</v>
      </c>
    </row>
    <row r="77" spans="1:22">
      <c r="A77" s="1" t="s">
        <v>368</v>
      </c>
      <c r="B77" s="37">
        <v>3</v>
      </c>
      <c r="C77" s="37">
        <v>4</v>
      </c>
      <c r="D77" s="38">
        <f t="shared" si="5"/>
        <v>7</v>
      </c>
      <c r="E77" s="37">
        <v>0</v>
      </c>
      <c r="F77" s="37">
        <v>0</v>
      </c>
      <c r="G77" s="37">
        <v>0</v>
      </c>
      <c r="H77" s="50">
        <f t="shared" si="6"/>
        <v>7</v>
      </c>
      <c r="I77" s="37">
        <v>5</v>
      </c>
      <c r="J77" s="37">
        <v>5</v>
      </c>
      <c r="K77" s="38">
        <f t="shared" si="7"/>
        <v>10</v>
      </c>
      <c r="L77" s="37">
        <v>0</v>
      </c>
      <c r="M77" s="37">
        <v>0</v>
      </c>
      <c r="N77" s="37">
        <v>0</v>
      </c>
      <c r="O77" s="54">
        <f>SUM(Table5[[#This Row],[Children 0-5/2]:[General interest/2]])</f>
        <v>20</v>
      </c>
      <c r="P77" s="37">
        <v>0</v>
      </c>
      <c r="Q77" s="37">
        <v>0</v>
      </c>
      <c r="R77" s="38">
        <f t="shared" si="8"/>
        <v>0</v>
      </c>
      <c r="S77" s="37">
        <v>0</v>
      </c>
      <c r="T77" s="37">
        <v>0</v>
      </c>
      <c r="U77" s="37">
        <v>0</v>
      </c>
      <c r="V77" s="59">
        <f t="shared" si="9"/>
        <v>0</v>
      </c>
    </row>
    <row r="78" spans="1:22">
      <c r="A78" s="1" t="s">
        <v>373</v>
      </c>
      <c r="B78" s="37">
        <v>249</v>
      </c>
      <c r="C78" s="37">
        <v>32</v>
      </c>
      <c r="D78" s="38">
        <f t="shared" si="5"/>
        <v>281</v>
      </c>
      <c r="E78" s="37">
        <v>62</v>
      </c>
      <c r="F78" s="37">
        <v>62</v>
      </c>
      <c r="G78" s="37">
        <v>46</v>
      </c>
      <c r="H78" s="50">
        <f t="shared" si="6"/>
        <v>451</v>
      </c>
      <c r="I78" s="37">
        <v>13</v>
      </c>
      <c r="J78" s="37">
        <v>0</v>
      </c>
      <c r="K78" s="38">
        <f t="shared" si="7"/>
        <v>13</v>
      </c>
      <c r="L78" s="37">
        <v>0</v>
      </c>
      <c r="M78" s="37">
        <v>0</v>
      </c>
      <c r="N78" s="37">
        <v>0</v>
      </c>
      <c r="O78" s="54">
        <f>SUM(Table5[[#This Row],[Children 0-5/2]:[General interest/2]])</f>
        <v>26</v>
      </c>
      <c r="P78" s="37">
        <v>0</v>
      </c>
      <c r="Q78" s="37">
        <v>0</v>
      </c>
      <c r="R78" s="38">
        <f t="shared" si="8"/>
        <v>0</v>
      </c>
      <c r="S78" s="37">
        <v>0</v>
      </c>
      <c r="T78" s="37">
        <v>0</v>
      </c>
      <c r="U78" s="37">
        <v>0</v>
      </c>
      <c r="V78" s="59">
        <f t="shared" si="9"/>
        <v>0</v>
      </c>
    </row>
    <row r="79" spans="1:22">
      <c r="A79" s="1" t="s">
        <v>378</v>
      </c>
      <c r="B79" s="37">
        <v>0</v>
      </c>
      <c r="C79" s="37">
        <v>26</v>
      </c>
      <c r="D79" s="38">
        <f t="shared" si="5"/>
        <v>26</v>
      </c>
      <c r="E79" s="37">
        <v>1</v>
      </c>
      <c r="F79" s="37">
        <v>2</v>
      </c>
      <c r="G79" s="37">
        <v>0</v>
      </c>
      <c r="H79" s="50">
        <f t="shared" si="6"/>
        <v>29</v>
      </c>
      <c r="I79" s="37">
        <v>0</v>
      </c>
      <c r="J79" s="37">
        <v>0</v>
      </c>
      <c r="K79" s="38">
        <f t="shared" si="7"/>
        <v>0</v>
      </c>
      <c r="L79" s="37">
        <v>0</v>
      </c>
      <c r="M79" s="37">
        <v>0</v>
      </c>
      <c r="N79" s="37">
        <v>0</v>
      </c>
      <c r="O79" s="54">
        <f>SUM(Table5[[#This Row],[Children 0-5/2]:[General interest/2]])</f>
        <v>0</v>
      </c>
      <c r="P79" s="37">
        <v>0</v>
      </c>
      <c r="Q79" s="37">
        <v>0</v>
      </c>
      <c r="R79" s="38">
        <f t="shared" si="8"/>
        <v>0</v>
      </c>
      <c r="S79" s="37">
        <v>0</v>
      </c>
      <c r="T79" s="37">
        <v>0</v>
      </c>
      <c r="U79" s="37">
        <v>0</v>
      </c>
      <c r="V79" s="59">
        <f t="shared" si="9"/>
        <v>0</v>
      </c>
    </row>
    <row r="80" spans="1:22">
      <c r="A80" s="1" t="s">
        <v>383</v>
      </c>
      <c r="B80" s="37">
        <v>0</v>
      </c>
      <c r="C80" s="37">
        <v>0</v>
      </c>
      <c r="D80" s="38">
        <f t="shared" si="5"/>
        <v>0</v>
      </c>
      <c r="E80" s="37">
        <v>0</v>
      </c>
      <c r="F80" s="37">
        <v>5</v>
      </c>
      <c r="G80" s="37">
        <v>0</v>
      </c>
      <c r="H80" s="50">
        <f t="shared" si="6"/>
        <v>5</v>
      </c>
      <c r="I80" s="37">
        <v>0</v>
      </c>
      <c r="J80" s="37">
        <v>0</v>
      </c>
      <c r="K80" s="38">
        <f t="shared" si="7"/>
        <v>0</v>
      </c>
      <c r="L80" s="37">
        <v>0</v>
      </c>
      <c r="M80" s="37">
        <v>0</v>
      </c>
      <c r="N80" s="37">
        <v>0</v>
      </c>
      <c r="O80" s="54">
        <f>SUM(Table5[[#This Row],[Children 0-5/2]:[General interest/2]])</f>
        <v>0</v>
      </c>
      <c r="P80" s="37">
        <v>0</v>
      </c>
      <c r="Q80" s="37">
        <v>0</v>
      </c>
      <c r="R80" s="38">
        <f t="shared" si="8"/>
        <v>0</v>
      </c>
      <c r="S80" s="37">
        <v>0</v>
      </c>
      <c r="T80" s="37">
        <v>0</v>
      </c>
      <c r="U80" s="37">
        <v>0</v>
      </c>
      <c r="V80" s="59">
        <f t="shared" si="9"/>
        <v>0</v>
      </c>
    </row>
    <row r="81" spans="1:22">
      <c r="A81" s="1" t="s">
        <v>388</v>
      </c>
      <c r="B81" s="37">
        <v>25</v>
      </c>
      <c r="C81" s="37">
        <v>20</v>
      </c>
      <c r="D81" s="38">
        <f t="shared" si="5"/>
        <v>45</v>
      </c>
      <c r="E81" s="37">
        <v>8</v>
      </c>
      <c r="F81" s="37">
        <v>17</v>
      </c>
      <c r="G81" s="37">
        <v>22</v>
      </c>
      <c r="H81" s="50">
        <f t="shared" si="6"/>
        <v>92</v>
      </c>
      <c r="I81" s="37">
        <v>0</v>
      </c>
      <c r="J81" s="37">
        <v>2</v>
      </c>
      <c r="K81" s="38">
        <f t="shared" si="7"/>
        <v>2</v>
      </c>
      <c r="L81" s="37">
        <v>0</v>
      </c>
      <c r="M81" s="37">
        <v>0</v>
      </c>
      <c r="N81" s="37">
        <v>0</v>
      </c>
      <c r="O81" s="54">
        <f>SUM(Table5[[#This Row],[Children 0-5/2]:[General interest/2]])</f>
        <v>4</v>
      </c>
      <c r="P81" s="37">
        <v>0</v>
      </c>
      <c r="Q81" s="37">
        <v>0</v>
      </c>
      <c r="R81" s="38">
        <f t="shared" si="8"/>
        <v>0</v>
      </c>
      <c r="S81" s="37">
        <v>0</v>
      </c>
      <c r="T81" s="37">
        <v>1</v>
      </c>
      <c r="U81" s="37">
        <v>0</v>
      </c>
      <c r="V81" s="59">
        <f t="shared" si="9"/>
        <v>1</v>
      </c>
    </row>
    <row r="82" spans="1:22">
      <c r="A82" s="1" t="s">
        <v>393</v>
      </c>
      <c r="B82" s="37">
        <v>3</v>
      </c>
      <c r="C82" s="37">
        <v>3</v>
      </c>
      <c r="D82" s="38">
        <f t="shared" si="5"/>
        <v>6</v>
      </c>
      <c r="E82" s="37">
        <v>2</v>
      </c>
      <c r="F82" s="37">
        <v>4</v>
      </c>
      <c r="G82" s="37">
        <v>0</v>
      </c>
      <c r="H82" s="50">
        <f t="shared" si="6"/>
        <v>12</v>
      </c>
      <c r="I82" s="37">
        <v>0</v>
      </c>
      <c r="J82" s="37">
        <v>0</v>
      </c>
      <c r="K82" s="38">
        <f t="shared" si="7"/>
        <v>0</v>
      </c>
      <c r="L82" s="37">
        <v>0</v>
      </c>
      <c r="M82" s="37">
        <v>0</v>
      </c>
      <c r="N82" s="37">
        <v>0</v>
      </c>
      <c r="O82" s="54">
        <f>SUM(Table5[[#This Row],[Children 0-5/2]:[General interest/2]])</f>
        <v>0</v>
      </c>
      <c r="P82" s="37">
        <v>0</v>
      </c>
      <c r="Q82" s="37">
        <v>0</v>
      </c>
      <c r="R82" s="38">
        <f t="shared" si="8"/>
        <v>0</v>
      </c>
      <c r="S82" s="37">
        <v>0</v>
      </c>
      <c r="T82" s="37">
        <v>1</v>
      </c>
      <c r="U82" s="37">
        <v>0</v>
      </c>
      <c r="V82" s="59">
        <f t="shared" si="9"/>
        <v>1</v>
      </c>
    </row>
    <row r="83" spans="1:22">
      <c r="A83" s="1" t="s">
        <v>398</v>
      </c>
      <c r="B83" s="37">
        <v>66</v>
      </c>
      <c r="C83" s="37">
        <v>12</v>
      </c>
      <c r="D83" s="38">
        <f t="shared" si="5"/>
        <v>78</v>
      </c>
      <c r="E83" s="37">
        <v>2</v>
      </c>
      <c r="F83" s="37">
        <v>0</v>
      </c>
      <c r="G83" s="37">
        <v>0</v>
      </c>
      <c r="H83" s="50">
        <f t="shared" si="6"/>
        <v>80</v>
      </c>
      <c r="I83" s="37">
        <v>1</v>
      </c>
      <c r="J83" s="37">
        <v>0</v>
      </c>
      <c r="K83" s="38">
        <f t="shared" si="7"/>
        <v>1</v>
      </c>
      <c r="L83" s="37">
        <v>0</v>
      </c>
      <c r="M83" s="37">
        <v>0</v>
      </c>
      <c r="N83" s="37">
        <v>0</v>
      </c>
      <c r="O83" s="54">
        <f>SUM(Table5[[#This Row],[Children 0-5/2]:[General interest/2]])</f>
        <v>2</v>
      </c>
      <c r="P83" s="37">
        <v>0</v>
      </c>
      <c r="Q83" s="37">
        <v>0</v>
      </c>
      <c r="R83" s="38">
        <f t="shared" si="8"/>
        <v>0</v>
      </c>
      <c r="S83" s="37">
        <v>0</v>
      </c>
      <c r="T83" s="37">
        <v>0</v>
      </c>
      <c r="U83" s="37">
        <v>0</v>
      </c>
      <c r="V83" s="59">
        <f t="shared" si="9"/>
        <v>0</v>
      </c>
    </row>
    <row r="84" spans="1:22">
      <c r="A84" s="1" t="s">
        <v>403</v>
      </c>
      <c r="B84" s="37">
        <v>66</v>
      </c>
      <c r="C84" s="37">
        <v>12</v>
      </c>
      <c r="D84" s="38">
        <f t="shared" si="5"/>
        <v>78</v>
      </c>
      <c r="E84" s="37">
        <v>12</v>
      </c>
      <c r="F84" s="37">
        <v>117</v>
      </c>
      <c r="G84" s="37">
        <v>0</v>
      </c>
      <c r="H84" s="50">
        <f t="shared" si="6"/>
        <v>207</v>
      </c>
      <c r="I84" s="37">
        <v>1</v>
      </c>
      <c r="J84" s="37">
        <v>1</v>
      </c>
      <c r="K84" s="38">
        <f t="shared" si="7"/>
        <v>2</v>
      </c>
      <c r="L84" s="37">
        <v>1</v>
      </c>
      <c r="M84" s="37">
        <v>0</v>
      </c>
      <c r="N84" s="37">
        <v>0</v>
      </c>
      <c r="O84" s="54">
        <f>SUM(Table5[[#This Row],[Children 0-5/2]:[General interest/2]])</f>
        <v>5</v>
      </c>
      <c r="P84" s="37">
        <v>0</v>
      </c>
      <c r="Q84" s="37">
        <v>0</v>
      </c>
      <c r="R84" s="38">
        <f t="shared" si="8"/>
        <v>0</v>
      </c>
      <c r="S84" s="37">
        <v>0</v>
      </c>
      <c r="T84" s="37">
        <v>0</v>
      </c>
      <c r="U84" s="37">
        <v>0</v>
      </c>
      <c r="V84" s="59">
        <f t="shared" si="9"/>
        <v>0</v>
      </c>
    </row>
    <row r="85" spans="1:22">
      <c r="A85" s="1" t="s">
        <v>408</v>
      </c>
      <c r="B85" s="37">
        <v>0</v>
      </c>
      <c r="C85" s="37">
        <v>12</v>
      </c>
      <c r="D85" s="38">
        <f t="shared" si="5"/>
        <v>12</v>
      </c>
      <c r="E85" s="37">
        <v>0</v>
      </c>
      <c r="F85" s="37">
        <v>0</v>
      </c>
      <c r="G85" s="37">
        <v>0</v>
      </c>
      <c r="H85" s="50">
        <f t="shared" si="6"/>
        <v>12</v>
      </c>
      <c r="I85" s="37">
        <v>0</v>
      </c>
      <c r="J85" s="37">
        <v>0</v>
      </c>
      <c r="K85" s="38">
        <f t="shared" si="7"/>
        <v>0</v>
      </c>
      <c r="L85" s="37">
        <v>0</v>
      </c>
      <c r="M85" s="37">
        <v>3</v>
      </c>
      <c r="N85" s="37">
        <v>0</v>
      </c>
      <c r="O85" s="54">
        <f>SUM(Table5[[#This Row],[Children 0-5/2]:[General interest/2]])</f>
        <v>3</v>
      </c>
      <c r="P85" s="37">
        <v>0</v>
      </c>
      <c r="Q85" s="37">
        <v>0</v>
      </c>
      <c r="R85" s="38">
        <f t="shared" si="8"/>
        <v>0</v>
      </c>
      <c r="S85" s="37">
        <v>0</v>
      </c>
      <c r="T85" s="37">
        <v>0</v>
      </c>
      <c r="U85" s="37">
        <v>0</v>
      </c>
      <c r="V85" s="59">
        <f t="shared" si="9"/>
        <v>0</v>
      </c>
    </row>
    <row r="86" spans="1:22">
      <c r="A86" s="1" t="s">
        <v>413</v>
      </c>
      <c r="B86" s="37">
        <v>1</v>
      </c>
      <c r="C86" s="37">
        <v>3</v>
      </c>
      <c r="D86" s="38">
        <f t="shared" si="5"/>
        <v>4</v>
      </c>
      <c r="E86" s="37">
        <v>1</v>
      </c>
      <c r="F86" s="37">
        <v>2</v>
      </c>
      <c r="G86" s="37">
        <v>1</v>
      </c>
      <c r="H86" s="50">
        <f t="shared" si="6"/>
        <v>8</v>
      </c>
      <c r="I86" s="37">
        <v>0</v>
      </c>
      <c r="J86" s="37">
        <v>0</v>
      </c>
      <c r="K86" s="38">
        <f t="shared" si="7"/>
        <v>0</v>
      </c>
      <c r="L86" s="37">
        <v>0</v>
      </c>
      <c r="M86" s="37">
        <v>0</v>
      </c>
      <c r="N86" s="37">
        <v>0</v>
      </c>
      <c r="O86" s="54">
        <f>SUM(Table5[[#This Row],[Children 0-5/2]:[General interest/2]])</f>
        <v>0</v>
      </c>
      <c r="P86" s="37">
        <v>0</v>
      </c>
      <c r="Q86" s="37">
        <v>0</v>
      </c>
      <c r="R86" s="38">
        <f t="shared" si="8"/>
        <v>0</v>
      </c>
      <c r="S86" s="37">
        <v>0</v>
      </c>
      <c r="T86" s="37">
        <v>0</v>
      </c>
      <c r="U86" s="37">
        <v>0</v>
      </c>
      <c r="V86" s="59">
        <f t="shared" si="9"/>
        <v>0</v>
      </c>
    </row>
    <row r="87" spans="1:22">
      <c r="A87" s="1" t="s">
        <v>418</v>
      </c>
      <c r="B87" s="37">
        <v>53</v>
      </c>
      <c r="C87" s="37">
        <v>151</v>
      </c>
      <c r="D87" s="38">
        <f t="shared" si="5"/>
        <v>204</v>
      </c>
      <c r="E87" s="37">
        <v>61</v>
      </c>
      <c r="F87" s="37">
        <v>23</v>
      </c>
      <c r="G87" s="37">
        <v>0</v>
      </c>
      <c r="H87" s="50">
        <f t="shared" si="6"/>
        <v>288</v>
      </c>
      <c r="I87" s="37">
        <v>0</v>
      </c>
      <c r="J87" s="37">
        <v>0</v>
      </c>
      <c r="K87" s="38">
        <f t="shared" si="7"/>
        <v>0</v>
      </c>
      <c r="L87" s="37">
        <v>0</v>
      </c>
      <c r="M87" s="37">
        <v>0</v>
      </c>
      <c r="N87" s="37">
        <v>0</v>
      </c>
      <c r="O87" s="54">
        <f>SUM(Table5[[#This Row],[Children 0-5/2]:[General interest/2]])</f>
        <v>0</v>
      </c>
      <c r="P87" s="37">
        <v>0</v>
      </c>
      <c r="Q87" s="37">
        <v>0</v>
      </c>
      <c r="R87" s="38">
        <f t="shared" si="8"/>
        <v>0</v>
      </c>
      <c r="S87" s="37">
        <v>0</v>
      </c>
      <c r="T87" s="37">
        <v>0</v>
      </c>
      <c r="U87" s="37">
        <v>0</v>
      </c>
      <c r="V87" s="59">
        <f t="shared" si="9"/>
        <v>0</v>
      </c>
    </row>
    <row r="88" spans="1:22">
      <c r="A88" s="1" t="s">
        <v>423</v>
      </c>
      <c r="B88" s="37">
        <v>86</v>
      </c>
      <c r="C88" s="37">
        <v>29</v>
      </c>
      <c r="D88" s="38">
        <f t="shared" si="5"/>
        <v>115</v>
      </c>
      <c r="E88" s="37">
        <v>7</v>
      </c>
      <c r="F88" s="37">
        <v>33</v>
      </c>
      <c r="G88" s="37">
        <v>38</v>
      </c>
      <c r="H88" s="50">
        <f t="shared" si="6"/>
        <v>193</v>
      </c>
      <c r="I88" s="37">
        <v>2</v>
      </c>
      <c r="J88" s="37">
        <v>2</v>
      </c>
      <c r="K88" s="38">
        <f t="shared" si="7"/>
        <v>4</v>
      </c>
      <c r="L88" s="37">
        <v>9</v>
      </c>
      <c r="M88" s="37">
        <v>2</v>
      </c>
      <c r="N88" s="37">
        <v>6</v>
      </c>
      <c r="O88" s="54">
        <f>SUM(Table5[[#This Row],[Children 0-5/2]:[General interest/2]])</f>
        <v>25</v>
      </c>
      <c r="P88" s="37">
        <v>0</v>
      </c>
      <c r="Q88" s="37">
        <v>0</v>
      </c>
      <c r="R88" s="38">
        <f t="shared" si="8"/>
        <v>0</v>
      </c>
      <c r="S88" s="37">
        <v>0</v>
      </c>
      <c r="T88" s="37">
        <v>0</v>
      </c>
      <c r="U88" s="37">
        <v>0</v>
      </c>
      <c r="V88" s="59">
        <f t="shared" si="9"/>
        <v>0</v>
      </c>
    </row>
    <row r="89" spans="1:22">
      <c r="A89" s="1" t="s">
        <v>428</v>
      </c>
      <c r="B89" s="37">
        <v>81</v>
      </c>
      <c r="C89" s="37">
        <v>40</v>
      </c>
      <c r="D89" s="38">
        <f t="shared" si="5"/>
        <v>121</v>
      </c>
      <c r="E89" s="37">
        <v>5</v>
      </c>
      <c r="F89" s="37">
        <v>66</v>
      </c>
      <c r="G89" s="37">
        <v>26</v>
      </c>
      <c r="H89" s="50">
        <f t="shared" si="6"/>
        <v>218</v>
      </c>
      <c r="I89" s="37">
        <v>0</v>
      </c>
      <c r="J89" s="37">
        <v>0</v>
      </c>
      <c r="K89" s="38">
        <f t="shared" si="7"/>
        <v>0</v>
      </c>
      <c r="L89" s="37">
        <v>0</v>
      </c>
      <c r="M89" s="37">
        <v>0</v>
      </c>
      <c r="N89" s="37">
        <v>1</v>
      </c>
      <c r="O89" s="54">
        <f>SUM(Table5[[#This Row],[Children 0-5/2]:[General interest/2]])</f>
        <v>1</v>
      </c>
      <c r="P89" s="37">
        <v>0</v>
      </c>
      <c r="Q89" s="37">
        <v>0</v>
      </c>
      <c r="R89" s="38">
        <f t="shared" si="8"/>
        <v>0</v>
      </c>
      <c r="S89" s="37">
        <v>0</v>
      </c>
      <c r="T89" s="37">
        <v>0</v>
      </c>
      <c r="U89" s="37">
        <v>0</v>
      </c>
      <c r="V89" s="59">
        <f t="shared" si="9"/>
        <v>0</v>
      </c>
    </row>
    <row r="90" spans="1:22">
      <c r="A90" s="1" t="s">
        <v>433</v>
      </c>
      <c r="B90" s="37">
        <v>1010</v>
      </c>
      <c r="C90" s="37">
        <v>709</v>
      </c>
      <c r="D90" s="38">
        <f t="shared" si="5"/>
        <v>1719</v>
      </c>
      <c r="E90" s="37">
        <v>344</v>
      </c>
      <c r="F90" s="37">
        <v>1279</v>
      </c>
      <c r="G90" s="37">
        <v>1412</v>
      </c>
      <c r="H90" s="50">
        <f t="shared" si="6"/>
        <v>4754</v>
      </c>
      <c r="I90" s="37">
        <v>412</v>
      </c>
      <c r="J90" s="37">
        <v>366</v>
      </c>
      <c r="K90" s="38">
        <f t="shared" si="7"/>
        <v>778</v>
      </c>
      <c r="L90" s="37">
        <v>68</v>
      </c>
      <c r="M90" s="37">
        <v>349</v>
      </c>
      <c r="N90" s="37">
        <v>600</v>
      </c>
      <c r="O90" s="54">
        <f>SUM(Table5[[#This Row],[Children 0-5/2]:[General interest/2]])</f>
        <v>2573</v>
      </c>
      <c r="P90" s="37">
        <v>10</v>
      </c>
      <c r="Q90" s="37">
        <v>0</v>
      </c>
      <c r="R90" s="38">
        <f t="shared" si="8"/>
        <v>10</v>
      </c>
      <c r="S90" s="37">
        <v>1</v>
      </c>
      <c r="T90" s="37">
        <v>84</v>
      </c>
      <c r="U90" s="37">
        <v>5</v>
      </c>
      <c r="V90" s="59">
        <f t="shared" si="9"/>
        <v>100</v>
      </c>
    </row>
    <row r="91" spans="1:22">
      <c r="A91" s="1" t="s">
        <v>438</v>
      </c>
      <c r="B91" s="37">
        <v>92</v>
      </c>
      <c r="C91" s="37">
        <v>108</v>
      </c>
      <c r="D91" s="38">
        <f t="shared" si="5"/>
        <v>200</v>
      </c>
      <c r="E91" s="37">
        <v>58</v>
      </c>
      <c r="F91" s="37">
        <v>136</v>
      </c>
      <c r="G91" s="37">
        <v>31</v>
      </c>
      <c r="H91" s="50">
        <f t="shared" si="6"/>
        <v>425</v>
      </c>
      <c r="I91" s="37">
        <v>48</v>
      </c>
      <c r="J91" s="37">
        <v>13</v>
      </c>
      <c r="K91" s="38">
        <f t="shared" si="7"/>
        <v>61</v>
      </c>
      <c r="L91" s="37">
        <v>0</v>
      </c>
      <c r="M91" s="37">
        <v>14</v>
      </c>
      <c r="N91" s="37">
        <v>1</v>
      </c>
      <c r="O91" s="54">
        <f>SUM(Table5[[#This Row],[Children 0-5/2]:[General interest/2]])</f>
        <v>137</v>
      </c>
      <c r="P91" s="37">
        <v>0</v>
      </c>
      <c r="Q91" s="37">
        <v>0</v>
      </c>
      <c r="R91" s="38">
        <f t="shared" si="8"/>
        <v>0</v>
      </c>
      <c r="S91" s="37">
        <v>0</v>
      </c>
      <c r="T91" s="37">
        <v>0</v>
      </c>
      <c r="U91" s="37">
        <v>0</v>
      </c>
      <c r="V91" s="59">
        <f t="shared" si="9"/>
        <v>0</v>
      </c>
    </row>
    <row r="92" spans="1:22">
      <c r="A92" s="1" t="s">
        <v>443</v>
      </c>
      <c r="B92" s="37">
        <v>0</v>
      </c>
      <c r="C92" s="37">
        <v>0</v>
      </c>
      <c r="D92" s="38">
        <f t="shared" si="5"/>
        <v>0</v>
      </c>
      <c r="E92" s="37">
        <v>1</v>
      </c>
      <c r="F92" s="37">
        <v>0</v>
      </c>
      <c r="G92" s="37">
        <v>0</v>
      </c>
      <c r="H92" s="50">
        <f t="shared" si="6"/>
        <v>1</v>
      </c>
      <c r="I92" s="37">
        <v>0</v>
      </c>
      <c r="J92" s="37">
        <v>0</v>
      </c>
      <c r="K92" s="38">
        <f t="shared" si="7"/>
        <v>0</v>
      </c>
      <c r="L92" s="37">
        <v>0</v>
      </c>
      <c r="M92" s="37">
        <v>0</v>
      </c>
      <c r="N92" s="37">
        <v>0</v>
      </c>
      <c r="O92" s="54">
        <f>SUM(Table5[[#This Row],[Children 0-5/2]:[General interest/2]])</f>
        <v>0</v>
      </c>
      <c r="P92" s="37">
        <v>0</v>
      </c>
      <c r="Q92" s="37">
        <v>0</v>
      </c>
      <c r="R92" s="38">
        <f t="shared" si="8"/>
        <v>0</v>
      </c>
      <c r="S92" s="37">
        <v>0</v>
      </c>
      <c r="T92" s="37">
        <v>0</v>
      </c>
      <c r="U92" s="37">
        <v>0</v>
      </c>
      <c r="V92" s="59">
        <f t="shared" si="9"/>
        <v>0</v>
      </c>
    </row>
    <row r="93" spans="1:22">
      <c r="A93" s="1" t="s">
        <v>448</v>
      </c>
      <c r="B93" s="37">
        <v>38</v>
      </c>
      <c r="C93" s="37">
        <v>25</v>
      </c>
      <c r="D93" s="38">
        <f t="shared" si="5"/>
        <v>63</v>
      </c>
      <c r="E93" s="37">
        <v>24</v>
      </c>
      <c r="F93" s="37">
        <v>116</v>
      </c>
      <c r="G93" s="37">
        <v>0</v>
      </c>
      <c r="H93" s="50">
        <f t="shared" si="6"/>
        <v>203</v>
      </c>
      <c r="I93" s="37">
        <v>0</v>
      </c>
      <c r="J93" s="37">
        <v>41</v>
      </c>
      <c r="K93" s="38">
        <f t="shared" si="7"/>
        <v>41</v>
      </c>
      <c r="L93" s="37">
        <v>0</v>
      </c>
      <c r="M93" s="37">
        <v>23</v>
      </c>
      <c r="N93" s="37">
        <v>0</v>
      </c>
      <c r="O93" s="54">
        <f>SUM(Table5[[#This Row],[Children 0-5/2]:[General interest/2]])</f>
        <v>105</v>
      </c>
      <c r="P93" s="37">
        <v>0</v>
      </c>
      <c r="Q93" s="37">
        <v>0</v>
      </c>
      <c r="R93" s="38">
        <f t="shared" si="8"/>
        <v>0</v>
      </c>
      <c r="S93" s="37">
        <v>0</v>
      </c>
      <c r="T93" s="37">
        <v>0</v>
      </c>
      <c r="U93" s="37">
        <v>0</v>
      </c>
      <c r="V93" s="59">
        <f t="shared" si="9"/>
        <v>0</v>
      </c>
    </row>
    <row r="94" spans="1:22">
      <c r="A94" s="1" t="s">
        <v>453</v>
      </c>
      <c r="B94" s="37">
        <v>0</v>
      </c>
      <c r="C94" s="37">
        <v>0</v>
      </c>
      <c r="D94" s="38">
        <f t="shared" si="5"/>
        <v>0</v>
      </c>
      <c r="E94" s="37">
        <v>0</v>
      </c>
      <c r="F94" s="37">
        <v>0</v>
      </c>
      <c r="G94" s="37">
        <v>0</v>
      </c>
      <c r="H94" s="50">
        <f t="shared" si="6"/>
        <v>0</v>
      </c>
      <c r="I94" s="37">
        <v>4</v>
      </c>
      <c r="J94" s="37">
        <v>0</v>
      </c>
      <c r="K94" s="38">
        <f t="shared" si="7"/>
        <v>4</v>
      </c>
      <c r="L94" s="37">
        <v>21</v>
      </c>
      <c r="M94" s="37">
        <v>20</v>
      </c>
      <c r="N94" s="37">
        <v>3</v>
      </c>
      <c r="O94" s="54">
        <f>SUM(Table5[[#This Row],[Children 0-5/2]:[General interest/2]])</f>
        <v>52</v>
      </c>
      <c r="P94" s="37">
        <v>0</v>
      </c>
      <c r="Q94" s="37">
        <v>0</v>
      </c>
      <c r="R94" s="38">
        <f t="shared" si="8"/>
        <v>0</v>
      </c>
      <c r="S94" s="37">
        <v>0</v>
      </c>
      <c r="T94" s="37">
        <v>0</v>
      </c>
      <c r="U94" s="37">
        <v>0</v>
      </c>
      <c r="V94" s="59">
        <f t="shared" si="9"/>
        <v>0</v>
      </c>
    </row>
    <row r="95" spans="1:22">
      <c r="A95" s="1" t="s">
        <v>458</v>
      </c>
      <c r="B95" s="37">
        <v>12</v>
      </c>
      <c r="C95" s="37">
        <v>12</v>
      </c>
      <c r="D95" s="38">
        <f t="shared" si="5"/>
        <v>24</v>
      </c>
      <c r="E95" s="37">
        <v>0</v>
      </c>
      <c r="F95" s="37">
        <v>0</v>
      </c>
      <c r="G95" s="37">
        <v>12</v>
      </c>
      <c r="H95" s="50">
        <f t="shared" si="6"/>
        <v>36</v>
      </c>
      <c r="I95" s="37">
        <v>0</v>
      </c>
      <c r="J95" s="37">
        <v>0</v>
      </c>
      <c r="K95" s="38">
        <f t="shared" si="7"/>
        <v>0</v>
      </c>
      <c r="L95" s="37">
        <v>0</v>
      </c>
      <c r="M95" s="37">
        <v>0</v>
      </c>
      <c r="N95" s="37">
        <v>0</v>
      </c>
      <c r="O95" s="54">
        <f>SUM(Table5[[#This Row],[Children 0-5/2]:[General interest/2]])</f>
        <v>0</v>
      </c>
      <c r="P95" s="37">
        <v>0</v>
      </c>
      <c r="Q95" s="37">
        <v>0</v>
      </c>
      <c r="R95" s="38">
        <f t="shared" si="8"/>
        <v>0</v>
      </c>
      <c r="S95" s="37">
        <v>0</v>
      </c>
      <c r="T95" s="37">
        <v>0</v>
      </c>
      <c r="U95" s="37">
        <v>0</v>
      </c>
      <c r="V95" s="59">
        <f t="shared" si="9"/>
        <v>0</v>
      </c>
    </row>
    <row r="96" spans="1:22">
      <c r="A96" s="1" t="s">
        <v>463</v>
      </c>
      <c r="B96" s="38" t="s">
        <v>17</v>
      </c>
      <c r="C96" s="38" t="s">
        <v>17</v>
      </c>
      <c r="D96" s="38">
        <f t="shared" si="5"/>
        <v>0</v>
      </c>
      <c r="E96" s="38" t="s">
        <v>17</v>
      </c>
      <c r="F96" s="38" t="s">
        <v>17</v>
      </c>
      <c r="G96" s="38" t="s">
        <v>17</v>
      </c>
      <c r="H96" s="50">
        <f t="shared" si="6"/>
        <v>0</v>
      </c>
      <c r="I96" s="38" t="s">
        <v>17</v>
      </c>
      <c r="J96" s="38" t="s">
        <v>17</v>
      </c>
      <c r="K96" s="38">
        <f t="shared" si="7"/>
        <v>0</v>
      </c>
      <c r="L96" s="38" t="s">
        <v>17</v>
      </c>
      <c r="M96" s="38" t="s">
        <v>17</v>
      </c>
      <c r="N96" s="38" t="s">
        <v>17</v>
      </c>
      <c r="O96" s="54">
        <f>SUM(Table5[[#This Row],[Children 0-5/2]:[General interest/2]])</f>
        <v>0</v>
      </c>
      <c r="P96" s="38" t="s">
        <v>17</v>
      </c>
      <c r="Q96" s="38" t="s">
        <v>17</v>
      </c>
      <c r="R96" s="38">
        <f t="shared" si="8"/>
        <v>0</v>
      </c>
      <c r="S96" s="38" t="s">
        <v>17</v>
      </c>
      <c r="T96" s="38" t="s">
        <v>17</v>
      </c>
      <c r="U96" s="38" t="s">
        <v>17</v>
      </c>
      <c r="V96" s="59">
        <f t="shared" si="9"/>
        <v>0</v>
      </c>
    </row>
    <row r="97" spans="1:22">
      <c r="A97" s="1" t="s">
        <v>466</v>
      </c>
      <c r="B97" s="37">
        <v>53</v>
      </c>
      <c r="C97" s="37">
        <v>22</v>
      </c>
      <c r="D97" s="38">
        <f t="shared" si="5"/>
        <v>75</v>
      </c>
      <c r="E97" s="37">
        <v>14</v>
      </c>
      <c r="F97" s="37">
        <v>123</v>
      </c>
      <c r="G97" s="37">
        <v>13</v>
      </c>
      <c r="H97" s="50">
        <f t="shared" si="6"/>
        <v>225</v>
      </c>
      <c r="I97" s="37">
        <v>0</v>
      </c>
      <c r="J97" s="37">
        <v>1</v>
      </c>
      <c r="K97" s="38">
        <f t="shared" si="7"/>
        <v>1</v>
      </c>
      <c r="L97" s="37">
        <v>0</v>
      </c>
      <c r="M97" s="37">
        <v>0</v>
      </c>
      <c r="N97" s="37">
        <v>0</v>
      </c>
      <c r="O97" s="54">
        <f>SUM(Table5[[#This Row],[Children 0-5/2]:[General interest/2]])</f>
        <v>2</v>
      </c>
      <c r="P97" s="37">
        <v>0</v>
      </c>
      <c r="Q97" s="37">
        <v>0</v>
      </c>
      <c r="R97" s="38">
        <f t="shared" si="8"/>
        <v>0</v>
      </c>
      <c r="S97" s="37">
        <v>0</v>
      </c>
      <c r="T97" s="37">
        <v>24</v>
      </c>
      <c r="U97" s="37">
        <v>0</v>
      </c>
      <c r="V97" s="59">
        <f t="shared" si="9"/>
        <v>24</v>
      </c>
    </row>
    <row r="98" spans="1:22">
      <c r="A98" s="1" t="s">
        <v>471</v>
      </c>
      <c r="B98" s="37">
        <v>50</v>
      </c>
      <c r="C98" s="37">
        <v>50</v>
      </c>
      <c r="D98" s="38">
        <f t="shared" si="5"/>
        <v>100</v>
      </c>
      <c r="E98" s="37">
        <v>50</v>
      </c>
      <c r="F98" s="37">
        <v>52</v>
      </c>
      <c r="G98" s="37">
        <v>52</v>
      </c>
      <c r="H98" s="50">
        <f t="shared" si="6"/>
        <v>254</v>
      </c>
      <c r="I98" s="37">
        <v>0</v>
      </c>
      <c r="J98" s="37">
        <v>0</v>
      </c>
      <c r="K98" s="38">
        <f t="shared" si="7"/>
        <v>0</v>
      </c>
      <c r="L98" s="37">
        <v>0</v>
      </c>
      <c r="M98" s="37">
        <v>0</v>
      </c>
      <c r="N98" s="37">
        <v>0</v>
      </c>
      <c r="O98" s="54">
        <f>SUM(Table5[[#This Row],[Children 0-5/2]:[General interest/2]])</f>
        <v>0</v>
      </c>
      <c r="P98" s="37">
        <v>0</v>
      </c>
      <c r="Q98" s="37">
        <v>0</v>
      </c>
      <c r="R98" s="38">
        <f t="shared" si="8"/>
        <v>0</v>
      </c>
      <c r="S98" s="37">
        <v>0</v>
      </c>
      <c r="T98" s="37">
        <v>0</v>
      </c>
      <c r="U98" s="37">
        <v>0</v>
      </c>
      <c r="V98" s="59">
        <f t="shared" si="9"/>
        <v>0</v>
      </c>
    </row>
    <row r="99" spans="1:22">
      <c r="A99" s="1" t="s">
        <v>476</v>
      </c>
      <c r="B99" s="37">
        <v>31</v>
      </c>
      <c r="C99" s="37">
        <v>6</v>
      </c>
      <c r="D99" s="38">
        <f t="shared" si="5"/>
        <v>37</v>
      </c>
      <c r="E99" s="37">
        <v>4</v>
      </c>
      <c r="F99" s="37">
        <v>4</v>
      </c>
      <c r="G99" s="37">
        <v>0</v>
      </c>
      <c r="H99" s="50">
        <f t="shared" si="6"/>
        <v>45</v>
      </c>
      <c r="I99" s="37">
        <v>0</v>
      </c>
      <c r="J99" s="37">
        <v>0</v>
      </c>
      <c r="K99" s="38">
        <f t="shared" si="7"/>
        <v>0</v>
      </c>
      <c r="L99" s="37">
        <v>0</v>
      </c>
      <c r="M99" s="37">
        <v>0</v>
      </c>
      <c r="N99" s="37">
        <v>0</v>
      </c>
      <c r="O99" s="54">
        <f>SUM(Table5[[#This Row],[Children 0-5/2]:[General interest/2]])</f>
        <v>0</v>
      </c>
      <c r="P99" s="37">
        <v>0</v>
      </c>
      <c r="Q99" s="37">
        <v>0</v>
      </c>
      <c r="R99" s="38">
        <f t="shared" si="8"/>
        <v>0</v>
      </c>
      <c r="S99" s="37">
        <v>0</v>
      </c>
      <c r="T99" s="37">
        <v>0</v>
      </c>
      <c r="U99" s="37">
        <v>0</v>
      </c>
      <c r="V99" s="59">
        <f t="shared" si="9"/>
        <v>0</v>
      </c>
    </row>
    <row r="100" spans="1:22">
      <c r="A100" s="1" t="s">
        <v>481</v>
      </c>
      <c r="B100" s="37">
        <v>6</v>
      </c>
      <c r="C100" s="37">
        <v>16</v>
      </c>
      <c r="D100" s="38">
        <f t="shared" si="5"/>
        <v>22</v>
      </c>
      <c r="E100" s="37">
        <v>5</v>
      </c>
      <c r="F100" s="37">
        <v>14</v>
      </c>
      <c r="G100" s="37">
        <v>0</v>
      </c>
      <c r="H100" s="50">
        <f t="shared" si="6"/>
        <v>41</v>
      </c>
      <c r="I100" s="37">
        <v>0</v>
      </c>
      <c r="J100" s="37">
        <v>0</v>
      </c>
      <c r="K100" s="38">
        <f t="shared" si="7"/>
        <v>0</v>
      </c>
      <c r="L100" s="37">
        <v>0</v>
      </c>
      <c r="M100" s="37">
        <v>0</v>
      </c>
      <c r="N100" s="37">
        <v>1</v>
      </c>
      <c r="O100" s="54">
        <f>SUM(Table5[[#This Row],[Children 0-5/2]:[General interest/2]])</f>
        <v>1</v>
      </c>
      <c r="P100" s="37">
        <v>0</v>
      </c>
      <c r="Q100" s="37">
        <v>0</v>
      </c>
      <c r="R100" s="38">
        <f t="shared" si="8"/>
        <v>0</v>
      </c>
      <c r="S100" s="37">
        <v>0</v>
      </c>
      <c r="T100" s="37">
        <v>0</v>
      </c>
      <c r="U100" s="37">
        <v>0</v>
      </c>
      <c r="V100" s="59">
        <f t="shared" si="9"/>
        <v>0</v>
      </c>
    </row>
    <row r="101" spans="1:22">
      <c r="A101" s="1" t="s">
        <v>486</v>
      </c>
      <c r="B101" s="37">
        <v>674</v>
      </c>
      <c r="C101" s="37">
        <v>1452</v>
      </c>
      <c r="D101" s="38">
        <f t="shared" si="5"/>
        <v>2126</v>
      </c>
      <c r="E101" s="37">
        <v>1015</v>
      </c>
      <c r="F101" s="37">
        <v>1343</v>
      </c>
      <c r="G101" s="37">
        <v>343</v>
      </c>
      <c r="H101" s="50">
        <f t="shared" si="6"/>
        <v>4827</v>
      </c>
      <c r="I101" s="37">
        <v>35</v>
      </c>
      <c r="J101" s="37">
        <v>15</v>
      </c>
      <c r="K101" s="38">
        <f t="shared" si="7"/>
        <v>50</v>
      </c>
      <c r="L101" s="37">
        <v>0</v>
      </c>
      <c r="M101" s="37">
        <v>0</v>
      </c>
      <c r="N101" s="37">
        <v>21</v>
      </c>
      <c r="O101" s="54">
        <f>SUM(Table5[[#This Row],[Children 0-5/2]:[General interest/2]])</f>
        <v>121</v>
      </c>
      <c r="P101" s="37">
        <v>0</v>
      </c>
      <c r="Q101" s="37">
        <v>0</v>
      </c>
      <c r="R101" s="38">
        <f t="shared" si="8"/>
        <v>0</v>
      </c>
      <c r="S101" s="37">
        <v>0</v>
      </c>
      <c r="T101" s="37">
        <v>0</v>
      </c>
      <c r="U101" s="37">
        <v>0</v>
      </c>
      <c r="V101" s="59">
        <f t="shared" si="9"/>
        <v>0</v>
      </c>
    </row>
    <row r="102" spans="1:22">
      <c r="A102" s="1" t="s">
        <v>490</v>
      </c>
      <c r="B102" s="37">
        <v>180</v>
      </c>
      <c r="C102" s="37">
        <v>310</v>
      </c>
      <c r="D102" s="38">
        <f t="shared" si="5"/>
        <v>490</v>
      </c>
      <c r="E102" s="37">
        <v>382</v>
      </c>
      <c r="F102" s="37">
        <v>493</v>
      </c>
      <c r="G102" s="37">
        <v>60</v>
      </c>
      <c r="H102" s="50">
        <f t="shared" si="6"/>
        <v>1425</v>
      </c>
      <c r="I102" s="37">
        <v>183</v>
      </c>
      <c r="J102" s="37">
        <v>23</v>
      </c>
      <c r="K102" s="38">
        <f t="shared" si="7"/>
        <v>206</v>
      </c>
      <c r="L102" s="37">
        <v>18</v>
      </c>
      <c r="M102" s="37">
        <v>111</v>
      </c>
      <c r="N102" s="37">
        <v>10</v>
      </c>
      <c r="O102" s="54">
        <f>SUM(Table5[[#This Row],[Children 0-5/2]:[General interest/2]])</f>
        <v>551</v>
      </c>
      <c r="P102" s="37">
        <v>0</v>
      </c>
      <c r="Q102" s="37">
        <v>0</v>
      </c>
      <c r="R102" s="38">
        <f t="shared" si="8"/>
        <v>0</v>
      </c>
      <c r="S102" s="37">
        <v>0</v>
      </c>
      <c r="T102" s="37">
        <v>3</v>
      </c>
      <c r="U102" s="37">
        <v>0</v>
      </c>
      <c r="V102" s="59">
        <f t="shared" si="9"/>
        <v>3</v>
      </c>
    </row>
    <row r="103" spans="1:22">
      <c r="A103" s="1" t="s">
        <v>495</v>
      </c>
      <c r="B103" s="37">
        <v>52</v>
      </c>
      <c r="C103" s="37">
        <v>40</v>
      </c>
      <c r="D103" s="38">
        <f t="shared" si="5"/>
        <v>92</v>
      </c>
      <c r="E103" s="37">
        <v>18</v>
      </c>
      <c r="F103" s="37">
        <v>204</v>
      </c>
      <c r="G103" s="37">
        <v>16</v>
      </c>
      <c r="H103" s="50">
        <f t="shared" si="6"/>
        <v>330</v>
      </c>
      <c r="I103" s="37">
        <v>68</v>
      </c>
      <c r="J103" s="37">
        <v>108</v>
      </c>
      <c r="K103" s="38">
        <f t="shared" si="7"/>
        <v>176</v>
      </c>
      <c r="L103" s="37">
        <v>2</v>
      </c>
      <c r="M103" s="37">
        <v>13</v>
      </c>
      <c r="N103" s="37">
        <v>3</v>
      </c>
      <c r="O103" s="54">
        <f>SUM(Table5[[#This Row],[Children 0-5/2]:[General interest/2]])</f>
        <v>370</v>
      </c>
      <c r="P103" s="37">
        <v>0</v>
      </c>
      <c r="Q103" s="37">
        <v>0</v>
      </c>
      <c r="R103" s="38">
        <f t="shared" si="8"/>
        <v>0</v>
      </c>
      <c r="S103" s="37">
        <v>0</v>
      </c>
      <c r="T103" s="37">
        <v>0</v>
      </c>
      <c r="U103" s="37">
        <v>0</v>
      </c>
      <c r="V103" s="59">
        <f t="shared" si="9"/>
        <v>0</v>
      </c>
    </row>
    <row r="104" spans="1:22">
      <c r="A104" s="1" t="s">
        <v>499</v>
      </c>
      <c r="B104" s="37">
        <v>324</v>
      </c>
      <c r="C104" s="37">
        <v>116</v>
      </c>
      <c r="D104" s="38">
        <f t="shared" si="5"/>
        <v>440</v>
      </c>
      <c r="E104" s="37">
        <v>42</v>
      </c>
      <c r="F104" s="37">
        <v>80</v>
      </c>
      <c r="G104" s="37">
        <v>12</v>
      </c>
      <c r="H104" s="50">
        <f t="shared" si="6"/>
        <v>574</v>
      </c>
      <c r="I104" s="37">
        <v>41</v>
      </c>
      <c r="J104" s="37">
        <v>9</v>
      </c>
      <c r="K104" s="38">
        <f t="shared" si="7"/>
        <v>50</v>
      </c>
      <c r="L104" s="37">
        <v>2</v>
      </c>
      <c r="M104" s="37">
        <v>33</v>
      </c>
      <c r="N104" s="37">
        <v>1</v>
      </c>
      <c r="O104" s="54">
        <f>SUM(Table5[[#This Row],[Children 0-5/2]:[General interest/2]])</f>
        <v>136</v>
      </c>
      <c r="P104" s="37">
        <v>0</v>
      </c>
      <c r="Q104" s="37">
        <v>0</v>
      </c>
      <c r="R104" s="38">
        <f t="shared" si="8"/>
        <v>0</v>
      </c>
      <c r="S104" s="37">
        <v>0</v>
      </c>
      <c r="T104" s="37">
        <v>0</v>
      </c>
      <c r="U104" s="37">
        <v>0</v>
      </c>
      <c r="V104" s="59">
        <f t="shared" si="9"/>
        <v>0</v>
      </c>
    </row>
    <row r="105" spans="1:22">
      <c r="A105" s="1" t="s">
        <v>504</v>
      </c>
      <c r="B105" s="37">
        <v>12</v>
      </c>
      <c r="C105" s="37">
        <v>14</v>
      </c>
      <c r="D105" s="38">
        <f t="shared" si="5"/>
        <v>26</v>
      </c>
      <c r="E105" s="37">
        <v>3</v>
      </c>
      <c r="F105" s="37">
        <v>15</v>
      </c>
      <c r="G105" s="37">
        <v>1</v>
      </c>
      <c r="H105" s="50">
        <f t="shared" si="6"/>
        <v>45</v>
      </c>
      <c r="I105" s="37">
        <v>1</v>
      </c>
      <c r="J105" s="37">
        <v>1</v>
      </c>
      <c r="K105" s="38">
        <f t="shared" si="7"/>
        <v>2</v>
      </c>
      <c r="L105" s="37">
        <v>0</v>
      </c>
      <c r="M105" s="37">
        <v>5</v>
      </c>
      <c r="N105" s="37">
        <v>1</v>
      </c>
      <c r="O105" s="54">
        <f>SUM(Table5[[#This Row],[Children 0-5/2]:[General interest/2]])</f>
        <v>10</v>
      </c>
      <c r="P105" s="37">
        <v>0</v>
      </c>
      <c r="Q105" s="37">
        <v>0</v>
      </c>
      <c r="R105" s="38">
        <f t="shared" si="8"/>
        <v>0</v>
      </c>
      <c r="S105" s="37">
        <v>0</v>
      </c>
      <c r="T105" s="37">
        <v>0</v>
      </c>
      <c r="U105" s="37">
        <v>0</v>
      </c>
      <c r="V105" s="59">
        <f t="shared" si="9"/>
        <v>0</v>
      </c>
    </row>
    <row r="106" spans="1:22">
      <c r="A106" s="1" t="s">
        <v>509</v>
      </c>
      <c r="B106" s="37">
        <v>13</v>
      </c>
      <c r="C106" s="37">
        <v>5</v>
      </c>
      <c r="D106" s="38">
        <f t="shared" si="5"/>
        <v>18</v>
      </c>
      <c r="E106" s="37">
        <v>0</v>
      </c>
      <c r="F106" s="37">
        <v>0</v>
      </c>
      <c r="G106" s="37">
        <v>7</v>
      </c>
      <c r="H106" s="50">
        <f t="shared" si="6"/>
        <v>25</v>
      </c>
      <c r="I106" s="37">
        <v>0</v>
      </c>
      <c r="J106" s="37">
        <v>0</v>
      </c>
      <c r="K106" s="38">
        <f t="shared" si="7"/>
        <v>0</v>
      </c>
      <c r="L106" s="37">
        <v>0</v>
      </c>
      <c r="M106" s="37">
        <v>0</v>
      </c>
      <c r="N106" s="37">
        <v>0</v>
      </c>
      <c r="O106" s="54">
        <f>SUM(Table5[[#This Row],[Children 0-5/2]:[General interest/2]])</f>
        <v>0</v>
      </c>
      <c r="P106" s="37">
        <v>0</v>
      </c>
      <c r="Q106" s="37">
        <v>0</v>
      </c>
      <c r="R106" s="38">
        <f t="shared" si="8"/>
        <v>0</v>
      </c>
      <c r="S106" s="37">
        <v>0</v>
      </c>
      <c r="T106" s="37">
        <v>0</v>
      </c>
      <c r="U106" s="37">
        <v>0</v>
      </c>
      <c r="V106" s="59">
        <f t="shared" si="9"/>
        <v>0</v>
      </c>
    </row>
    <row r="107" spans="1:22">
      <c r="A107" s="1" t="s">
        <v>514</v>
      </c>
      <c r="B107" s="37">
        <v>0</v>
      </c>
      <c r="C107" s="37">
        <v>0</v>
      </c>
      <c r="D107" s="38">
        <f t="shared" si="5"/>
        <v>0</v>
      </c>
      <c r="E107" s="37">
        <v>0</v>
      </c>
      <c r="F107" s="37">
        <v>0</v>
      </c>
      <c r="G107" s="37">
        <v>0</v>
      </c>
      <c r="H107" s="50">
        <f t="shared" si="6"/>
        <v>0</v>
      </c>
      <c r="I107" s="37">
        <v>0</v>
      </c>
      <c r="J107" s="37">
        <v>0</v>
      </c>
      <c r="K107" s="38">
        <f t="shared" si="7"/>
        <v>0</v>
      </c>
      <c r="L107" s="37">
        <v>0</v>
      </c>
      <c r="M107" s="37">
        <v>0</v>
      </c>
      <c r="N107" s="37">
        <v>0</v>
      </c>
      <c r="O107" s="54">
        <f>SUM(Table5[[#This Row],[Children 0-5/2]:[General interest/2]])</f>
        <v>0</v>
      </c>
      <c r="P107" s="37">
        <v>0</v>
      </c>
      <c r="Q107" s="37">
        <v>0</v>
      </c>
      <c r="R107" s="38">
        <f t="shared" si="8"/>
        <v>0</v>
      </c>
      <c r="S107" s="37">
        <v>0</v>
      </c>
      <c r="T107" s="37">
        <v>0</v>
      </c>
      <c r="U107" s="37">
        <v>0</v>
      </c>
      <c r="V107" s="59">
        <f t="shared" si="9"/>
        <v>0</v>
      </c>
    </row>
    <row r="108" spans="1:22">
      <c r="A108" s="1" t="s">
        <v>519</v>
      </c>
      <c r="B108" s="37">
        <v>2</v>
      </c>
      <c r="C108" s="37">
        <v>2</v>
      </c>
      <c r="D108" s="38">
        <f t="shared" si="5"/>
        <v>4</v>
      </c>
      <c r="E108" s="37">
        <v>1</v>
      </c>
      <c r="F108" s="37">
        <v>1</v>
      </c>
      <c r="G108" s="37">
        <v>2</v>
      </c>
      <c r="H108" s="50">
        <f t="shared" si="6"/>
        <v>8</v>
      </c>
      <c r="I108" s="37">
        <v>0</v>
      </c>
      <c r="J108" s="37">
        <v>0</v>
      </c>
      <c r="K108" s="38">
        <f t="shared" si="7"/>
        <v>0</v>
      </c>
      <c r="L108" s="37">
        <v>0</v>
      </c>
      <c r="M108" s="37">
        <v>0</v>
      </c>
      <c r="N108" s="37">
        <v>0</v>
      </c>
      <c r="O108" s="54">
        <f>SUM(Table5[[#This Row],[Children 0-5/2]:[General interest/2]])</f>
        <v>0</v>
      </c>
      <c r="P108" s="37">
        <v>0</v>
      </c>
      <c r="Q108" s="37">
        <v>0</v>
      </c>
      <c r="R108" s="38">
        <f t="shared" si="8"/>
        <v>0</v>
      </c>
      <c r="S108" s="37">
        <v>0</v>
      </c>
      <c r="T108" s="37">
        <v>0</v>
      </c>
      <c r="U108" s="37">
        <v>0</v>
      </c>
      <c r="V108" s="59">
        <f t="shared" si="9"/>
        <v>0</v>
      </c>
    </row>
    <row r="109" spans="1:22">
      <c r="A109" s="1" t="s">
        <v>524</v>
      </c>
      <c r="B109" s="37">
        <v>0</v>
      </c>
      <c r="C109" s="37">
        <v>0</v>
      </c>
      <c r="D109" s="38">
        <f t="shared" si="5"/>
        <v>0</v>
      </c>
      <c r="E109" s="37">
        <v>0</v>
      </c>
      <c r="F109" s="37">
        <v>0</v>
      </c>
      <c r="G109" s="37">
        <v>3</v>
      </c>
      <c r="H109" s="50">
        <f t="shared" si="6"/>
        <v>3</v>
      </c>
      <c r="I109" s="37">
        <v>0</v>
      </c>
      <c r="J109" s="37">
        <v>0</v>
      </c>
      <c r="K109" s="38">
        <f t="shared" si="7"/>
        <v>0</v>
      </c>
      <c r="L109" s="37">
        <v>0</v>
      </c>
      <c r="M109" s="37">
        <v>0</v>
      </c>
      <c r="N109" s="37">
        <v>1</v>
      </c>
      <c r="O109" s="54">
        <f>SUM(Table5[[#This Row],[Children 0-5/2]:[General interest/2]])</f>
        <v>1</v>
      </c>
      <c r="P109" s="37">
        <v>0</v>
      </c>
      <c r="Q109" s="37">
        <v>0</v>
      </c>
      <c r="R109" s="38">
        <f t="shared" si="8"/>
        <v>0</v>
      </c>
      <c r="S109" s="37">
        <v>0</v>
      </c>
      <c r="T109" s="37">
        <v>0</v>
      </c>
      <c r="U109" s="37">
        <v>0</v>
      </c>
      <c r="V109" s="59">
        <f t="shared" si="9"/>
        <v>0</v>
      </c>
    </row>
    <row r="110" spans="1:22">
      <c r="A110" s="1" t="s">
        <v>529</v>
      </c>
      <c r="B110" s="37">
        <v>1</v>
      </c>
      <c r="C110" s="37">
        <v>1</v>
      </c>
      <c r="D110" s="38">
        <f t="shared" si="5"/>
        <v>2</v>
      </c>
      <c r="E110" s="37">
        <v>1</v>
      </c>
      <c r="F110" s="37">
        <v>0</v>
      </c>
      <c r="G110" s="37">
        <v>0</v>
      </c>
      <c r="H110" s="50">
        <f t="shared" si="6"/>
        <v>3</v>
      </c>
      <c r="I110" s="37">
        <v>0</v>
      </c>
      <c r="J110" s="37">
        <v>0</v>
      </c>
      <c r="K110" s="38">
        <f t="shared" si="7"/>
        <v>0</v>
      </c>
      <c r="L110" s="37">
        <v>0</v>
      </c>
      <c r="M110" s="37">
        <v>0</v>
      </c>
      <c r="N110" s="37">
        <v>2</v>
      </c>
      <c r="O110" s="54">
        <f>SUM(Table5[[#This Row],[Children 0-5/2]:[General interest/2]])</f>
        <v>2</v>
      </c>
      <c r="P110" s="37">
        <v>0</v>
      </c>
      <c r="Q110" s="37">
        <v>0</v>
      </c>
      <c r="R110" s="38">
        <f t="shared" si="8"/>
        <v>0</v>
      </c>
      <c r="S110" s="37">
        <v>0</v>
      </c>
      <c r="T110" s="37">
        <v>0</v>
      </c>
      <c r="U110" s="37">
        <v>0</v>
      </c>
      <c r="V110" s="59">
        <f t="shared" si="9"/>
        <v>0</v>
      </c>
    </row>
    <row r="111" spans="1:22">
      <c r="A111" s="1" t="s">
        <v>534</v>
      </c>
      <c r="B111" s="37">
        <v>2685</v>
      </c>
      <c r="C111" s="37">
        <v>1157</v>
      </c>
      <c r="D111" s="38">
        <f t="shared" si="5"/>
        <v>3842</v>
      </c>
      <c r="E111" s="37">
        <v>1021</v>
      </c>
      <c r="F111" s="37">
        <v>1635</v>
      </c>
      <c r="G111" s="37">
        <v>0</v>
      </c>
      <c r="H111" s="50">
        <f t="shared" si="6"/>
        <v>6498</v>
      </c>
      <c r="I111" s="37">
        <v>1006</v>
      </c>
      <c r="J111" s="37">
        <v>1006</v>
      </c>
      <c r="K111" s="38">
        <f t="shared" si="7"/>
        <v>2012</v>
      </c>
      <c r="L111" s="37">
        <v>151</v>
      </c>
      <c r="M111" s="37">
        <v>674</v>
      </c>
      <c r="N111" s="37">
        <v>0</v>
      </c>
      <c r="O111" s="54">
        <f>SUM(Table5[[#This Row],[Children 0-5/2]:[General interest/2]])</f>
        <v>4849</v>
      </c>
      <c r="P111" s="37">
        <v>0</v>
      </c>
      <c r="Q111" s="37">
        <v>0</v>
      </c>
      <c r="R111" s="38">
        <f t="shared" si="8"/>
        <v>0</v>
      </c>
      <c r="S111" s="37">
        <v>0</v>
      </c>
      <c r="T111" s="37">
        <v>136</v>
      </c>
      <c r="U111" s="37">
        <v>0</v>
      </c>
      <c r="V111" s="59">
        <f t="shared" si="9"/>
        <v>136</v>
      </c>
    </row>
    <row r="112" spans="1:22">
      <c r="A112" s="1" t="s">
        <v>539</v>
      </c>
      <c r="B112" s="37">
        <v>23</v>
      </c>
      <c r="C112" s="37">
        <v>15</v>
      </c>
      <c r="D112" s="38">
        <f t="shared" si="5"/>
        <v>38</v>
      </c>
      <c r="E112" s="37">
        <v>2</v>
      </c>
      <c r="F112" s="37">
        <v>7</v>
      </c>
      <c r="G112" s="37">
        <v>1</v>
      </c>
      <c r="H112" s="50">
        <f t="shared" si="6"/>
        <v>48</v>
      </c>
      <c r="I112" s="37">
        <v>0</v>
      </c>
      <c r="J112" s="37">
        <v>2</v>
      </c>
      <c r="K112" s="38">
        <f t="shared" si="7"/>
        <v>2</v>
      </c>
      <c r="L112" s="37">
        <v>0</v>
      </c>
      <c r="M112" s="37">
        <v>0</v>
      </c>
      <c r="N112" s="37">
        <v>0</v>
      </c>
      <c r="O112" s="54">
        <f>SUM(Table5[[#This Row],[Children 0-5/2]:[General interest/2]])</f>
        <v>4</v>
      </c>
      <c r="P112" s="37">
        <v>0</v>
      </c>
      <c r="Q112" s="37">
        <v>0</v>
      </c>
      <c r="R112" s="38">
        <f t="shared" si="8"/>
        <v>0</v>
      </c>
      <c r="S112" s="37">
        <v>0</v>
      </c>
      <c r="T112" s="37">
        <v>0</v>
      </c>
      <c r="U112" s="37">
        <v>0</v>
      </c>
      <c r="V112" s="59">
        <f t="shared" si="9"/>
        <v>0</v>
      </c>
    </row>
    <row r="113" spans="1:22">
      <c r="A113" s="1" t="s">
        <v>544</v>
      </c>
      <c r="B113" s="37">
        <v>10</v>
      </c>
      <c r="C113" s="37">
        <v>10</v>
      </c>
      <c r="D113" s="38">
        <f t="shared" si="5"/>
        <v>20</v>
      </c>
      <c r="E113" s="37">
        <v>4</v>
      </c>
      <c r="F113" s="37">
        <v>24</v>
      </c>
      <c r="G113" s="37">
        <v>6</v>
      </c>
      <c r="H113" s="50">
        <f t="shared" si="6"/>
        <v>54</v>
      </c>
      <c r="I113" s="37">
        <v>15</v>
      </c>
      <c r="J113" s="37">
        <v>2</v>
      </c>
      <c r="K113" s="38">
        <f t="shared" si="7"/>
        <v>17</v>
      </c>
      <c r="L113" s="37">
        <v>1</v>
      </c>
      <c r="M113" s="37">
        <v>0</v>
      </c>
      <c r="N113" s="37">
        <v>0</v>
      </c>
      <c r="O113" s="54">
        <f>SUM(Table5[[#This Row],[Children 0-5/2]:[General interest/2]])</f>
        <v>35</v>
      </c>
      <c r="P113" s="37">
        <v>0</v>
      </c>
      <c r="Q113" s="37">
        <v>0</v>
      </c>
      <c r="R113" s="38">
        <f t="shared" si="8"/>
        <v>0</v>
      </c>
      <c r="S113" s="37">
        <v>0</v>
      </c>
      <c r="T113" s="37">
        <v>0</v>
      </c>
      <c r="U113" s="37">
        <v>0</v>
      </c>
      <c r="V113" s="59">
        <f t="shared" si="9"/>
        <v>0</v>
      </c>
    </row>
    <row r="114" spans="1:22">
      <c r="A114" s="1" t="s">
        <v>549</v>
      </c>
      <c r="B114" s="37">
        <v>19</v>
      </c>
      <c r="C114" s="37">
        <v>15</v>
      </c>
      <c r="D114" s="38">
        <f t="shared" si="5"/>
        <v>34</v>
      </c>
      <c r="E114" s="37">
        <v>8</v>
      </c>
      <c r="F114" s="37">
        <v>8</v>
      </c>
      <c r="G114" s="37">
        <v>0</v>
      </c>
      <c r="H114" s="50">
        <f t="shared" si="6"/>
        <v>50</v>
      </c>
      <c r="I114" s="37">
        <v>0</v>
      </c>
      <c r="J114" s="37">
        <v>0</v>
      </c>
      <c r="K114" s="38">
        <f t="shared" si="7"/>
        <v>0</v>
      </c>
      <c r="L114" s="37">
        <v>0</v>
      </c>
      <c r="M114" s="37">
        <v>0</v>
      </c>
      <c r="N114" s="37">
        <v>20</v>
      </c>
      <c r="O114" s="54">
        <f>SUM(Table5[[#This Row],[Children 0-5/2]:[General interest/2]])</f>
        <v>20</v>
      </c>
      <c r="P114" s="37">
        <v>0</v>
      </c>
      <c r="Q114" s="37">
        <v>0</v>
      </c>
      <c r="R114" s="38">
        <f t="shared" si="8"/>
        <v>0</v>
      </c>
      <c r="S114" s="37">
        <v>0</v>
      </c>
      <c r="T114" s="37">
        <v>0</v>
      </c>
      <c r="U114" s="37">
        <v>0</v>
      </c>
      <c r="V114" s="59">
        <f t="shared" si="9"/>
        <v>0</v>
      </c>
    </row>
    <row r="115" spans="1:22">
      <c r="A115" s="1" t="s">
        <v>554</v>
      </c>
      <c r="B115" s="37">
        <v>0</v>
      </c>
      <c r="C115" s="37">
        <v>0</v>
      </c>
      <c r="D115" s="38">
        <f t="shared" si="5"/>
        <v>0</v>
      </c>
      <c r="E115" s="37">
        <v>0</v>
      </c>
      <c r="F115" s="37">
        <v>0</v>
      </c>
      <c r="G115" s="37">
        <v>0</v>
      </c>
      <c r="H115" s="50">
        <f t="shared" si="6"/>
        <v>0</v>
      </c>
      <c r="I115" s="37">
        <v>0</v>
      </c>
      <c r="J115" s="37">
        <v>0</v>
      </c>
      <c r="K115" s="38">
        <f t="shared" si="7"/>
        <v>0</v>
      </c>
      <c r="L115" s="37">
        <v>0</v>
      </c>
      <c r="M115" s="37">
        <v>0</v>
      </c>
      <c r="N115" s="37">
        <v>0</v>
      </c>
      <c r="O115" s="54">
        <f>SUM(Table5[[#This Row],[Children 0-5/2]:[General interest/2]])</f>
        <v>0</v>
      </c>
      <c r="P115" s="37">
        <v>0</v>
      </c>
      <c r="Q115" s="37">
        <v>0</v>
      </c>
      <c r="R115" s="38">
        <f t="shared" si="8"/>
        <v>0</v>
      </c>
      <c r="S115" s="37">
        <v>0</v>
      </c>
      <c r="T115" s="37">
        <v>0</v>
      </c>
      <c r="U115" s="37">
        <v>0</v>
      </c>
      <c r="V115" s="59">
        <f t="shared" si="9"/>
        <v>0</v>
      </c>
    </row>
    <row r="116" spans="1:22">
      <c r="A116" s="1" t="s">
        <v>559</v>
      </c>
      <c r="B116" s="37">
        <v>48</v>
      </c>
      <c r="C116" s="37">
        <v>48</v>
      </c>
      <c r="D116" s="38">
        <f t="shared" si="5"/>
        <v>96</v>
      </c>
      <c r="E116" s="37">
        <v>24</v>
      </c>
      <c r="F116" s="37">
        <v>24</v>
      </c>
      <c r="G116" s="37">
        <v>4</v>
      </c>
      <c r="H116" s="50">
        <f t="shared" si="6"/>
        <v>148</v>
      </c>
      <c r="I116" s="37">
        <v>0</v>
      </c>
      <c r="J116" s="37">
        <v>0</v>
      </c>
      <c r="K116" s="38">
        <f t="shared" si="7"/>
        <v>0</v>
      </c>
      <c r="L116" s="37">
        <v>0</v>
      </c>
      <c r="M116" s="37">
        <v>0</v>
      </c>
      <c r="N116" s="37">
        <v>0</v>
      </c>
      <c r="O116" s="54">
        <f>SUM(Table5[[#This Row],[Children 0-5/2]:[General interest/2]])</f>
        <v>0</v>
      </c>
      <c r="P116" s="37">
        <v>0</v>
      </c>
      <c r="Q116" s="37">
        <v>0</v>
      </c>
      <c r="R116" s="38">
        <f t="shared" si="8"/>
        <v>0</v>
      </c>
      <c r="S116" s="37">
        <v>0</v>
      </c>
      <c r="T116" s="37">
        <v>0</v>
      </c>
      <c r="U116" s="37">
        <v>0</v>
      </c>
      <c r="V116" s="59">
        <f t="shared" si="9"/>
        <v>0</v>
      </c>
    </row>
    <row r="117" spans="1:22">
      <c r="A117" s="1" t="s">
        <v>564</v>
      </c>
      <c r="B117" s="37">
        <v>52</v>
      </c>
      <c r="C117" s="37">
        <v>22</v>
      </c>
      <c r="D117" s="38">
        <f t="shared" si="5"/>
        <v>74</v>
      </c>
      <c r="E117" s="37">
        <v>20</v>
      </c>
      <c r="F117" s="37">
        <v>0</v>
      </c>
      <c r="G117" s="37">
        <v>0</v>
      </c>
      <c r="H117" s="50">
        <f t="shared" si="6"/>
        <v>94</v>
      </c>
      <c r="I117" s="37">
        <v>0</v>
      </c>
      <c r="J117" s="37">
        <v>0</v>
      </c>
      <c r="K117" s="38">
        <f t="shared" si="7"/>
        <v>0</v>
      </c>
      <c r="L117" s="37">
        <v>0</v>
      </c>
      <c r="M117" s="37">
        <v>0</v>
      </c>
      <c r="N117" s="37">
        <v>0</v>
      </c>
      <c r="O117" s="54">
        <f>SUM(Table5[[#This Row],[Children 0-5/2]:[General interest/2]])</f>
        <v>0</v>
      </c>
      <c r="P117" s="37">
        <v>0</v>
      </c>
      <c r="Q117" s="37">
        <v>0</v>
      </c>
      <c r="R117" s="38">
        <f t="shared" si="8"/>
        <v>0</v>
      </c>
      <c r="S117" s="37">
        <v>0</v>
      </c>
      <c r="T117" s="37">
        <v>0</v>
      </c>
      <c r="U117" s="37">
        <v>0</v>
      </c>
      <c r="V117" s="59">
        <f t="shared" si="9"/>
        <v>0</v>
      </c>
    </row>
    <row r="118" spans="1:22">
      <c r="A118" s="1" t="s">
        <v>569</v>
      </c>
      <c r="B118" s="37">
        <v>7</v>
      </c>
      <c r="C118" s="37">
        <v>6</v>
      </c>
      <c r="D118" s="38">
        <f t="shared" si="5"/>
        <v>13</v>
      </c>
      <c r="E118" s="37">
        <v>6</v>
      </c>
      <c r="F118" s="37">
        <v>6</v>
      </c>
      <c r="G118" s="37">
        <v>0</v>
      </c>
      <c r="H118" s="50">
        <f t="shared" si="6"/>
        <v>25</v>
      </c>
      <c r="I118" s="37">
        <v>0</v>
      </c>
      <c r="J118" s="37">
        <v>0</v>
      </c>
      <c r="K118" s="38">
        <f t="shared" si="7"/>
        <v>0</v>
      </c>
      <c r="L118" s="37">
        <v>0</v>
      </c>
      <c r="M118" s="37">
        <v>0</v>
      </c>
      <c r="N118" s="37">
        <v>0</v>
      </c>
      <c r="O118" s="54">
        <f>SUM(Table5[[#This Row],[Children 0-5/2]:[General interest/2]])</f>
        <v>0</v>
      </c>
      <c r="P118" s="37">
        <v>0</v>
      </c>
      <c r="Q118" s="37">
        <v>0</v>
      </c>
      <c r="R118" s="38">
        <f t="shared" si="8"/>
        <v>0</v>
      </c>
      <c r="S118" s="37">
        <v>0</v>
      </c>
      <c r="T118" s="37">
        <v>0</v>
      </c>
      <c r="U118" s="37">
        <v>0</v>
      </c>
      <c r="V118" s="59">
        <f t="shared" si="9"/>
        <v>0</v>
      </c>
    </row>
    <row r="119" spans="1:22">
      <c r="A119" s="1" t="s">
        <v>574</v>
      </c>
      <c r="B119" s="37">
        <v>383</v>
      </c>
      <c r="C119" s="37">
        <v>24</v>
      </c>
      <c r="D119" s="38">
        <f t="shared" si="5"/>
        <v>407</v>
      </c>
      <c r="E119" s="37">
        <v>30</v>
      </c>
      <c r="F119" s="37">
        <v>160</v>
      </c>
      <c r="G119" s="37">
        <v>102</v>
      </c>
      <c r="H119" s="50">
        <f t="shared" si="6"/>
        <v>699</v>
      </c>
      <c r="I119" s="37">
        <v>17</v>
      </c>
      <c r="J119" s="37">
        <v>8</v>
      </c>
      <c r="K119" s="38">
        <f t="shared" si="7"/>
        <v>25</v>
      </c>
      <c r="L119" s="37">
        <v>0</v>
      </c>
      <c r="M119" s="37">
        <v>33</v>
      </c>
      <c r="N119" s="37">
        <v>46</v>
      </c>
      <c r="O119" s="54">
        <f>SUM(Table5[[#This Row],[Children 0-5/2]:[General interest/2]])</f>
        <v>129</v>
      </c>
      <c r="P119" s="37">
        <v>0</v>
      </c>
      <c r="Q119" s="37">
        <v>0</v>
      </c>
      <c r="R119" s="38">
        <f t="shared" si="8"/>
        <v>0</v>
      </c>
      <c r="S119" s="37">
        <v>0</v>
      </c>
      <c r="T119" s="37">
        <v>0</v>
      </c>
      <c r="U119" s="37">
        <v>0</v>
      </c>
      <c r="V119" s="59">
        <f t="shared" si="9"/>
        <v>0</v>
      </c>
    </row>
    <row r="120" spans="1:22">
      <c r="A120" s="1" t="s">
        <v>579</v>
      </c>
      <c r="B120" s="38" t="s">
        <v>17</v>
      </c>
      <c r="C120" s="38" t="s">
        <v>17</v>
      </c>
      <c r="D120" s="38">
        <f t="shared" si="5"/>
        <v>0</v>
      </c>
      <c r="E120" s="38" t="s">
        <v>17</v>
      </c>
      <c r="F120" s="38" t="s">
        <v>17</v>
      </c>
      <c r="G120" s="38" t="s">
        <v>17</v>
      </c>
      <c r="H120" s="50">
        <f t="shared" si="6"/>
        <v>0</v>
      </c>
      <c r="I120" s="38" t="s">
        <v>17</v>
      </c>
      <c r="J120" s="38" t="s">
        <v>17</v>
      </c>
      <c r="K120" s="38">
        <f t="shared" si="7"/>
        <v>0</v>
      </c>
      <c r="L120" s="38" t="s">
        <v>17</v>
      </c>
      <c r="M120" s="38" t="s">
        <v>17</v>
      </c>
      <c r="N120" s="38" t="s">
        <v>17</v>
      </c>
      <c r="O120" s="54">
        <f>SUM(Table5[[#This Row],[Children 0-5/2]:[General interest/2]])</f>
        <v>0</v>
      </c>
      <c r="P120" s="38" t="s">
        <v>17</v>
      </c>
      <c r="Q120" s="38" t="s">
        <v>17</v>
      </c>
      <c r="R120" s="38">
        <f t="shared" si="8"/>
        <v>0</v>
      </c>
      <c r="S120" s="57"/>
      <c r="T120" s="38" t="s">
        <v>17</v>
      </c>
      <c r="U120" s="38" t="s">
        <v>17</v>
      </c>
      <c r="V120" s="59">
        <f t="shared" si="9"/>
        <v>0</v>
      </c>
    </row>
    <row r="121" spans="1:22">
      <c r="A121" s="1" t="s">
        <v>580</v>
      </c>
      <c r="B121" s="37">
        <v>0</v>
      </c>
      <c r="C121" s="37">
        <v>0</v>
      </c>
      <c r="D121" s="38">
        <f t="shared" si="5"/>
        <v>0</v>
      </c>
      <c r="E121" s="37">
        <v>0</v>
      </c>
      <c r="F121" s="37">
        <v>2</v>
      </c>
      <c r="G121" s="37">
        <v>4</v>
      </c>
      <c r="H121" s="50">
        <f t="shared" si="6"/>
        <v>6</v>
      </c>
      <c r="I121" s="37">
        <v>0</v>
      </c>
      <c r="J121" s="37">
        <v>0</v>
      </c>
      <c r="K121" s="38">
        <f t="shared" si="7"/>
        <v>0</v>
      </c>
      <c r="L121" s="37">
        <v>0</v>
      </c>
      <c r="M121" s="37">
        <v>0</v>
      </c>
      <c r="N121" s="37">
        <v>1</v>
      </c>
      <c r="O121" s="54">
        <f>SUM(Table5[[#This Row],[Children 0-5/2]:[General interest/2]])</f>
        <v>1</v>
      </c>
      <c r="P121" s="37">
        <v>0</v>
      </c>
      <c r="Q121" s="37">
        <v>0</v>
      </c>
      <c r="R121" s="38">
        <f t="shared" si="8"/>
        <v>0</v>
      </c>
      <c r="S121" s="57">
        <v>0</v>
      </c>
      <c r="T121" s="37">
        <v>0</v>
      </c>
      <c r="U121" s="37">
        <v>0</v>
      </c>
      <c r="V121" s="59">
        <f t="shared" si="9"/>
        <v>0</v>
      </c>
    </row>
    <row r="122" spans="1:22">
      <c r="A122" s="1" t="s">
        <v>585</v>
      </c>
      <c r="B122" s="37">
        <v>87</v>
      </c>
      <c r="C122" s="37">
        <v>33</v>
      </c>
      <c r="D122" s="38">
        <f t="shared" si="5"/>
        <v>120</v>
      </c>
      <c r="E122" s="37">
        <v>15</v>
      </c>
      <c r="F122" s="37">
        <v>32</v>
      </c>
      <c r="G122" s="37">
        <v>0</v>
      </c>
      <c r="H122" s="50">
        <f t="shared" si="6"/>
        <v>167</v>
      </c>
      <c r="I122" s="37">
        <v>44</v>
      </c>
      <c r="J122" s="37">
        <v>2</v>
      </c>
      <c r="K122" s="38">
        <f t="shared" si="7"/>
        <v>46</v>
      </c>
      <c r="L122" s="37">
        <v>0</v>
      </c>
      <c r="M122" s="37">
        <v>9</v>
      </c>
      <c r="N122" s="37">
        <v>0</v>
      </c>
      <c r="O122" s="54">
        <f>SUM(Table5[[#This Row],[Children 0-5/2]:[General interest/2]])</f>
        <v>101</v>
      </c>
      <c r="P122" s="37">
        <v>0</v>
      </c>
      <c r="Q122" s="37">
        <v>0</v>
      </c>
      <c r="R122" s="38">
        <f t="shared" si="8"/>
        <v>0</v>
      </c>
      <c r="S122" s="57">
        <v>0</v>
      </c>
      <c r="T122" s="37">
        <v>0</v>
      </c>
      <c r="U122" s="37">
        <v>0</v>
      </c>
      <c r="V122" s="59">
        <f t="shared" si="9"/>
        <v>0</v>
      </c>
    </row>
    <row r="123" spans="1:22">
      <c r="A123" s="1" t="s">
        <v>590</v>
      </c>
      <c r="B123" s="37">
        <v>64</v>
      </c>
      <c r="C123" s="37">
        <v>74</v>
      </c>
      <c r="D123" s="38">
        <f t="shared" si="5"/>
        <v>138</v>
      </c>
      <c r="E123" s="37">
        <v>7</v>
      </c>
      <c r="F123" s="37">
        <v>1</v>
      </c>
      <c r="G123" s="37">
        <v>2</v>
      </c>
      <c r="H123" s="50">
        <f t="shared" si="6"/>
        <v>148</v>
      </c>
      <c r="I123" s="37">
        <v>0</v>
      </c>
      <c r="J123" s="37">
        <v>0</v>
      </c>
      <c r="K123" s="38">
        <f t="shared" si="7"/>
        <v>0</v>
      </c>
      <c r="L123" s="37">
        <v>0</v>
      </c>
      <c r="M123" s="37">
        <v>2</v>
      </c>
      <c r="N123" s="37">
        <v>3</v>
      </c>
      <c r="O123" s="54">
        <f>SUM(Table5[[#This Row],[Children 0-5/2]:[General interest/2]])</f>
        <v>5</v>
      </c>
      <c r="P123" s="37">
        <v>0</v>
      </c>
      <c r="Q123" s="37">
        <v>0</v>
      </c>
      <c r="R123" s="38">
        <f t="shared" si="8"/>
        <v>0</v>
      </c>
      <c r="S123" s="57">
        <v>0</v>
      </c>
      <c r="T123" s="37">
        <v>0</v>
      </c>
      <c r="U123" s="37">
        <v>0</v>
      </c>
      <c r="V123" s="59">
        <f t="shared" si="9"/>
        <v>0</v>
      </c>
    </row>
    <row r="124" spans="1:22">
      <c r="A124" s="1" t="s">
        <v>595</v>
      </c>
      <c r="B124" s="37">
        <v>28</v>
      </c>
      <c r="C124" s="37">
        <v>98</v>
      </c>
      <c r="D124" s="38">
        <f t="shared" si="5"/>
        <v>126</v>
      </c>
      <c r="E124" s="37">
        <v>0</v>
      </c>
      <c r="F124" s="37">
        <v>3</v>
      </c>
      <c r="G124" s="37">
        <v>0</v>
      </c>
      <c r="H124" s="50">
        <f t="shared" si="6"/>
        <v>129</v>
      </c>
      <c r="I124" s="37">
        <v>0</v>
      </c>
      <c r="J124" s="37">
        <v>0</v>
      </c>
      <c r="K124" s="38">
        <f t="shared" si="7"/>
        <v>0</v>
      </c>
      <c r="L124" s="37">
        <v>0</v>
      </c>
      <c r="M124" s="37">
        <v>0</v>
      </c>
      <c r="N124" s="37">
        <v>0</v>
      </c>
      <c r="O124" s="54">
        <f>SUM(Table5[[#This Row],[Children 0-5/2]:[General interest/2]])</f>
        <v>0</v>
      </c>
      <c r="P124" s="37">
        <v>0</v>
      </c>
      <c r="Q124" s="37">
        <v>0</v>
      </c>
      <c r="R124" s="38">
        <f t="shared" si="8"/>
        <v>0</v>
      </c>
      <c r="S124" s="57">
        <v>0</v>
      </c>
      <c r="T124" s="37">
        <v>0</v>
      </c>
      <c r="U124" s="37">
        <v>0</v>
      </c>
      <c r="V124" s="59">
        <f t="shared" si="9"/>
        <v>0</v>
      </c>
    </row>
    <row r="125" spans="1:22">
      <c r="A125" s="1" t="s">
        <v>600</v>
      </c>
      <c r="B125" s="37">
        <v>199</v>
      </c>
      <c r="C125" s="37">
        <v>50</v>
      </c>
      <c r="D125" s="38">
        <f t="shared" si="5"/>
        <v>249</v>
      </c>
      <c r="E125" s="37">
        <v>24</v>
      </c>
      <c r="F125" s="37">
        <v>27</v>
      </c>
      <c r="G125" s="37">
        <v>10</v>
      </c>
      <c r="H125" s="50">
        <f t="shared" si="6"/>
        <v>310</v>
      </c>
      <c r="I125" s="37">
        <v>20</v>
      </c>
      <c r="J125" s="37">
        <v>10</v>
      </c>
      <c r="K125" s="38">
        <f t="shared" si="7"/>
        <v>30</v>
      </c>
      <c r="L125" s="37">
        <v>15</v>
      </c>
      <c r="M125" s="37">
        <v>1</v>
      </c>
      <c r="N125" s="37">
        <v>0</v>
      </c>
      <c r="O125" s="54">
        <f>SUM(Table5[[#This Row],[Children 0-5/2]:[General interest/2]])</f>
        <v>76</v>
      </c>
      <c r="P125" s="37">
        <v>0</v>
      </c>
      <c r="Q125" s="37">
        <v>0</v>
      </c>
      <c r="R125" s="38">
        <f t="shared" si="8"/>
        <v>0</v>
      </c>
      <c r="S125" s="57">
        <v>0</v>
      </c>
      <c r="T125" s="37">
        <v>0</v>
      </c>
      <c r="U125" s="37">
        <v>0</v>
      </c>
      <c r="V125" s="59">
        <f t="shared" si="9"/>
        <v>0</v>
      </c>
    </row>
    <row r="126" spans="1:22">
      <c r="A126" s="1"/>
      <c r="B126" s="47"/>
      <c r="C126" s="47"/>
      <c r="E126" s="47"/>
      <c r="F126" s="47"/>
      <c r="G126" s="47"/>
      <c r="H126" s="51">
        <f>SUBTOTAL(109,Table5[Total on site])</f>
        <v>46523</v>
      </c>
      <c r="I126" s="47"/>
      <c r="J126" s="47"/>
      <c r="L126" s="47"/>
      <c r="M126" s="47"/>
      <c r="N126" s="47"/>
      <c r="O126" s="55">
        <f>SUBTOTAL(109,Table5[Total off site])</f>
        <v>12089</v>
      </c>
      <c r="P126" s="47"/>
      <c r="Q126" s="47"/>
      <c r="S126" s="47"/>
      <c r="T126" s="47"/>
      <c r="U126" s="47"/>
      <c r="V126" s="60">
        <f>SUBTOTAL(109,Table5[Total Virtual])</f>
        <v>565</v>
      </c>
    </row>
  </sheetData>
  <mergeCells count="3">
    <mergeCell ref="B3:H3"/>
    <mergeCell ref="I3:O3"/>
    <mergeCell ref="P3:V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6750-3D0A-43FE-AB60-EC257E97AE6A}">
  <dimension ref="A1:X126"/>
  <sheetViews>
    <sheetView topLeftCell="I105" workbookViewId="0">
      <selection activeCell="W1" sqref="W1:W1048576"/>
    </sheetView>
  </sheetViews>
  <sheetFormatPr defaultRowHeight="15"/>
  <cols>
    <col min="1" max="1" width="52.42578125" bestFit="1" customWidth="1"/>
    <col min="2" max="2" width="14.28515625" style="38" bestFit="1" customWidth="1"/>
    <col min="3" max="3" width="15.28515625" style="38" bestFit="1" customWidth="1"/>
    <col min="4" max="4" width="16.140625" style="38" bestFit="1" customWidth="1"/>
    <col min="5" max="5" width="14.42578125" style="38" bestFit="1" customWidth="1"/>
    <col min="6" max="6" width="10.85546875" style="38" bestFit="1" customWidth="1"/>
    <col min="7" max="7" width="18" style="38" bestFit="1" customWidth="1"/>
    <col min="8" max="8" width="14.42578125" style="50" bestFit="1" customWidth="1"/>
    <col min="9" max="9" width="15.28515625" style="38" bestFit="1" customWidth="1"/>
    <col min="10" max="10" width="16.5703125" style="38" bestFit="1" customWidth="1"/>
    <col min="11" max="11" width="17.140625" style="38" bestFit="1" customWidth="1"/>
    <col min="12" max="12" width="15.5703125" style="38" bestFit="1" customWidth="1"/>
    <col min="13" max="13" width="10.85546875" style="38" bestFit="1" customWidth="1"/>
    <col min="14" max="14" width="19.140625" style="38" bestFit="1" customWidth="1"/>
    <col min="15" max="15" width="14.7109375" style="54" bestFit="1" customWidth="1"/>
    <col min="16" max="16" width="15.28515625" style="38" bestFit="1" customWidth="1"/>
    <col min="17" max="17" width="16.5703125" style="38" bestFit="1" customWidth="1"/>
    <col min="18" max="18" width="18.28515625" style="38" bestFit="1" customWidth="1"/>
    <col min="19" max="19" width="16.7109375" style="38" bestFit="1" customWidth="1"/>
    <col min="20" max="20" width="10.85546875" style="38" bestFit="1" customWidth="1"/>
    <col min="21" max="21" width="20.28515625" style="38" bestFit="1" customWidth="1"/>
    <col min="22" max="22" width="14.42578125" style="59" bestFit="1" customWidth="1"/>
    <col min="23" max="23" width="19" style="62" customWidth="1"/>
  </cols>
  <sheetData>
    <row r="1" spans="1:24">
      <c r="A1" s="15" t="s">
        <v>783</v>
      </c>
      <c r="H1" s="38"/>
      <c r="O1" s="38"/>
      <c r="V1" s="38"/>
      <c r="W1" s="38"/>
    </row>
    <row r="2" spans="1:24">
      <c r="A2" t="s">
        <v>784</v>
      </c>
      <c r="H2" s="38"/>
      <c r="O2" s="38"/>
      <c r="V2" s="38"/>
      <c r="W2" s="38"/>
    </row>
    <row r="3" spans="1:24">
      <c r="B3" s="77" t="s">
        <v>785</v>
      </c>
      <c r="C3" s="78"/>
      <c r="D3" s="78"/>
      <c r="E3" s="78"/>
      <c r="F3" s="78"/>
      <c r="G3" s="78"/>
      <c r="H3" s="78"/>
      <c r="I3" s="75" t="s">
        <v>786</v>
      </c>
      <c r="J3" s="75"/>
      <c r="K3" s="75"/>
      <c r="L3" s="75"/>
      <c r="M3" s="75"/>
      <c r="N3" s="75"/>
      <c r="O3" s="75"/>
      <c r="P3" s="76" t="s">
        <v>787</v>
      </c>
      <c r="Q3" s="76"/>
      <c r="R3" s="76"/>
      <c r="S3" s="76"/>
      <c r="T3" s="76"/>
      <c r="U3" s="76"/>
      <c r="V3" s="76"/>
    </row>
    <row r="4" spans="1:24">
      <c r="A4" s="4" t="s">
        <v>1</v>
      </c>
      <c r="B4" s="46" t="s">
        <v>762</v>
      </c>
      <c r="C4" s="46" t="s">
        <v>763</v>
      </c>
      <c r="D4" s="61" t="s">
        <v>764</v>
      </c>
      <c r="E4" s="46" t="s">
        <v>765</v>
      </c>
      <c r="F4" s="46" t="s">
        <v>766</v>
      </c>
      <c r="G4" s="46" t="s">
        <v>767</v>
      </c>
      <c r="H4" s="49" t="s">
        <v>768</v>
      </c>
      <c r="I4" s="52" t="s">
        <v>769</v>
      </c>
      <c r="J4" s="52" t="s">
        <v>770</v>
      </c>
      <c r="K4" s="52" t="s">
        <v>771</v>
      </c>
      <c r="L4" s="52" t="s">
        <v>772</v>
      </c>
      <c r="M4" s="52" t="s">
        <v>773</v>
      </c>
      <c r="N4" s="52" t="s">
        <v>774</v>
      </c>
      <c r="O4" s="53" t="s">
        <v>775</v>
      </c>
      <c r="P4" s="56" t="s">
        <v>776</v>
      </c>
      <c r="Q4" s="56" t="s">
        <v>777</v>
      </c>
      <c r="R4" s="56" t="s">
        <v>778</v>
      </c>
      <c r="S4" s="56" t="s">
        <v>779</v>
      </c>
      <c r="T4" s="56" t="s">
        <v>780</v>
      </c>
      <c r="U4" s="56" t="s">
        <v>781</v>
      </c>
      <c r="V4" s="58" t="s">
        <v>782</v>
      </c>
      <c r="W4" s="63" t="s">
        <v>788</v>
      </c>
      <c r="X4" s="4"/>
    </row>
    <row r="5" spans="1:24">
      <c r="A5" s="1" t="s">
        <v>12</v>
      </c>
      <c r="B5" s="37">
        <v>1308</v>
      </c>
      <c r="C5" s="37">
        <v>2823</v>
      </c>
      <c r="D5" s="38">
        <f>SUM(B5:C5)</f>
        <v>4131</v>
      </c>
      <c r="E5" s="37">
        <v>382</v>
      </c>
      <c r="F5" s="37">
        <v>2010</v>
      </c>
      <c r="G5" s="37">
        <v>2267</v>
      </c>
      <c r="H5" s="50">
        <f>SUM(D5:G5)</f>
        <v>8790</v>
      </c>
      <c r="I5" s="37">
        <v>0</v>
      </c>
      <c r="J5" s="37">
        <v>0</v>
      </c>
      <c r="K5" s="38">
        <f>SUM(I5:J5)</f>
        <v>0</v>
      </c>
      <c r="L5" s="38" t="s">
        <v>17</v>
      </c>
      <c r="M5" s="37">
        <v>488</v>
      </c>
      <c r="N5" s="37">
        <v>0</v>
      </c>
      <c r="O5" s="54">
        <f>SUM(K5:N5)</f>
        <v>488</v>
      </c>
      <c r="P5" s="37">
        <v>0</v>
      </c>
      <c r="Q5" s="37">
        <v>0</v>
      </c>
      <c r="R5" s="38">
        <f>SUM(P5:Q5)</f>
        <v>0</v>
      </c>
      <c r="S5" s="38" t="s">
        <v>17</v>
      </c>
      <c r="T5" s="37">
        <v>0</v>
      </c>
      <c r="U5" s="37">
        <v>0</v>
      </c>
      <c r="V5" s="59">
        <f>SUM(R5:U5)</f>
        <v>0</v>
      </c>
      <c r="W5" s="62">
        <f>SUM(H5,O5,V5)</f>
        <v>9278</v>
      </c>
    </row>
    <row r="6" spans="1:24">
      <c r="A6" s="1" t="s">
        <v>18</v>
      </c>
      <c r="B6" s="37">
        <v>59</v>
      </c>
      <c r="C6" s="37">
        <v>59</v>
      </c>
      <c r="D6" s="38">
        <f t="shared" ref="D6:D69" si="0">SUM(B6:C6)</f>
        <v>118</v>
      </c>
      <c r="E6" s="37">
        <v>48</v>
      </c>
      <c r="F6" s="37">
        <v>0</v>
      </c>
      <c r="G6" s="37">
        <v>0</v>
      </c>
      <c r="H6" s="50">
        <f t="shared" ref="H6:H69" si="1">SUM(D6:G6)</f>
        <v>166</v>
      </c>
      <c r="I6" s="37">
        <v>0</v>
      </c>
      <c r="J6" s="37">
        <v>0</v>
      </c>
      <c r="K6" s="38">
        <f t="shared" ref="K6:K69" si="2">SUM(I6:J6)</f>
        <v>0</v>
      </c>
      <c r="L6" s="37">
        <v>0</v>
      </c>
      <c r="M6" s="37">
        <v>0</v>
      </c>
      <c r="N6" s="37">
        <v>0</v>
      </c>
      <c r="O6" s="54">
        <f t="shared" ref="O6:O69" si="3">SUM(K6:N6)</f>
        <v>0</v>
      </c>
      <c r="P6" s="37">
        <v>0</v>
      </c>
      <c r="Q6" s="37">
        <v>0</v>
      </c>
      <c r="R6" s="38">
        <f t="shared" ref="R6:R69" si="4">SUM(P6:Q6)</f>
        <v>0</v>
      </c>
      <c r="S6" s="37">
        <v>0</v>
      </c>
      <c r="T6" s="37">
        <v>0</v>
      </c>
      <c r="U6" s="37">
        <v>0</v>
      </c>
      <c r="V6" s="59">
        <f t="shared" ref="V6:V69" si="5">SUM(R6:U6)</f>
        <v>0</v>
      </c>
      <c r="W6" s="62">
        <f>SUM(H6,O6,V6)</f>
        <v>166</v>
      </c>
    </row>
    <row r="7" spans="1:24">
      <c r="A7" s="1" t="s">
        <v>23</v>
      </c>
      <c r="B7" s="37">
        <v>583</v>
      </c>
      <c r="C7" s="37">
        <v>565</v>
      </c>
      <c r="D7" s="38">
        <f t="shared" si="0"/>
        <v>1148</v>
      </c>
      <c r="E7" s="37">
        <v>71</v>
      </c>
      <c r="F7" s="37">
        <v>461</v>
      </c>
      <c r="G7" s="37">
        <v>72</v>
      </c>
      <c r="H7" s="50">
        <f t="shared" si="1"/>
        <v>1752</v>
      </c>
      <c r="I7" s="37">
        <v>0</v>
      </c>
      <c r="J7" s="37">
        <v>0</v>
      </c>
      <c r="K7" s="38">
        <f t="shared" si="2"/>
        <v>0</v>
      </c>
      <c r="L7" s="37">
        <v>0</v>
      </c>
      <c r="M7" s="37">
        <v>0</v>
      </c>
      <c r="N7" s="37">
        <v>0</v>
      </c>
      <c r="O7" s="54">
        <f t="shared" si="3"/>
        <v>0</v>
      </c>
      <c r="P7" s="37">
        <v>0</v>
      </c>
      <c r="Q7" s="37">
        <v>0</v>
      </c>
      <c r="R7" s="38">
        <f t="shared" si="4"/>
        <v>0</v>
      </c>
      <c r="S7" s="37">
        <v>0</v>
      </c>
      <c r="T7" s="37">
        <v>0</v>
      </c>
      <c r="U7" s="37">
        <v>0</v>
      </c>
      <c r="V7" s="59">
        <f t="shared" si="5"/>
        <v>0</v>
      </c>
      <c r="W7" s="62">
        <f>SUM(H7,O7,V7)</f>
        <v>1752</v>
      </c>
    </row>
    <row r="8" spans="1:24">
      <c r="A8" s="1" t="s">
        <v>28</v>
      </c>
      <c r="B8" s="37">
        <v>378</v>
      </c>
      <c r="C8" s="37">
        <v>92</v>
      </c>
      <c r="D8" s="38">
        <f t="shared" si="0"/>
        <v>470</v>
      </c>
      <c r="E8" s="37">
        <v>8</v>
      </c>
      <c r="F8" s="37">
        <v>81</v>
      </c>
      <c r="G8" s="37">
        <v>0</v>
      </c>
      <c r="H8" s="50">
        <f t="shared" si="1"/>
        <v>559</v>
      </c>
      <c r="I8" s="37">
        <v>0</v>
      </c>
      <c r="J8" s="37">
        <v>0</v>
      </c>
      <c r="K8" s="38">
        <f t="shared" si="2"/>
        <v>0</v>
      </c>
      <c r="L8" s="37">
        <v>0</v>
      </c>
      <c r="M8" s="37">
        <v>0</v>
      </c>
      <c r="N8" s="37">
        <v>0</v>
      </c>
      <c r="O8" s="54">
        <f t="shared" si="3"/>
        <v>0</v>
      </c>
      <c r="P8" s="37">
        <v>0</v>
      </c>
      <c r="Q8" s="37">
        <v>0</v>
      </c>
      <c r="R8" s="38">
        <f t="shared" si="4"/>
        <v>0</v>
      </c>
      <c r="S8" s="37">
        <v>0</v>
      </c>
      <c r="T8" s="37">
        <v>0</v>
      </c>
      <c r="U8" s="37">
        <v>0</v>
      </c>
      <c r="V8" s="59">
        <f t="shared" si="5"/>
        <v>0</v>
      </c>
      <c r="W8" s="62">
        <f>SUM(H8,O8,V8)</f>
        <v>559</v>
      </c>
    </row>
    <row r="9" spans="1:24">
      <c r="A9" s="1" t="s">
        <v>33</v>
      </c>
      <c r="B9" s="37">
        <v>7</v>
      </c>
      <c r="C9" s="37">
        <v>120</v>
      </c>
      <c r="D9" s="38">
        <f t="shared" si="0"/>
        <v>127</v>
      </c>
      <c r="E9" s="37">
        <v>7</v>
      </c>
      <c r="F9" s="37">
        <v>0</v>
      </c>
      <c r="G9" s="37">
        <v>19</v>
      </c>
      <c r="H9" s="50">
        <f t="shared" si="1"/>
        <v>153</v>
      </c>
      <c r="I9" s="37">
        <v>113</v>
      </c>
      <c r="J9" s="37">
        <v>0</v>
      </c>
      <c r="K9" s="38">
        <f t="shared" si="2"/>
        <v>113</v>
      </c>
      <c r="L9" s="37">
        <v>0</v>
      </c>
      <c r="M9" s="37">
        <v>0</v>
      </c>
      <c r="N9" s="37">
        <v>0</v>
      </c>
      <c r="O9" s="54">
        <f t="shared" si="3"/>
        <v>113</v>
      </c>
      <c r="P9" s="37">
        <v>0</v>
      </c>
      <c r="Q9" s="37">
        <v>0</v>
      </c>
      <c r="R9" s="38">
        <f t="shared" si="4"/>
        <v>0</v>
      </c>
      <c r="S9" s="37">
        <v>0</v>
      </c>
      <c r="T9" s="37">
        <v>0</v>
      </c>
      <c r="U9" s="37">
        <v>0</v>
      </c>
      <c r="V9" s="59">
        <f t="shared" si="5"/>
        <v>0</v>
      </c>
      <c r="W9" s="62">
        <f>SUM(H9,O9,V9)</f>
        <v>266</v>
      </c>
    </row>
    <row r="10" spans="1:24">
      <c r="A10" s="1" t="s">
        <v>38</v>
      </c>
      <c r="B10" s="37">
        <v>0</v>
      </c>
      <c r="C10" s="37">
        <v>49</v>
      </c>
      <c r="D10" s="38">
        <f t="shared" si="0"/>
        <v>49</v>
      </c>
      <c r="E10" s="37">
        <v>0</v>
      </c>
      <c r="F10" s="37">
        <v>0</v>
      </c>
      <c r="G10" s="37">
        <v>0</v>
      </c>
      <c r="H10" s="50">
        <f t="shared" si="1"/>
        <v>49</v>
      </c>
      <c r="I10" s="37">
        <v>0</v>
      </c>
      <c r="J10" s="37">
        <v>0</v>
      </c>
      <c r="K10" s="38">
        <f t="shared" si="2"/>
        <v>0</v>
      </c>
      <c r="L10" s="37">
        <v>0</v>
      </c>
      <c r="M10" s="37">
        <v>0</v>
      </c>
      <c r="N10" s="37">
        <v>0</v>
      </c>
      <c r="O10" s="54">
        <f t="shared" si="3"/>
        <v>0</v>
      </c>
      <c r="P10" s="37">
        <v>0</v>
      </c>
      <c r="Q10" s="37">
        <v>0</v>
      </c>
      <c r="R10" s="38">
        <f t="shared" si="4"/>
        <v>0</v>
      </c>
      <c r="S10" s="37">
        <v>0</v>
      </c>
      <c r="T10" s="37">
        <v>0</v>
      </c>
      <c r="U10" s="37">
        <v>0</v>
      </c>
      <c r="V10" s="59">
        <f t="shared" si="5"/>
        <v>0</v>
      </c>
      <c r="W10" s="62">
        <f>SUM(H10,O10,V10)</f>
        <v>49</v>
      </c>
    </row>
    <row r="11" spans="1:24">
      <c r="A11" s="1" t="s">
        <v>43</v>
      </c>
      <c r="B11" s="37">
        <v>2458</v>
      </c>
      <c r="C11" s="37">
        <v>796</v>
      </c>
      <c r="D11" s="38">
        <f t="shared" si="0"/>
        <v>3254</v>
      </c>
      <c r="E11" s="37">
        <v>116</v>
      </c>
      <c r="F11" s="37">
        <v>5441</v>
      </c>
      <c r="G11" s="37">
        <v>0</v>
      </c>
      <c r="H11" s="50">
        <f t="shared" si="1"/>
        <v>8811</v>
      </c>
      <c r="I11" s="37">
        <v>833</v>
      </c>
      <c r="J11" s="37">
        <v>4969</v>
      </c>
      <c r="K11" s="38">
        <f t="shared" si="2"/>
        <v>5802</v>
      </c>
      <c r="L11" s="37">
        <v>699</v>
      </c>
      <c r="M11" s="37">
        <v>42</v>
      </c>
      <c r="N11" s="37">
        <v>1652</v>
      </c>
      <c r="O11" s="54">
        <f t="shared" si="3"/>
        <v>8195</v>
      </c>
      <c r="P11" s="37">
        <v>0</v>
      </c>
      <c r="Q11" s="37">
        <v>0</v>
      </c>
      <c r="R11" s="38">
        <f t="shared" si="4"/>
        <v>0</v>
      </c>
      <c r="S11" s="37">
        <v>0</v>
      </c>
      <c r="T11" s="37">
        <v>0</v>
      </c>
      <c r="U11" s="37">
        <v>0</v>
      </c>
      <c r="V11" s="59">
        <f t="shared" si="5"/>
        <v>0</v>
      </c>
      <c r="W11" s="62">
        <f>SUM(H11,O11,V11)</f>
        <v>17006</v>
      </c>
    </row>
    <row r="12" spans="1:24">
      <c r="A12" s="1" t="s">
        <v>48</v>
      </c>
      <c r="B12" s="37">
        <v>0</v>
      </c>
      <c r="C12" s="37">
        <v>0</v>
      </c>
      <c r="D12" s="38">
        <f t="shared" si="0"/>
        <v>0</v>
      </c>
      <c r="E12" s="37">
        <v>0</v>
      </c>
      <c r="F12" s="37">
        <v>0</v>
      </c>
      <c r="G12" s="37">
        <v>0</v>
      </c>
      <c r="H12" s="50">
        <f t="shared" si="1"/>
        <v>0</v>
      </c>
      <c r="I12" s="37">
        <v>0</v>
      </c>
      <c r="J12" s="37">
        <v>97</v>
      </c>
      <c r="K12" s="38">
        <f t="shared" si="2"/>
        <v>97</v>
      </c>
      <c r="L12" s="37">
        <v>0</v>
      </c>
      <c r="M12" s="37">
        <v>0</v>
      </c>
      <c r="N12" s="37">
        <v>0</v>
      </c>
      <c r="O12" s="54">
        <f t="shared" si="3"/>
        <v>97</v>
      </c>
      <c r="P12" s="37">
        <v>0</v>
      </c>
      <c r="Q12" s="37">
        <v>0</v>
      </c>
      <c r="R12" s="38">
        <f t="shared" si="4"/>
        <v>0</v>
      </c>
      <c r="S12" s="37">
        <v>0</v>
      </c>
      <c r="T12" s="37">
        <v>0</v>
      </c>
      <c r="U12" s="37">
        <v>0</v>
      </c>
      <c r="V12" s="59">
        <f t="shared" si="5"/>
        <v>0</v>
      </c>
      <c r="W12" s="62">
        <f>SUM(H12,O12,V12)</f>
        <v>97</v>
      </c>
    </row>
    <row r="13" spans="1:24">
      <c r="A13" s="1" t="s">
        <v>53</v>
      </c>
      <c r="B13" s="37">
        <v>2419</v>
      </c>
      <c r="C13" s="37">
        <v>792</v>
      </c>
      <c r="D13" s="38">
        <f t="shared" si="0"/>
        <v>3211</v>
      </c>
      <c r="E13" s="37">
        <v>163</v>
      </c>
      <c r="F13" s="37">
        <v>2688</v>
      </c>
      <c r="G13" s="37">
        <v>841</v>
      </c>
      <c r="H13" s="50">
        <f t="shared" si="1"/>
        <v>6903</v>
      </c>
      <c r="I13" s="37">
        <v>19</v>
      </c>
      <c r="J13" s="37">
        <v>385</v>
      </c>
      <c r="K13" s="38">
        <f t="shared" si="2"/>
        <v>404</v>
      </c>
      <c r="L13" s="37">
        <v>0</v>
      </c>
      <c r="M13" s="37">
        <v>0</v>
      </c>
      <c r="N13" s="37">
        <v>0</v>
      </c>
      <c r="O13" s="54">
        <f t="shared" si="3"/>
        <v>404</v>
      </c>
      <c r="P13" s="37">
        <v>77</v>
      </c>
      <c r="Q13" s="37">
        <v>0</v>
      </c>
      <c r="R13" s="38">
        <f t="shared" si="4"/>
        <v>77</v>
      </c>
      <c r="S13" s="37">
        <v>0</v>
      </c>
      <c r="T13" s="37">
        <v>10734</v>
      </c>
      <c r="U13" s="37">
        <v>0</v>
      </c>
      <c r="V13" s="59">
        <f t="shared" si="5"/>
        <v>10811</v>
      </c>
      <c r="W13" s="62">
        <f>SUM(H13,O13,V13)</f>
        <v>18118</v>
      </c>
    </row>
    <row r="14" spans="1:24">
      <c r="A14" s="1" t="s">
        <v>58</v>
      </c>
      <c r="B14" s="37">
        <v>302</v>
      </c>
      <c r="C14" s="37">
        <v>0</v>
      </c>
      <c r="D14" s="38">
        <f t="shared" si="0"/>
        <v>302</v>
      </c>
      <c r="E14" s="37">
        <v>0</v>
      </c>
      <c r="F14" s="37">
        <v>338</v>
      </c>
      <c r="G14" s="37">
        <v>390</v>
      </c>
      <c r="H14" s="50">
        <f t="shared" si="1"/>
        <v>1030</v>
      </c>
      <c r="I14" s="37">
        <v>8</v>
      </c>
      <c r="J14" s="37">
        <v>0</v>
      </c>
      <c r="K14" s="38">
        <f t="shared" si="2"/>
        <v>8</v>
      </c>
      <c r="L14" s="37">
        <v>0</v>
      </c>
      <c r="M14" s="37">
        <v>12</v>
      </c>
      <c r="N14" s="37">
        <v>226</v>
      </c>
      <c r="O14" s="54">
        <f t="shared" si="3"/>
        <v>246</v>
      </c>
      <c r="P14" s="37">
        <v>0</v>
      </c>
      <c r="Q14" s="37">
        <v>0</v>
      </c>
      <c r="R14" s="38">
        <f t="shared" si="4"/>
        <v>0</v>
      </c>
      <c r="S14" s="37">
        <v>0</v>
      </c>
      <c r="T14" s="37">
        <v>0</v>
      </c>
      <c r="U14" s="37">
        <v>0</v>
      </c>
      <c r="V14" s="59">
        <f t="shared" si="5"/>
        <v>0</v>
      </c>
      <c r="W14" s="62">
        <f>SUM(H14,O14,V14)</f>
        <v>1276</v>
      </c>
    </row>
    <row r="15" spans="1:24">
      <c r="A15" s="1" t="s">
        <v>63</v>
      </c>
      <c r="B15" s="37">
        <v>125</v>
      </c>
      <c r="C15" s="37">
        <v>740</v>
      </c>
      <c r="D15" s="38">
        <f t="shared" si="0"/>
        <v>865</v>
      </c>
      <c r="E15" s="37">
        <v>36</v>
      </c>
      <c r="F15" s="37">
        <v>160</v>
      </c>
      <c r="G15" s="37">
        <v>1407</v>
      </c>
      <c r="H15" s="50">
        <f t="shared" si="1"/>
        <v>2468</v>
      </c>
      <c r="I15" s="37">
        <v>0</v>
      </c>
      <c r="J15" s="37">
        <v>0</v>
      </c>
      <c r="K15" s="38">
        <f t="shared" si="2"/>
        <v>0</v>
      </c>
      <c r="L15" s="37">
        <v>0</v>
      </c>
      <c r="M15" s="37">
        <v>0</v>
      </c>
      <c r="N15" s="37">
        <v>0</v>
      </c>
      <c r="O15" s="54">
        <f t="shared" si="3"/>
        <v>0</v>
      </c>
      <c r="P15" s="37">
        <v>0</v>
      </c>
      <c r="Q15" s="37">
        <v>0</v>
      </c>
      <c r="R15" s="38">
        <f t="shared" si="4"/>
        <v>0</v>
      </c>
      <c r="S15" s="37">
        <v>0</v>
      </c>
      <c r="T15" s="37">
        <v>0</v>
      </c>
      <c r="U15" s="37">
        <v>0</v>
      </c>
      <c r="V15" s="59">
        <f t="shared" si="5"/>
        <v>0</v>
      </c>
      <c r="W15" s="62">
        <f>SUM(H15,O15,V15)</f>
        <v>2468</v>
      </c>
    </row>
    <row r="16" spans="1:24">
      <c r="A16" s="1" t="s">
        <v>68</v>
      </c>
      <c r="B16" s="37">
        <v>48</v>
      </c>
      <c r="C16" s="37">
        <v>144</v>
      </c>
      <c r="D16" s="38">
        <f t="shared" si="0"/>
        <v>192</v>
      </c>
      <c r="E16" s="37">
        <v>36</v>
      </c>
      <c r="F16" s="37">
        <v>70</v>
      </c>
      <c r="G16" s="37">
        <v>0</v>
      </c>
      <c r="H16" s="50">
        <f t="shared" si="1"/>
        <v>298</v>
      </c>
      <c r="I16" s="37">
        <v>288</v>
      </c>
      <c r="J16" s="37">
        <v>126</v>
      </c>
      <c r="K16" s="38">
        <f t="shared" si="2"/>
        <v>414</v>
      </c>
      <c r="L16" s="37">
        <v>0</v>
      </c>
      <c r="M16" s="37">
        <v>0</v>
      </c>
      <c r="N16" s="37">
        <v>0</v>
      </c>
      <c r="O16" s="54">
        <f t="shared" si="3"/>
        <v>414</v>
      </c>
      <c r="P16" s="37">
        <v>0</v>
      </c>
      <c r="Q16" s="37">
        <v>0</v>
      </c>
      <c r="R16" s="38">
        <f t="shared" si="4"/>
        <v>0</v>
      </c>
      <c r="S16" s="37">
        <v>0</v>
      </c>
      <c r="T16" s="37">
        <v>0</v>
      </c>
      <c r="U16" s="37">
        <v>0</v>
      </c>
      <c r="V16" s="59">
        <f t="shared" si="5"/>
        <v>0</v>
      </c>
      <c r="W16" s="62">
        <f>SUM(H16,O16,V16)</f>
        <v>712</v>
      </c>
    </row>
    <row r="17" spans="1:23">
      <c r="A17" s="1" t="s">
        <v>73</v>
      </c>
      <c r="B17" s="37">
        <v>685</v>
      </c>
      <c r="C17" s="37">
        <v>991</v>
      </c>
      <c r="D17" s="38">
        <f t="shared" si="0"/>
        <v>1676</v>
      </c>
      <c r="E17" s="37">
        <v>216</v>
      </c>
      <c r="F17" s="37">
        <v>4064</v>
      </c>
      <c r="G17" s="37">
        <v>5579</v>
      </c>
      <c r="H17" s="50">
        <f t="shared" si="1"/>
        <v>11535</v>
      </c>
      <c r="I17" s="37">
        <v>11</v>
      </c>
      <c r="J17" s="37">
        <v>13</v>
      </c>
      <c r="K17" s="38">
        <f t="shared" si="2"/>
        <v>24</v>
      </c>
      <c r="L17" s="37">
        <v>2</v>
      </c>
      <c r="M17" s="37">
        <v>824</v>
      </c>
      <c r="N17" s="37">
        <v>0</v>
      </c>
      <c r="O17" s="54">
        <f t="shared" si="3"/>
        <v>850</v>
      </c>
      <c r="P17" s="37">
        <v>0</v>
      </c>
      <c r="Q17" s="37">
        <v>0</v>
      </c>
      <c r="R17" s="38">
        <f t="shared" si="4"/>
        <v>0</v>
      </c>
      <c r="S17" s="37">
        <v>0</v>
      </c>
      <c r="T17" s="37">
        <v>0</v>
      </c>
      <c r="U17" s="37">
        <v>26</v>
      </c>
      <c r="V17" s="59">
        <f t="shared" si="5"/>
        <v>26</v>
      </c>
      <c r="W17" s="62">
        <f>SUM(H17,O17,V17)</f>
        <v>12411</v>
      </c>
    </row>
    <row r="18" spans="1:23">
      <c r="A18" s="1" t="s">
        <v>78</v>
      </c>
      <c r="B18" s="37">
        <v>0</v>
      </c>
      <c r="C18" s="37">
        <v>101</v>
      </c>
      <c r="D18" s="38">
        <f t="shared" si="0"/>
        <v>101</v>
      </c>
      <c r="E18" s="37">
        <v>0</v>
      </c>
      <c r="F18" s="37">
        <v>18</v>
      </c>
      <c r="G18" s="37">
        <v>0</v>
      </c>
      <c r="H18" s="50">
        <f t="shared" si="1"/>
        <v>119</v>
      </c>
      <c r="I18" s="37">
        <v>0</v>
      </c>
      <c r="J18" s="37">
        <v>0</v>
      </c>
      <c r="K18" s="38">
        <f t="shared" si="2"/>
        <v>0</v>
      </c>
      <c r="L18" s="37">
        <v>0</v>
      </c>
      <c r="M18" s="37">
        <v>0</v>
      </c>
      <c r="N18" s="37">
        <v>0</v>
      </c>
      <c r="O18" s="54">
        <f t="shared" si="3"/>
        <v>0</v>
      </c>
      <c r="P18" s="37">
        <v>0</v>
      </c>
      <c r="Q18" s="37">
        <v>0</v>
      </c>
      <c r="R18" s="38">
        <f t="shared" si="4"/>
        <v>0</v>
      </c>
      <c r="S18" s="37">
        <v>0</v>
      </c>
      <c r="T18" s="37">
        <v>0</v>
      </c>
      <c r="U18" s="37">
        <v>0</v>
      </c>
      <c r="V18" s="59">
        <f t="shared" si="5"/>
        <v>0</v>
      </c>
      <c r="W18" s="62">
        <f>SUM(H18,O18,V18)</f>
        <v>119</v>
      </c>
    </row>
    <row r="19" spans="1:23">
      <c r="A19" s="1" t="s">
        <v>83</v>
      </c>
      <c r="B19" s="37">
        <v>91</v>
      </c>
      <c r="C19" s="37">
        <v>91</v>
      </c>
      <c r="D19" s="38">
        <f t="shared" si="0"/>
        <v>182</v>
      </c>
      <c r="E19" s="37">
        <v>0</v>
      </c>
      <c r="F19" s="37">
        <v>120</v>
      </c>
      <c r="G19" s="37">
        <v>0</v>
      </c>
      <c r="H19" s="50">
        <f t="shared" si="1"/>
        <v>302</v>
      </c>
      <c r="I19" s="37">
        <v>13</v>
      </c>
      <c r="J19" s="37">
        <v>13</v>
      </c>
      <c r="K19" s="38">
        <f t="shared" si="2"/>
        <v>26</v>
      </c>
      <c r="L19" s="37">
        <v>0</v>
      </c>
      <c r="M19" s="37">
        <v>0</v>
      </c>
      <c r="N19" s="37">
        <v>0</v>
      </c>
      <c r="O19" s="54">
        <f t="shared" si="3"/>
        <v>26</v>
      </c>
      <c r="P19" s="37">
        <v>0</v>
      </c>
      <c r="Q19" s="37">
        <v>0</v>
      </c>
      <c r="R19" s="38">
        <f t="shared" si="4"/>
        <v>0</v>
      </c>
      <c r="S19" s="37">
        <v>0</v>
      </c>
      <c r="T19" s="37">
        <v>0</v>
      </c>
      <c r="U19" s="37">
        <v>0</v>
      </c>
      <c r="V19" s="59">
        <f t="shared" si="5"/>
        <v>0</v>
      </c>
      <c r="W19" s="62">
        <f>SUM(H19,O19,V19)</f>
        <v>328</v>
      </c>
    </row>
    <row r="20" spans="1:23">
      <c r="A20" s="1" t="s">
        <v>88</v>
      </c>
      <c r="B20" s="37">
        <v>0</v>
      </c>
      <c r="C20" s="37">
        <v>305</v>
      </c>
      <c r="D20" s="38">
        <f t="shared" si="0"/>
        <v>305</v>
      </c>
      <c r="E20" s="37">
        <v>0</v>
      </c>
      <c r="F20" s="37">
        <v>0</v>
      </c>
      <c r="G20" s="37">
        <v>0</v>
      </c>
      <c r="H20" s="50">
        <f t="shared" si="1"/>
        <v>305</v>
      </c>
      <c r="I20" s="37">
        <v>0</v>
      </c>
      <c r="J20" s="37">
        <v>0</v>
      </c>
      <c r="K20" s="38">
        <f t="shared" si="2"/>
        <v>0</v>
      </c>
      <c r="L20" s="37">
        <v>0</v>
      </c>
      <c r="M20" s="37">
        <v>0</v>
      </c>
      <c r="N20" s="37">
        <v>0</v>
      </c>
      <c r="O20" s="54">
        <f t="shared" si="3"/>
        <v>0</v>
      </c>
      <c r="P20" s="37">
        <v>0</v>
      </c>
      <c r="Q20" s="37">
        <v>0</v>
      </c>
      <c r="R20" s="38">
        <f t="shared" si="4"/>
        <v>0</v>
      </c>
      <c r="S20" s="37">
        <v>0</v>
      </c>
      <c r="T20" s="37">
        <v>0</v>
      </c>
      <c r="U20" s="37">
        <v>0</v>
      </c>
      <c r="V20" s="59">
        <f t="shared" si="5"/>
        <v>0</v>
      </c>
      <c r="W20" s="62">
        <f>SUM(H20,O20,V20)</f>
        <v>305</v>
      </c>
    </row>
    <row r="21" spans="1:23">
      <c r="A21" s="1" t="s">
        <v>93</v>
      </c>
      <c r="B21" s="37">
        <v>957</v>
      </c>
      <c r="C21" s="37">
        <v>205</v>
      </c>
      <c r="D21" s="38">
        <f t="shared" si="0"/>
        <v>1162</v>
      </c>
      <c r="E21" s="37">
        <v>127</v>
      </c>
      <c r="F21" s="37">
        <v>881</v>
      </c>
      <c r="G21" s="37">
        <v>182</v>
      </c>
      <c r="H21" s="50">
        <f t="shared" si="1"/>
        <v>2352</v>
      </c>
      <c r="I21" s="37">
        <v>26</v>
      </c>
      <c r="J21" s="37">
        <v>0</v>
      </c>
      <c r="K21" s="38">
        <f t="shared" si="2"/>
        <v>26</v>
      </c>
      <c r="L21" s="37">
        <v>0</v>
      </c>
      <c r="M21" s="37">
        <v>0</v>
      </c>
      <c r="N21" s="37">
        <v>0</v>
      </c>
      <c r="O21" s="54">
        <f t="shared" si="3"/>
        <v>26</v>
      </c>
      <c r="P21" s="37">
        <v>0</v>
      </c>
      <c r="Q21" s="37">
        <v>0</v>
      </c>
      <c r="R21" s="38">
        <f t="shared" si="4"/>
        <v>0</v>
      </c>
      <c r="S21" s="37">
        <v>0</v>
      </c>
      <c r="T21" s="37">
        <v>0</v>
      </c>
      <c r="U21" s="37">
        <v>0</v>
      </c>
      <c r="V21" s="59">
        <f t="shared" si="5"/>
        <v>0</v>
      </c>
      <c r="W21" s="62">
        <f>SUM(H21,O21,V21)</f>
        <v>2378</v>
      </c>
    </row>
    <row r="22" spans="1:23">
      <c r="A22" s="1" t="s">
        <v>98</v>
      </c>
      <c r="B22" s="37">
        <v>262</v>
      </c>
      <c r="C22" s="37">
        <v>380</v>
      </c>
      <c r="D22" s="38">
        <f t="shared" si="0"/>
        <v>642</v>
      </c>
      <c r="E22" s="37">
        <v>0</v>
      </c>
      <c r="F22" s="37">
        <v>60</v>
      </c>
      <c r="G22" s="37">
        <v>60</v>
      </c>
      <c r="H22" s="50">
        <f t="shared" si="1"/>
        <v>762</v>
      </c>
      <c r="I22" s="37">
        <v>60</v>
      </c>
      <c r="J22" s="37">
        <v>133</v>
      </c>
      <c r="K22" s="38">
        <f t="shared" si="2"/>
        <v>193</v>
      </c>
      <c r="L22" s="37">
        <v>0</v>
      </c>
      <c r="M22" s="37">
        <v>0</v>
      </c>
      <c r="N22" s="37">
        <v>16</v>
      </c>
      <c r="O22" s="54">
        <f t="shared" si="3"/>
        <v>209</v>
      </c>
      <c r="P22" s="37">
        <v>0</v>
      </c>
      <c r="Q22" s="37">
        <v>0</v>
      </c>
      <c r="R22" s="38">
        <f t="shared" si="4"/>
        <v>0</v>
      </c>
      <c r="S22" s="37">
        <v>0</v>
      </c>
      <c r="T22" s="37">
        <v>0</v>
      </c>
      <c r="U22" s="37">
        <v>0</v>
      </c>
      <c r="V22" s="59">
        <f t="shared" si="5"/>
        <v>0</v>
      </c>
      <c r="W22" s="62">
        <f>SUM(H22,O22,V22)</f>
        <v>971</v>
      </c>
    </row>
    <row r="23" spans="1:23">
      <c r="A23" s="1" t="s">
        <v>103</v>
      </c>
      <c r="B23" s="37">
        <v>102</v>
      </c>
      <c r="C23" s="37">
        <v>10</v>
      </c>
      <c r="D23" s="38">
        <f t="shared" si="0"/>
        <v>112</v>
      </c>
      <c r="E23" s="37">
        <v>0</v>
      </c>
      <c r="F23" s="37">
        <v>8</v>
      </c>
      <c r="G23" s="37">
        <v>0</v>
      </c>
      <c r="H23" s="50">
        <f t="shared" si="1"/>
        <v>120</v>
      </c>
      <c r="I23" s="37">
        <v>0</v>
      </c>
      <c r="J23" s="37">
        <v>0</v>
      </c>
      <c r="K23" s="38">
        <f t="shared" si="2"/>
        <v>0</v>
      </c>
      <c r="L23" s="37">
        <v>0</v>
      </c>
      <c r="M23" s="37">
        <v>0</v>
      </c>
      <c r="N23" s="37">
        <v>0</v>
      </c>
      <c r="O23" s="54">
        <f t="shared" si="3"/>
        <v>0</v>
      </c>
      <c r="P23" s="37">
        <v>0</v>
      </c>
      <c r="Q23" s="37">
        <v>0</v>
      </c>
      <c r="R23" s="38">
        <f t="shared" si="4"/>
        <v>0</v>
      </c>
      <c r="S23" s="37">
        <v>0</v>
      </c>
      <c r="T23" s="37">
        <v>0</v>
      </c>
      <c r="U23" s="37">
        <v>0</v>
      </c>
      <c r="V23" s="59">
        <f t="shared" si="5"/>
        <v>0</v>
      </c>
      <c r="W23" s="62">
        <f>SUM(H23,O23,V23)</f>
        <v>120</v>
      </c>
    </row>
    <row r="24" spans="1:23">
      <c r="A24" s="1" t="s">
        <v>108</v>
      </c>
      <c r="B24" s="37">
        <v>15</v>
      </c>
      <c r="C24" s="37">
        <v>1099</v>
      </c>
      <c r="D24" s="38">
        <f t="shared" si="0"/>
        <v>1114</v>
      </c>
      <c r="E24" s="37">
        <v>101</v>
      </c>
      <c r="F24" s="37">
        <v>404</v>
      </c>
      <c r="G24" s="38" t="s">
        <v>17</v>
      </c>
      <c r="H24" s="50">
        <f t="shared" si="1"/>
        <v>1619</v>
      </c>
      <c r="I24" s="37">
        <v>0</v>
      </c>
      <c r="J24" s="37">
        <v>1</v>
      </c>
      <c r="K24" s="38">
        <f t="shared" si="2"/>
        <v>1</v>
      </c>
      <c r="L24" s="37">
        <v>0</v>
      </c>
      <c r="M24" s="37">
        <v>0</v>
      </c>
      <c r="N24" s="38" t="s">
        <v>17</v>
      </c>
      <c r="O24" s="54">
        <f t="shared" si="3"/>
        <v>1</v>
      </c>
      <c r="P24" s="37">
        <v>0</v>
      </c>
      <c r="Q24" s="37">
        <v>0</v>
      </c>
      <c r="R24" s="38">
        <f t="shared" si="4"/>
        <v>0</v>
      </c>
      <c r="S24" s="37">
        <v>0</v>
      </c>
      <c r="T24" s="37">
        <v>0</v>
      </c>
      <c r="U24" s="38" t="s">
        <v>17</v>
      </c>
      <c r="V24" s="59">
        <f t="shared" si="5"/>
        <v>0</v>
      </c>
      <c r="W24" s="62">
        <f>SUM(H24,O24,V24)</f>
        <v>1620</v>
      </c>
    </row>
    <row r="25" spans="1:23">
      <c r="A25" s="1" t="s">
        <v>113</v>
      </c>
      <c r="B25" s="37">
        <v>1707</v>
      </c>
      <c r="C25" s="37">
        <v>971</v>
      </c>
      <c r="D25" s="38">
        <f t="shared" si="0"/>
        <v>2678</v>
      </c>
      <c r="E25" s="37">
        <v>506</v>
      </c>
      <c r="F25" s="37">
        <v>387</v>
      </c>
      <c r="G25" s="37">
        <v>313</v>
      </c>
      <c r="H25" s="50">
        <f t="shared" si="1"/>
        <v>3884</v>
      </c>
      <c r="I25" s="37">
        <v>126</v>
      </c>
      <c r="J25" s="37">
        <v>61</v>
      </c>
      <c r="K25" s="38">
        <f t="shared" si="2"/>
        <v>187</v>
      </c>
      <c r="L25" s="37">
        <v>59</v>
      </c>
      <c r="M25" s="37">
        <v>18</v>
      </c>
      <c r="N25" s="37">
        <v>300</v>
      </c>
      <c r="O25" s="54">
        <f t="shared" si="3"/>
        <v>564</v>
      </c>
      <c r="P25" s="37">
        <v>3019</v>
      </c>
      <c r="Q25" s="37">
        <v>0</v>
      </c>
      <c r="R25" s="38">
        <f t="shared" si="4"/>
        <v>3019</v>
      </c>
      <c r="S25" s="37">
        <v>0</v>
      </c>
      <c r="T25" s="37">
        <v>0</v>
      </c>
      <c r="U25" s="37">
        <v>0</v>
      </c>
      <c r="V25" s="59">
        <f t="shared" si="5"/>
        <v>3019</v>
      </c>
      <c r="W25" s="62">
        <f>SUM(H25,O25,V25)</f>
        <v>7467</v>
      </c>
    </row>
    <row r="26" spans="1:23">
      <c r="A26" s="1" t="s">
        <v>118</v>
      </c>
      <c r="B26" s="37">
        <v>116</v>
      </c>
      <c r="C26" s="37">
        <v>386</v>
      </c>
      <c r="D26" s="38">
        <f t="shared" si="0"/>
        <v>502</v>
      </c>
      <c r="E26" s="37">
        <v>66</v>
      </c>
      <c r="F26" s="37">
        <v>17</v>
      </c>
      <c r="G26" s="37">
        <v>0</v>
      </c>
      <c r="H26" s="50">
        <f t="shared" si="1"/>
        <v>585</v>
      </c>
      <c r="I26" s="37">
        <v>0</v>
      </c>
      <c r="J26" s="37">
        <v>0</v>
      </c>
      <c r="K26" s="38">
        <f t="shared" si="2"/>
        <v>0</v>
      </c>
      <c r="L26" s="37">
        <v>0</v>
      </c>
      <c r="M26" s="37">
        <v>0</v>
      </c>
      <c r="N26" s="37">
        <v>0</v>
      </c>
      <c r="O26" s="54">
        <f t="shared" si="3"/>
        <v>0</v>
      </c>
      <c r="P26" s="37">
        <v>0</v>
      </c>
      <c r="Q26" s="37">
        <v>0</v>
      </c>
      <c r="R26" s="38">
        <f t="shared" si="4"/>
        <v>0</v>
      </c>
      <c r="S26" s="37">
        <v>0</v>
      </c>
      <c r="T26" s="37">
        <v>0</v>
      </c>
      <c r="U26" s="37">
        <v>0</v>
      </c>
      <c r="V26" s="59">
        <f t="shared" si="5"/>
        <v>0</v>
      </c>
      <c r="W26" s="62">
        <f>SUM(H26,O26,V26)</f>
        <v>585</v>
      </c>
    </row>
    <row r="27" spans="1:23">
      <c r="A27" s="1" t="s">
        <v>123</v>
      </c>
      <c r="B27" s="37">
        <v>1020</v>
      </c>
      <c r="C27" s="37">
        <v>421</v>
      </c>
      <c r="D27" s="38">
        <f t="shared" si="0"/>
        <v>1441</v>
      </c>
      <c r="E27" s="37">
        <v>1400</v>
      </c>
      <c r="F27" s="37">
        <v>628</v>
      </c>
      <c r="G27" s="37">
        <v>288</v>
      </c>
      <c r="H27" s="50">
        <f t="shared" si="1"/>
        <v>3757</v>
      </c>
      <c r="I27" s="37">
        <v>0</v>
      </c>
      <c r="J27" s="37">
        <v>1322</v>
      </c>
      <c r="K27" s="38">
        <f t="shared" si="2"/>
        <v>1322</v>
      </c>
      <c r="L27" s="37">
        <v>0</v>
      </c>
      <c r="M27" s="37">
        <v>0</v>
      </c>
      <c r="N27" s="37">
        <v>0</v>
      </c>
      <c r="O27" s="54">
        <f t="shared" si="3"/>
        <v>1322</v>
      </c>
      <c r="P27" s="37">
        <v>0</v>
      </c>
      <c r="Q27" s="37">
        <v>0</v>
      </c>
      <c r="R27" s="38">
        <f t="shared" si="4"/>
        <v>0</v>
      </c>
      <c r="S27" s="37">
        <v>0</v>
      </c>
      <c r="T27" s="37">
        <v>0</v>
      </c>
      <c r="U27" s="37">
        <v>0</v>
      </c>
      <c r="V27" s="59">
        <f t="shared" si="5"/>
        <v>0</v>
      </c>
      <c r="W27" s="62">
        <f>SUM(H27,O27,V27)</f>
        <v>5079</v>
      </c>
    </row>
    <row r="28" spans="1:23">
      <c r="A28" s="1" t="s">
        <v>128</v>
      </c>
      <c r="B28" s="37">
        <v>577</v>
      </c>
      <c r="C28" s="37">
        <v>748</v>
      </c>
      <c r="D28" s="38">
        <f t="shared" si="0"/>
        <v>1325</v>
      </c>
      <c r="E28" s="37">
        <v>54</v>
      </c>
      <c r="F28" s="37">
        <v>142</v>
      </c>
      <c r="G28" s="37">
        <v>689</v>
      </c>
      <c r="H28" s="50">
        <f t="shared" si="1"/>
        <v>2210</v>
      </c>
      <c r="I28" s="37">
        <v>39</v>
      </c>
      <c r="J28" s="37">
        <v>0</v>
      </c>
      <c r="K28" s="38">
        <f t="shared" si="2"/>
        <v>39</v>
      </c>
      <c r="L28" s="37">
        <v>0</v>
      </c>
      <c r="M28" s="37">
        <v>0</v>
      </c>
      <c r="N28" s="37">
        <v>0</v>
      </c>
      <c r="O28" s="54">
        <f t="shared" si="3"/>
        <v>39</v>
      </c>
      <c r="P28" s="37">
        <v>0</v>
      </c>
      <c r="Q28" s="37">
        <v>0</v>
      </c>
      <c r="R28" s="38">
        <f t="shared" si="4"/>
        <v>0</v>
      </c>
      <c r="S28" s="37">
        <v>0</v>
      </c>
      <c r="T28" s="37">
        <v>0</v>
      </c>
      <c r="U28" s="37">
        <v>0</v>
      </c>
      <c r="V28" s="59">
        <f t="shared" si="5"/>
        <v>0</v>
      </c>
      <c r="W28" s="62">
        <f>SUM(H28,O28,V28)</f>
        <v>2249</v>
      </c>
    </row>
    <row r="29" spans="1:23">
      <c r="A29" s="1" t="s">
        <v>133</v>
      </c>
      <c r="B29" s="37">
        <v>1042</v>
      </c>
      <c r="C29" s="37">
        <v>1568</v>
      </c>
      <c r="D29" s="38">
        <f t="shared" si="0"/>
        <v>2610</v>
      </c>
      <c r="E29" s="37">
        <v>0</v>
      </c>
      <c r="F29" s="37">
        <v>347</v>
      </c>
      <c r="G29" s="37">
        <v>179</v>
      </c>
      <c r="H29" s="50">
        <f t="shared" si="1"/>
        <v>3136</v>
      </c>
      <c r="I29" s="37">
        <v>0</v>
      </c>
      <c r="J29" s="37">
        <v>0</v>
      </c>
      <c r="K29" s="38">
        <f t="shared" si="2"/>
        <v>0</v>
      </c>
      <c r="L29" s="37">
        <v>0</v>
      </c>
      <c r="M29" s="37">
        <v>0</v>
      </c>
      <c r="N29" s="37">
        <v>0</v>
      </c>
      <c r="O29" s="54">
        <f t="shared" si="3"/>
        <v>0</v>
      </c>
      <c r="P29" s="37">
        <v>0</v>
      </c>
      <c r="Q29" s="37">
        <v>0</v>
      </c>
      <c r="R29" s="38">
        <f t="shared" si="4"/>
        <v>0</v>
      </c>
      <c r="S29" s="37">
        <v>0</v>
      </c>
      <c r="T29" s="37">
        <v>0</v>
      </c>
      <c r="U29" s="37">
        <v>0</v>
      </c>
      <c r="V29" s="59">
        <f t="shared" si="5"/>
        <v>0</v>
      </c>
      <c r="W29" s="62">
        <f>SUM(H29,O29,V29)</f>
        <v>3136</v>
      </c>
    </row>
    <row r="30" spans="1:23">
      <c r="A30" s="1" t="s">
        <v>138</v>
      </c>
      <c r="B30" s="37">
        <v>5</v>
      </c>
      <c r="C30" s="37">
        <v>0</v>
      </c>
      <c r="D30" s="38">
        <f t="shared" si="0"/>
        <v>5</v>
      </c>
      <c r="E30" s="37">
        <v>0</v>
      </c>
      <c r="F30" s="37">
        <v>0</v>
      </c>
      <c r="G30" s="37">
        <v>0</v>
      </c>
      <c r="H30" s="50">
        <f t="shared" si="1"/>
        <v>5</v>
      </c>
      <c r="I30" s="37">
        <v>0</v>
      </c>
      <c r="J30" s="37">
        <v>0</v>
      </c>
      <c r="K30" s="38">
        <f t="shared" si="2"/>
        <v>0</v>
      </c>
      <c r="L30" s="37">
        <v>0</v>
      </c>
      <c r="M30" s="37">
        <v>0</v>
      </c>
      <c r="N30" s="37">
        <v>0</v>
      </c>
      <c r="O30" s="54">
        <f t="shared" si="3"/>
        <v>0</v>
      </c>
      <c r="P30" s="37">
        <v>0</v>
      </c>
      <c r="Q30" s="37">
        <v>0</v>
      </c>
      <c r="R30" s="38">
        <f t="shared" si="4"/>
        <v>0</v>
      </c>
      <c r="S30" s="37">
        <v>0</v>
      </c>
      <c r="T30" s="37">
        <v>0</v>
      </c>
      <c r="U30" s="37">
        <v>0</v>
      </c>
      <c r="V30" s="59">
        <f t="shared" si="5"/>
        <v>0</v>
      </c>
      <c r="W30" s="62">
        <f>SUM(H30,O30,V30)</f>
        <v>5</v>
      </c>
    </row>
    <row r="31" spans="1:23">
      <c r="A31" s="1" t="s">
        <v>143</v>
      </c>
      <c r="B31" s="37">
        <v>681</v>
      </c>
      <c r="C31" s="37">
        <v>320</v>
      </c>
      <c r="D31" s="38">
        <f t="shared" si="0"/>
        <v>1001</v>
      </c>
      <c r="E31" s="37">
        <v>80</v>
      </c>
      <c r="F31" s="37">
        <v>155</v>
      </c>
      <c r="G31" s="37">
        <v>1124</v>
      </c>
      <c r="H31" s="50">
        <f t="shared" si="1"/>
        <v>2360</v>
      </c>
      <c r="I31" s="37">
        <v>0</v>
      </c>
      <c r="J31" s="37">
        <v>458</v>
      </c>
      <c r="K31" s="38">
        <f t="shared" si="2"/>
        <v>458</v>
      </c>
      <c r="L31" s="37">
        <v>0</v>
      </c>
      <c r="M31" s="37">
        <v>0</v>
      </c>
      <c r="N31" s="37">
        <v>848</v>
      </c>
      <c r="O31" s="54">
        <f t="shared" si="3"/>
        <v>1306</v>
      </c>
      <c r="P31" s="37">
        <v>0</v>
      </c>
      <c r="Q31" s="37">
        <v>0</v>
      </c>
      <c r="R31" s="38">
        <f t="shared" si="4"/>
        <v>0</v>
      </c>
      <c r="S31" s="37">
        <v>0</v>
      </c>
      <c r="T31" s="37">
        <v>0</v>
      </c>
      <c r="U31" s="37">
        <v>0</v>
      </c>
      <c r="V31" s="59">
        <f t="shared" si="5"/>
        <v>0</v>
      </c>
      <c r="W31" s="62">
        <f>SUM(H31,O31,V31)</f>
        <v>3666</v>
      </c>
    </row>
    <row r="32" spans="1:23">
      <c r="A32" s="1" t="s">
        <v>148</v>
      </c>
      <c r="B32" s="37">
        <v>63</v>
      </c>
      <c r="C32" s="37">
        <v>607</v>
      </c>
      <c r="D32" s="38">
        <f t="shared" si="0"/>
        <v>670</v>
      </c>
      <c r="E32" s="37">
        <v>0</v>
      </c>
      <c r="F32" s="37">
        <v>0</v>
      </c>
      <c r="G32" s="37">
        <v>0</v>
      </c>
      <c r="H32" s="50">
        <f t="shared" si="1"/>
        <v>670</v>
      </c>
      <c r="I32" s="37">
        <v>0</v>
      </c>
      <c r="J32" s="37">
        <v>0</v>
      </c>
      <c r="K32" s="38">
        <f t="shared" si="2"/>
        <v>0</v>
      </c>
      <c r="L32" s="37">
        <v>0</v>
      </c>
      <c r="M32" s="37">
        <v>0</v>
      </c>
      <c r="N32" s="37">
        <v>0</v>
      </c>
      <c r="O32" s="54">
        <f t="shared" si="3"/>
        <v>0</v>
      </c>
      <c r="P32" s="37">
        <v>0</v>
      </c>
      <c r="Q32" s="37">
        <v>0</v>
      </c>
      <c r="R32" s="38">
        <f t="shared" si="4"/>
        <v>0</v>
      </c>
      <c r="S32" s="37">
        <v>0</v>
      </c>
      <c r="T32" s="37">
        <v>0</v>
      </c>
      <c r="U32" s="37">
        <v>0</v>
      </c>
      <c r="V32" s="59">
        <f t="shared" si="5"/>
        <v>0</v>
      </c>
      <c r="W32" s="62">
        <f>SUM(H32,O32,V32)</f>
        <v>670</v>
      </c>
    </row>
    <row r="33" spans="1:23">
      <c r="A33" s="1" t="s">
        <v>153</v>
      </c>
      <c r="B33" s="37">
        <v>0</v>
      </c>
      <c r="C33" s="37">
        <v>0</v>
      </c>
      <c r="D33" s="38">
        <f t="shared" si="0"/>
        <v>0</v>
      </c>
      <c r="E33" s="37">
        <v>0</v>
      </c>
      <c r="F33" s="37">
        <v>0</v>
      </c>
      <c r="G33" s="37">
        <v>81</v>
      </c>
      <c r="H33" s="50">
        <f t="shared" si="1"/>
        <v>81</v>
      </c>
      <c r="I33" s="37">
        <v>0</v>
      </c>
      <c r="J33" s="37">
        <v>0</v>
      </c>
      <c r="K33" s="38">
        <f t="shared" si="2"/>
        <v>0</v>
      </c>
      <c r="L33" s="37">
        <v>0</v>
      </c>
      <c r="M33" s="37">
        <v>0</v>
      </c>
      <c r="N33" s="37">
        <v>0</v>
      </c>
      <c r="O33" s="54">
        <f t="shared" si="3"/>
        <v>0</v>
      </c>
      <c r="P33" s="37">
        <v>0</v>
      </c>
      <c r="Q33" s="37">
        <v>0</v>
      </c>
      <c r="R33" s="38">
        <f t="shared" si="4"/>
        <v>0</v>
      </c>
      <c r="S33" s="37">
        <v>0</v>
      </c>
      <c r="T33" s="37">
        <v>0</v>
      </c>
      <c r="U33" s="37">
        <v>0</v>
      </c>
      <c r="V33" s="59">
        <f t="shared" si="5"/>
        <v>0</v>
      </c>
      <c r="W33" s="62">
        <f>SUM(H33,O33,V33)</f>
        <v>81</v>
      </c>
    </row>
    <row r="34" spans="1:23">
      <c r="A34" s="1" t="s">
        <v>158</v>
      </c>
      <c r="B34" s="37">
        <v>1435</v>
      </c>
      <c r="C34" s="37">
        <v>2424</v>
      </c>
      <c r="D34" s="38">
        <f t="shared" si="0"/>
        <v>3859</v>
      </c>
      <c r="E34" s="37">
        <v>1303</v>
      </c>
      <c r="F34" s="37">
        <v>3048</v>
      </c>
      <c r="G34" s="37">
        <v>2642</v>
      </c>
      <c r="H34" s="50">
        <f t="shared" si="1"/>
        <v>10852</v>
      </c>
      <c r="I34" s="37">
        <v>880</v>
      </c>
      <c r="J34" s="37">
        <v>1059</v>
      </c>
      <c r="K34" s="38">
        <f t="shared" si="2"/>
        <v>1939</v>
      </c>
      <c r="L34" s="37">
        <v>34</v>
      </c>
      <c r="M34" s="37">
        <v>297</v>
      </c>
      <c r="N34" s="37">
        <v>2288</v>
      </c>
      <c r="O34" s="54">
        <f t="shared" si="3"/>
        <v>4558</v>
      </c>
      <c r="P34" s="37">
        <v>0</v>
      </c>
      <c r="Q34" s="37">
        <v>0</v>
      </c>
      <c r="R34" s="38">
        <f t="shared" si="4"/>
        <v>0</v>
      </c>
      <c r="S34" s="37">
        <v>0</v>
      </c>
      <c r="T34" s="37">
        <v>0</v>
      </c>
      <c r="U34" s="37">
        <v>5</v>
      </c>
      <c r="V34" s="59">
        <f t="shared" si="5"/>
        <v>5</v>
      </c>
      <c r="W34" s="62">
        <f>SUM(H34,O34,V34)</f>
        <v>15415</v>
      </c>
    </row>
    <row r="35" spans="1:23">
      <c r="A35" s="1" t="s">
        <v>163</v>
      </c>
      <c r="B35" s="37">
        <v>1062</v>
      </c>
      <c r="C35" s="37">
        <v>1853</v>
      </c>
      <c r="D35" s="38">
        <f t="shared" si="0"/>
        <v>2915</v>
      </c>
      <c r="E35" s="37">
        <v>353</v>
      </c>
      <c r="F35" s="37">
        <v>1235</v>
      </c>
      <c r="G35" s="37">
        <v>300</v>
      </c>
      <c r="H35" s="50">
        <f t="shared" si="1"/>
        <v>4803</v>
      </c>
      <c r="I35" s="37">
        <v>32</v>
      </c>
      <c r="J35" s="37">
        <v>0</v>
      </c>
      <c r="K35" s="38">
        <f t="shared" si="2"/>
        <v>32</v>
      </c>
      <c r="L35" s="37">
        <v>0</v>
      </c>
      <c r="M35" s="37">
        <v>30</v>
      </c>
      <c r="N35" s="37">
        <v>0</v>
      </c>
      <c r="O35" s="54">
        <f t="shared" si="3"/>
        <v>62</v>
      </c>
      <c r="P35" s="37">
        <v>0</v>
      </c>
      <c r="Q35" s="37">
        <v>0</v>
      </c>
      <c r="R35" s="38">
        <f t="shared" si="4"/>
        <v>0</v>
      </c>
      <c r="S35" s="37">
        <v>0</v>
      </c>
      <c r="T35" s="37">
        <v>0</v>
      </c>
      <c r="U35" s="37">
        <v>0</v>
      </c>
      <c r="V35" s="59">
        <f t="shared" si="5"/>
        <v>0</v>
      </c>
      <c r="W35" s="62">
        <f>SUM(H35,O35,V35)</f>
        <v>4865</v>
      </c>
    </row>
    <row r="36" spans="1:23">
      <c r="A36" s="1" t="s">
        <v>168</v>
      </c>
      <c r="B36" s="37">
        <v>8409</v>
      </c>
      <c r="C36" s="37">
        <v>6871</v>
      </c>
      <c r="D36" s="38">
        <f t="shared" si="0"/>
        <v>15280</v>
      </c>
      <c r="E36" s="37">
        <v>2239</v>
      </c>
      <c r="F36" s="37">
        <v>8252</v>
      </c>
      <c r="G36" s="37">
        <v>11627</v>
      </c>
      <c r="H36" s="50">
        <f t="shared" si="1"/>
        <v>37398</v>
      </c>
      <c r="I36" s="37">
        <v>6441</v>
      </c>
      <c r="J36" s="37">
        <v>3802</v>
      </c>
      <c r="K36" s="38">
        <f t="shared" si="2"/>
        <v>10243</v>
      </c>
      <c r="L36" s="37">
        <v>1730</v>
      </c>
      <c r="M36" s="37">
        <v>2642</v>
      </c>
      <c r="N36" s="37">
        <v>12298</v>
      </c>
      <c r="O36" s="54">
        <f t="shared" si="3"/>
        <v>26913</v>
      </c>
      <c r="P36" s="38" t="s">
        <v>17</v>
      </c>
      <c r="Q36" s="38" t="s">
        <v>17</v>
      </c>
      <c r="R36" s="38">
        <f t="shared" si="4"/>
        <v>0</v>
      </c>
      <c r="S36" s="37">
        <v>12</v>
      </c>
      <c r="T36" s="38" t="s">
        <v>17</v>
      </c>
      <c r="U36" s="37">
        <v>34</v>
      </c>
      <c r="V36" s="59">
        <f t="shared" si="5"/>
        <v>46</v>
      </c>
      <c r="W36" s="62">
        <f>SUM(H36,O36,V36)</f>
        <v>64357</v>
      </c>
    </row>
    <row r="37" spans="1:23">
      <c r="A37" s="1" t="s">
        <v>172</v>
      </c>
      <c r="B37" s="37">
        <v>1000</v>
      </c>
      <c r="C37" s="37">
        <v>313</v>
      </c>
      <c r="D37" s="38">
        <f t="shared" si="0"/>
        <v>1313</v>
      </c>
      <c r="E37" s="37">
        <v>440</v>
      </c>
      <c r="F37" s="37">
        <v>415</v>
      </c>
      <c r="G37" s="37">
        <v>800</v>
      </c>
      <c r="H37" s="50">
        <f t="shared" si="1"/>
        <v>2968</v>
      </c>
      <c r="I37" s="37">
        <v>0</v>
      </c>
      <c r="J37" s="37">
        <v>40</v>
      </c>
      <c r="K37" s="38">
        <f t="shared" si="2"/>
        <v>40</v>
      </c>
      <c r="L37" s="37">
        <v>50</v>
      </c>
      <c r="M37" s="37">
        <v>40</v>
      </c>
      <c r="N37" s="37">
        <v>102</v>
      </c>
      <c r="O37" s="54">
        <f t="shared" si="3"/>
        <v>232</v>
      </c>
      <c r="P37" s="37">
        <v>256</v>
      </c>
      <c r="Q37" s="37">
        <v>0</v>
      </c>
      <c r="R37" s="38">
        <f t="shared" si="4"/>
        <v>256</v>
      </c>
      <c r="S37" s="37">
        <v>0</v>
      </c>
      <c r="T37" s="37">
        <v>0</v>
      </c>
      <c r="U37" s="37">
        <v>0</v>
      </c>
      <c r="V37" s="59">
        <f t="shared" si="5"/>
        <v>256</v>
      </c>
      <c r="W37" s="62">
        <f>SUM(H37,O37,V37)</f>
        <v>3456</v>
      </c>
    </row>
    <row r="38" spans="1:23">
      <c r="A38" s="1" t="s">
        <v>177</v>
      </c>
      <c r="B38" s="37">
        <v>925</v>
      </c>
      <c r="C38" s="37">
        <v>139</v>
      </c>
      <c r="D38" s="38">
        <f t="shared" si="0"/>
        <v>1064</v>
      </c>
      <c r="E38" s="37">
        <v>124</v>
      </c>
      <c r="F38" s="37">
        <v>329</v>
      </c>
      <c r="G38" s="37">
        <v>557</v>
      </c>
      <c r="H38" s="50">
        <f t="shared" si="1"/>
        <v>2074</v>
      </c>
      <c r="I38" s="37">
        <v>20</v>
      </c>
      <c r="J38" s="37">
        <v>0</v>
      </c>
      <c r="K38" s="38">
        <f t="shared" si="2"/>
        <v>20</v>
      </c>
      <c r="L38" s="37">
        <v>0</v>
      </c>
      <c r="M38" s="37">
        <v>142</v>
      </c>
      <c r="N38" s="37">
        <v>31</v>
      </c>
      <c r="O38" s="54">
        <f t="shared" si="3"/>
        <v>193</v>
      </c>
      <c r="P38" s="37">
        <v>0</v>
      </c>
      <c r="Q38" s="37">
        <v>0</v>
      </c>
      <c r="R38" s="38">
        <f t="shared" si="4"/>
        <v>0</v>
      </c>
      <c r="S38" s="37">
        <v>0</v>
      </c>
      <c r="T38" s="37">
        <v>0</v>
      </c>
      <c r="U38" s="37">
        <v>0</v>
      </c>
      <c r="V38" s="59">
        <f t="shared" si="5"/>
        <v>0</v>
      </c>
      <c r="W38" s="62">
        <f>SUM(H38,O38,V38)</f>
        <v>2267</v>
      </c>
    </row>
    <row r="39" spans="1:23">
      <c r="A39" s="1" t="s">
        <v>182</v>
      </c>
      <c r="B39" s="37">
        <v>1699</v>
      </c>
      <c r="C39" s="37">
        <v>5227</v>
      </c>
      <c r="D39" s="38">
        <f t="shared" si="0"/>
        <v>6926</v>
      </c>
      <c r="E39" s="37">
        <v>214</v>
      </c>
      <c r="F39" s="37">
        <v>72</v>
      </c>
      <c r="G39" s="37">
        <v>116</v>
      </c>
      <c r="H39" s="50">
        <f t="shared" si="1"/>
        <v>7328</v>
      </c>
      <c r="I39" s="37">
        <v>0</v>
      </c>
      <c r="J39" s="37">
        <v>1101</v>
      </c>
      <c r="K39" s="38">
        <f t="shared" si="2"/>
        <v>1101</v>
      </c>
      <c r="L39" s="37">
        <v>0</v>
      </c>
      <c r="M39" s="37">
        <v>0</v>
      </c>
      <c r="N39" s="37">
        <v>881</v>
      </c>
      <c r="O39" s="54">
        <f t="shared" si="3"/>
        <v>1982</v>
      </c>
      <c r="P39" s="37">
        <v>0</v>
      </c>
      <c r="Q39" s="37">
        <v>0</v>
      </c>
      <c r="R39" s="38">
        <f t="shared" si="4"/>
        <v>0</v>
      </c>
      <c r="S39" s="37">
        <v>0</v>
      </c>
      <c r="T39" s="37">
        <v>0</v>
      </c>
      <c r="U39" s="37">
        <v>0</v>
      </c>
      <c r="V39" s="59">
        <f t="shared" si="5"/>
        <v>0</v>
      </c>
      <c r="W39" s="62">
        <f>SUM(H39,O39,V39)</f>
        <v>9310</v>
      </c>
    </row>
    <row r="40" spans="1:23">
      <c r="A40" s="1" t="s">
        <v>187</v>
      </c>
      <c r="B40" s="37">
        <v>3958</v>
      </c>
      <c r="C40" s="37">
        <v>752</v>
      </c>
      <c r="D40" s="38">
        <f t="shared" si="0"/>
        <v>4710</v>
      </c>
      <c r="E40" s="37">
        <v>272</v>
      </c>
      <c r="F40" s="37">
        <v>1770</v>
      </c>
      <c r="G40" s="37">
        <v>1306</v>
      </c>
      <c r="H40" s="50">
        <f t="shared" si="1"/>
        <v>8058</v>
      </c>
      <c r="I40" s="37">
        <v>31</v>
      </c>
      <c r="J40" s="37">
        <v>0</v>
      </c>
      <c r="K40" s="38">
        <f t="shared" si="2"/>
        <v>31</v>
      </c>
      <c r="L40" s="37">
        <v>0</v>
      </c>
      <c r="M40" s="37">
        <v>218</v>
      </c>
      <c r="N40" s="37">
        <v>67</v>
      </c>
      <c r="O40" s="54">
        <f t="shared" si="3"/>
        <v>316</v>
      </c>
      <c r="P40" s="37">
        <v>0</v>
      </c>
      <c r="Q40" s="37">
        <v>0</v>
      </c>
      <c r="R40" s="38">
        <f t="shared" si="4"/>
        <v>0</v>
      </c>
      <c r="S40" s="37">
        <v>0</v>
      </c>
      <c r="T40" s="37">
        <v>0</v>
      </c>
      <c r="U40" s="37">
        <v>0</v>
      </c>
      <c r="V40" s="59">
        <f t="shared" si="5"/>
        <v>0</v>
      </c>
      <c r="W40" s="62">
        <f>SUM(H40,O40,V40)</f>
        <v>8374</v>
      </c>
    </row>
    <row r="41" spans="1:23">
      <c r="A41" s="1" t="s">
        <v>192</v>
      </c>
      <c r="B41" s="37">
        <v>0</v>
      </c>
      <c r="C41" s="37">
        <v>17</v>
      </c>
      <c r="D41" s="38">
        <f t="shared" si="0"/>
        <v>17</v>
      </c>
      <c r="E41" s="37">
        <v>0</v>
      </c>
      <c r="F41" s="37">
        <v>0</v>
      </c>
      <c r="G41" s="37">
        <v>0</v>
      </c>
      <c r="H41" s="50">
        <f t="shared" si="1"/>
        <v>17</v>
      </c>
      <c r="I41" s="37">
        <v>0</v>
      </c>
      <c r="J41" s="37">
        <v>20</v>
      </c>
      <c r="K41" s="38">
        <f t="shared" si="2"/>
        <v>20</v>
      </c>
      <c r="L41" s="37">
        <v>0</v>
      </c>
      <c r="M41" s="37">
        <v>0</v>
      </c>
      <c r="N41" s="37">
        <v>0</v>
      </c>
      <c r="O41" s="54">
        <f t="shared" si="3"/>
        <v>20</v>
      </c>
      <c r="P41" s="37">
        <v>0</v>
      </c>
      <c r="Q41" s="37">
        <v>0</v>
      </c>
      <c r="R41" s="38">
        <f t="shared" si="4"/>
        <v>0</v>
      </c>
      <c r="S41" s="37">
        <v>0</v>
      </c>
      <c r="T41" s="37">
        <v>0</v>
      </c>
      <c r="U41" s="37">
        <v>0</v>
      </c>
      <c r="V41" s="59">
        <f t="shared" si="5"/>
        <v>0</v>
      </c>
      <c r="W41" s="62">
        <f>SUM(H41,O41,V41)</f>
        <v>37</v>
      </c>
    </row>
    <row r="42" spans="1:23">
      <c r="A42" s="1" t="s">
        <v>196</v>
      </c>
      <c r="B42" s="37">
        <v>73</v>
      </c>
      <c r="C42" s="37">
        <v>18</v>
      </c>
      <c r="D42" s="38">
        <f t="shared" si="0"/>
        <v>91</v>
      </c>
      <c r="E42" s="37">
        <v>33</v>
      </c>
      <c r="F42" s="37">
        <v>42</v>
      </c>
      <c r="G42" s="37">
        <v>10</v>
      </c>
      <c r="H42" s="50">
        <f t="shared" si="1"/>
        <v>176</v>
      </c>
      <c r="I42" s="37">
        <v>34</v>
      </c>
      <c r="J42" s="37">
        <v>0</v>
      </c>
      <c r="K42" s="38">
        <f t="shared" si="2"/>
        <v>34</v>
      </c>
      <c r="L42" s="37">
        <v>0</v>
      </c>
      <c r="M42" s="37">
        <v>23</v>
      </c>
      <c r="N42" s="37">
        <v>281</v>
      </c>
      <c r="O42" s="54">
        <f t="shared" si="3"/>
        <v>338</v>
      </c>
      <c r="P42" s="37">
        <v>0</v>
      </c>
      <c r="Q42" s="37">
        <v>0</v>
      </c>
      <c r="R42" s="38">
        <f t="shared" si="4"/>
        <v>0</v>
      </c>
      <c r="S42" s="37">
        <v>0</v>
      </c>
      <c r="T42" s="37">
        <v>0</v>
      </c>
      <c r="U42" s="37">
        <v>0</v>
      </c>
      <c r="V42" s="59">
        <f t="shared" si="5"/>
        <v>0</v>
      </c>
      <c r="W42" s="62">
        <f>SUM(H42,O42,V42)</f>
        <v>514</v>
      </c>
    </row>
    <row r="43" spans="1:23">
      <c r="A43" s="1" t="s">
        <v>201</v>
      </c>
      <c r="B43" s="37">
        <v>114</v>
      </c>
      <c r="C43" s="37">
        <v>40</v>
      </c>
      <c r="D43" s="38">
        <f t="shared" si="0"/>
        <v>154</v>
      </c>
      <c r="E43" s="37">
        <v>0</v>
      </c>
      <c r="F43" s="37">
        <v>0</v>
      </c>
      <c r="G43" s="37">
        <v>0</v>
      </c>
      <c r="H43" s="50">
        <f t="shared" si="1"/>
        <v>154</v>
      </c>
      <c r="I43" s="37">
        <v>0</v>
      </c>
      <c r="J43" s="37">
        <v>60</v>
      </c>
      <c r="K43" s="38">
        <f t="shared" si="2"/>
        <v>60</v>
      </c>
      <c r="L43" s="37">
        <v>0</v>
      </c>
      <c r="M43" s="37">
        <v>0</v>
      </c>
      <c r="N43" s="37">
        <v>0</v>
      </c>
      <c r="O43" s="54">
        <f t="shared" si="3"/>
        <v>60</v>
      </c>
      <c r="P43" s="37">
        <v>0</v>
      </c>
      <c r="Q43" s="37">
        <v>0</v>
      </c>
      <c r="R43" s="38">
        <f t="shared" si="4"/>
        <v>0</v>
      </c>
      <c r="S43" s="37">
        <v>0</v>
      </c>
      <c r="T43" s="37">
        <v>0</v>
      </c>
      <c r="U43" s="37">
        <v>0</v>
      </c>
      <c r="V43" s="59">
        <f t="shared" si="5"/>
        <v>0</v>
      </c>
      <c r="W43" s="62">
        <f>SUM(H43,O43,V43)</f>
        <v>214</v>
      </c>
    </row>
    <row r="44" spans="1:23">
      <c r="A44" s="1" t="s">
        <v>206</v>
      </c>
      <c r="B44" s="37">
        <v>0</v>
      </c>
      <c r="C44" s="37">
        <v>0</v>
      </c>
      <c r="D44" s="38">
        <f t="shared" si="0"/>
        <v>0</v>
      </c>
      <c r="E44" s="37">
        <v>0</v>
      </c>
      <c r="F44" s="37">
        <v>0</v>
      </c>
      <c r="G44" s="37">
        <v>580</v>
      </c>
      <c r="H44" s="50">
        <f t="shared" si="1"/>
        <v>580</v>
      </c>
      <c r="I44" s="37">
        <v>0</v>
      </c>
      <c r="J44" s="37">
        <v>0</v>
      </c>
      <c r="K44" s="38">
        <f t="shared" si="2"/>
        <v>0</v>
      </c>
      <c r="L44" s="37">
        <v>0</v>
      </c>
      <c r="M44" s="37">
        <v>0</v>
      </c>
      <c r="N44" s="37">
        <v>250</v>
      </c>
      <c r="O44" s="54">
        <f t="shared" si="3"/>
        <v>250</v>
      </c>
      <c r="P44" s="37">
        <v>0</v>
      </c>
      <c r="Q44" s="37">
        <v>0</v>
      </c>
      <c r="R44" s="38">
        <f t="shared" si="4"/>
        <v>0</v>
      </c>
      <c r="S44" s="37">
        <v>0</v>
      </c>
      <c r="T44" s="37">
        <v>0</v>
      </c>
      <c r="U44" s="37">
        <v>0</v>
      </c>
      <c r="V44" s="59">
        <f t="shared" si="5"/>
        <v>0</v>
      </c>
      <c r="W44" s="62">
        <f>SUM(H44,O44,V44)</f>
        <v>830</v>
      </c>
    </row>
    <row r="45" spans="1:23">
      <c r="A45" s="1" t="s">
        <v>211</v>
      </c>
      <c r="B45" s="37">
        <v>0</v>
      </c>
      <c r="C45" s="37">
        <v>23</v>
      </c>
      <c r="D45" s="38">
        <f t="shared" si="0"/>
        <v>23</v>
      </c>
      <c r="E45" s="37">
        <v>0</v>
      </c>
      <c r="F45" s="37">
        <v>0</v>
      </c>
      <c r="G45" s="37">
        <v>40</v>
      </c>
      <c r="H45" s="50">
        <f t="shared" si="1"/>
        <v>63</v>
      </c>
      <c r="I45" s="37">
        <v>0</v>
      </c>
      <c r="J45" s="37">
        <v>0</v>
      </c>
      <c r="K45" s="38">
        <f t="shared" si="2"/>
        <v>0</v>
      </c>
      <c r="L45" s="37">
        <v>0</v>
      </c>
      <c r="M45" s="37">
        <v>0</v>
      </c>
      <c r="N45" s="37">
        <v>0</v>
      </c>
      <c r="O45" s="54">
        <f t="shared" si="3"/>
        <v>0</v>
      </c>
      <c r="P45" s="37">
        <v>0</v>
      </c>
      <c r="Q45" s="37">
        <v>0</v>
      </c>
      <c r="R45" s="38">
        <f t="shared" si="4"/>
        <v>0</v>
      </c>
      <c r="S45" s="37">
        <v>0</v>
      </c>
      <c r="T45" s="37">
        <v>0</v>
      </c>
      <c r="U45" s="37">
        <v>0</v>
      </c>
      <c r="V45" s="59">
        <f t="shared" si="5"/>
        <v>0</v>
      </c>
      <c r="W45" s="62">
        <f>SUM(H45,O45,V45)</f>
        <v>63</v>
      </c>
    </row>
    <row r="46" spans="1:23">
      <c r="A46" s="1" t="s">
        <v>216</v>
      </c>
      <c r="B46" s="37">
        <v>2621</v>
      </c>
      <c r="C46" s="37">
        <v>252</v>
      </c>
      <c r="D46" s="38">
        <f t="shared" si="0"/>
        <v>2873</v>
      </c>
      <c r="E46" s="37">
        <v>939</v>
      </c>
      <c r="F46" s="37">
        <v>800</v>
      </c>
      <c r="G46" s="37">
        <v>3976</v>
      </c>
      <c r="H46" s="50">
        <f t="shared" si="1"/>
        <v>8588</v>
      </c>
      <c r="I46" s="37">
        <v>146</v>
      </c>
      <c r="J46" s="37">
        <v>35</v>
      </c>
      <c r="K46" s="38">
        <f t="shared" si="2"/>
        <v>181</v>
      </c>
      <c r="L46" s="37">
        <v>129</v>
      </c>
      <c r="M46" s="37">
        <v>190</v>
      </c>
      <c r="N46" s="37">
        <v>50</v>
      </c>
      <c r="O46" s="54">
        <f t="shared" si="3"/>
        <v>550</v>
      </c>
      <c r="P46" s="37">
        <v>0</v>
      </c>
      <c r="Q46" s="37">
        <v>0</v>
      </c>
      <c r="R46" s="38">
        <f t="shared" si="4"/>
        <v>0</v>
      </c>
      <c r="S46" s="37">
        <v>0</v>
      </c>
      <c r="T46" s="37">
        <v>0</v>
      </c>
      <c r="U46" s="37">
        <v>0</v>
      </c>
      <c r="V46" s="59">
        <f t="shared" si="5"/>
        <v>0</v>
      </c>
      <c r="W46" s="62">
        <f>SUM(H46,O46,V46)</f>
        <v>9138</v>
      </c>
    </row>
    <row r="47" spans="1:23">
      <c r="A47" s="1" t="s">
        <v>221</v>
      </c>
      <c r="B47" s="37">
        <v>869</v>
      </c>
      <c r="C47" s="37">
        <v>869</v>
      </c>
      <c r="D47" s="38">
        <f t="shared" si="0"/>
        <v>1738</v>
      </c>
      <c r="E47" s="37">
        <v>340</v>
      </c>
      <c r="F47" s="37">
        <v>342</v>
      </c>
      <c r="G47" s="37">
        <v>1238</v>
      </c>
      <c r="H47" s="50">
        <f t="shared" si="1"/>
        <v>3658</v>
      </c>
      <c r="I47" s="37">
        <v>0</v>
      </c>
      <c r="J47" s="37">
        <v>0</v>
      </c>
      <c r="K47" s="38">
        <f t="shared" si="2"/>
        <v>0</v>
      </c>
      <c r="L47" s="37">
        <v>0</v>
      </c>
      <c r="M47" s="37">
        <v>0</v>
      </c>
      <c r="N47" s="37">
        <v>0</v>
      </c>
      <c r="O47" s="54">
        <f t="shared" si="3"/>
        <v>0</v>
      </c>
      <c r="P47" s="37">
        <v>0</v>
      </c>
      <c r="Q47" s="37">
        <v>0</v>
      </c>
      <c r="R47" s="38">
        <f t="shared" si="4"/>
        <v>0</v>
      </c>
      <c r="S47" s="37">
        <v>0</v>
      </c>
      <c r="T47" s="37">
        <v>0</v>
      </c>
      <c r="U47" s="37">
        <v>0</v>
      </c>
      <c r="V47" s="59">
        <f t="shared" si="5"/>
        <v>0</v>
      </c>
      <c r="W47" s="62">
        <f>SUM(H47,O47,V47)</f>
        <v>3658</v>
      </c>
    </row>
    <row r="48" spans="1:23">
      <c r="A48" s="1" t="s">
        <v>226</v>
      </c>
      <c r="B48" s="37">
        <v>720</v>
      </c>
      <c r="C48" s="37">
        <v>156</v>
      </c>
      <c r="D48" s="38">
        <f t="shared" si="0"/>
        <v>876</v>
      </c>
      <c r="E48" s="37">
        <v>200</v>
      </c>
      <c r="F48" s="37">
        <v>0</v>
      </c>
      <c r="G48" s="37">
        <v>903</v>
      </c>
      <c r="H48" s="50">
        <f t="shared" si="1"/>
        <v>1979</v>
      </c>
      <c r="I48" s="37">
        <v>0</v>
      </c>
      <c r="J48" s="37">
        <v>0</v>
      </c>
      <c r="K48" s="38">
        <f t="shared" si="2"/>
        <v>0</v>
      </c>
      <c r="L48" s="37">
        <v>0</v>
      </c>
      <c r="M48" s="37">
        <v>0</v>
      </c>
      <c r="N48" s="37">
        <v>0</v>
      </c>
      <c r="O48" s="54">
        <f t="shared" si="3"/>
        <v>0</v>
      </c>
      <c r="P48" s="37">
        <v>0</v>
      </c>
      <c r="Q48" s="37">
        <v>0</v>
      </c>
      <c r="R48" s="38">
        <f t="shared" si="4"/>
        <v>0</v>
      </c>
      <c r="S48" s="37">
        <v>0</v>
      </c>
      <c r="T48" s="37">
        <v>0</v>
      </c>
      <c r="U48" s="37">
        <v>0</v>
      </c>
      <c r="V48" s="59">
        <f t="shared" si="5"/>
        <v>0</v>
      </c>
      <c r="W48" s="62">
        <f>SUM(H48,O48,V48)</f>
        <v>1979</v>
      </c>
    </row>
    <row r="49" spans="1:23">
      <c r="A49" s="1" t="s">
        <v>231</v>
      </c>
      <c r="B49" s="37">
        <v>0</v>
      </c>
      <c r="C49" s="37">
        <v>50</v>
      </c>
      <c r="D49" s="38">
        <f t="shared" si="0"/>
        <v>50</v>
      </c>
      <c r="E49" s="37">
        <v>4</v>
      </c>
      <c r="F49" s="37">
        <v>0</v>
      </c>
      <c r="G49" s="37">
        <v>0</v>
      </c>
      <c r="H49" s="50">
        <f t="shared" si="1"/>
        <v>54</v>
      </c>
      <c r="I49" s="37">
        <v>0</v>
      </c>
      <c r="J49" s="37">
        <v>0</v>
      </c>
      <c r="K49" s="38">
        <f t="shared" si="2"/>
        <v>0</v>
      </c>
      <c r="L49" s="37">
        <v>0</v>
      </c>
      <c r="M49" s="37">
        <v>0</v>
      </c>
      <c r="N49" s="37">
        <v>0</v>
      </c>
      <c r="O49" s="54">
        <f t="shared" si="3"/>
        <v>0</v>
      </c>
      <c r="P49" s="37">
        <v>0</v>
      </c>
      <c r="Q49" s="37">
        <v>0</v>
      </c>
      <c r="R49" s="38">
        <f t="shared" si="4"/>
        <v>0</v>
      </c>
      <c r="S49" s="37">
        <v>0</v>
      </c>
      <c r="T49" s="37">
        <v>0</v>
      </c>
      <c r="U49" s="37">
        <v>0</v>
      </c>
      <c r="V49" s="59">
        <f t="shared" si="5"/>
        <v>0</v>
      </c>
      <c r="W49" s="62">
        <f>SUM(H49,O49,V49)</f>
        <v>54</v>
      </c>
    </row>
    <row r="50" spans="1:23">
      <c r="A50" s="1" t="s">
        <v>236</v>
      </c>
      <c r="B50" s="37">
        <v>253</v>
      </c>
      <c r="C50" s="37">
        <v>550</v>
      </c>
      <c r="D50" s="38">
        <f t="shared" si="0"/>
        <v>803</v>
      </c>
      <c r="E50" s="37">
        <v>391</v>
      </c>
      <c r="F50" s="37">
        <v>80</v>
      </c>
      <c r="G50" s="37">
        <v>474</v>
      </c>
      <c r="H50" s="50">
        <f t="shared" si="1"/>
        <v>1748</v>
      </c>
      <c r="I50" s="37">
        <v>0</v>
      </c>
      <c r="J50" s="37">
        <v>0</v>
      </c>
      <c r="K50" s="38">
        <f t="shared" si="2"/>
        <v>0</v>
      </c>
      <c r="L50" s="37">
        <v>0</v>
      </c>
      <c r="M50" s="37">
        <v>0</v>
      </c>
      <c r="N50" s="37">
        <v>0</v>
      </c>
      <c r="O50" s="54">
        <f t="shared" si="3"/>
        <v>0</v>
      </c>
      <c r="P50" s="37">
        <v>0</v>
      </c>
      <c r="Q50" s="37">
        <v>0</v>
      </c>
      <c r="R50" s="38">
        <f t="shared" si="4"/>
        <v>0</v>
      </c>
      <c r="S50" s="37">
        <v>0</v>
      </c>
      <c r="T50" s="37">
        <v>0</v>
      </c>
      <c r="U50" s="37">
        <v>0</v>
      </c>
      <c r="V50" s="59">
        <f t="shared" si="5"/>
        <v>0</v>
      </c>
      <c r="W50" s="62">
        <f>SUM(H50,O50,V50)</f>
        <v>1748</v>
      </c>
    </row>
    <row r="51" spans="1:23">
      <c r="A51" s="1" t="s">
        <v>241</v>
      </c>
      <c r="B51" s="37">
        <v>67</v>
      </c>
      <c r="C51" s="37">
        <v>117</v>
      </c>
      <c r="D51" s="38">
        <f t="shared" si="0"/>
        <v>184</v>
      </c>
      <c r="E51" s="37">
        <v>0</v>
      </c>
      <c r="F51" s="37">
        <v>0</v>
      </c>
      <c r="G51" s="37">
        <v>48</v>
      </c>
      <c r="H51" s="50">
        <f t="shared" si="1"/>
        <v>232</v>
      </c>
      <c r="I51" s="37">
        <v>0</v>
      </c>
      <c r="J51" s="37">
        <v>0</v>
      </c>
      <c r="K51" s="38">
        <f t="shared" si="2"/>
        <v>0</v>
      </c>
      <c r="L51" s="37">
        <v>0</v>
      </c>
      <c r="M51" s="37">
        <v>0</v>
      </c>
      <c r="N51" s="37">
        <v>0</v>
      </c>
      <c r="O51" s="54">
        <f t="shared" si="3"/>
        <v>0</v>
      </c>
      <c r="P51" s="37">
        <v>0</v>
      </c>
      <c r="Q51" s="37">
        <v>0</v>
      </c>
      <c r="R51" s="38">
        <f t="shared" si="4"/>
        <v>0</v>
      </c>
      <c r="S51" s="37">
        <v>0</v>
      </c>
      <c r="T51" s="37">
        <v>0</v>
      </c>
      <c r="U51" s="37">
        <v>0</v>
      </c>
      <c r="V51" s="59">
        <f t="shared" si="5"/>
        <v>0</v>
      </c>
      <c r="W51" s="62">
        <f>SUM(H51,O51,V51)</f>
        <v>232</v>
      </c>
    </row>
    <row r="52" spans="1:23">
      <c r="A52" s="1" t="s">
        <v>246</v>
      </c>
      <c r="B52" s="37">
        <v>85</v>
      </c>
      <c r="C52" s="37">
        <v>80</v>
      </c>
      <c r="D52" s="38">
        <f t="shared" si="0"/>
        <v>165</v>
      </c>
      <c r="E52" s="37">
        <v>8</v>
      </c>
      <c r="F52" s="37">
        <v>68</v>
      </c>
      <c r="G52" s="37">
        <v>92</v>
      </c>
      <c r="H52" s="50">
        <f t="shared" si="1"/>
        <v>333</v>
      </c>
      <c r="I52" s="37">
        <v>15</v>
      </c>
      <c r="J52" s="37">
        <v>18</v>
      </c>
      <c r="K52" s="38">
        <f t="shared" si="2"/>
        <v>33</v>
      </c>
      <c r="L52" s="37">
        <v>3</v>
      </c>
      <c r="M52" s="37">
        <v>0</v>
      </c>
      <c r="N52" s="37">
        <v>0</v>
      </c>
      <c r="O52" s="54">
        <f t="shared" si="3"/>
        <v>36</v>
      </c>
      <c r="P52" s="37">
        <v>0</v>
      </c>
      <c r="Q52" s="37">
        <v>0</v>
      </c>
      <c r="R52" s="38">
        <f t="shared" si="4"/>
        <v>0</v>
      </c>
      <c r="S52" s="37">
        <v>0</v>
      </c>
      <c r="T52" s="37">
        <v>0</v>
      </c>
      <c r="U52" s="37">
        <v>0</v>
      </c>
      <c r="V52" s="59">
        <f t="shared" si="5"/>
        <v>0</v>
      </c>
      <c r="W52" s="62">
        <f>SUM(H52,O52,V52)</f>
        <v>369</v>
      </c>
    </row>
    <row r="53" spans="1:23">
      <c r="A53" s="1" t="s">
        <v>251</v>
      </c>
      <c r="B53" s="37">
        <v>35</v>
      </c>
      <c r="C53" s="37">
        <v>318</v>
      </c>
      <c r="D53" s="38">
        <f t="shared" si="0"/>
        <v>353</v>
      </c>
      <c r="E53" s="37">
        <v>15</v>
      </c>
      <c r="F53" s="37">
        <v>225</v>
      </c>
      <c r="G53" s="37">
        <v>0</v>
      </c>
      <c r="H53" s="50">
        <f t="shared" si="1"/>
        <v>593</v>
      </c>
      <c r="I53" s="37">
        <v>0</v>
      </c>
      <c r="J53" s="37">
        <v>0</v>
      </c>
      <c r="K53" s="38">
        <f t="shared" si="2"/>
        <v>0</v>
      </c>
      <c r="L53" s="37">
        <v>0</v>
      </c>
      <c r="M53" s="37">
        <v>0</v>
      </c>
      <c r="N53" s="37">
        <v>0</v>
      </c>
      <c r="O53" s="54">
        <f t="shared" si="3"/>
        <v>0</v>
      </c>
      <c r="P53" s="37">
        <v>0</v>
      </c>
      <c r="Q53" s="37">
        <v>0</v>
      </c>
      <c r="R53" s="38">
        <f t="shared" si="4"/>
        <v>0</v>
      </c>
      <c r="S53" s="37">
        <v>0</v>
      </c>
      <c r="T53" s="37">
        <v>0</v>
      </c>
      <c r="U53" s="37">
        <v>0</v>
      </c>
      <c r="V53" s="59">
        <f t="shared" si="5"/>
        <v>0</v>
      </c>
      <c r="W53" s="62">
        <f>SUM(H53,O53,V53)</f>
        <v>593</v>
      </c>
    </row>
    <row r="54" spans="1:23">
      <c r="A54" s="1" t="s">
        <v>256</v>
      </c>
      <c r="B54" s="37">
        <v>0</v>
      </c>
      <c r="C54" s="37">
        <v>33</v>
      </c>
      <c r="D54" s="38">
        <f t="shared" si="0"/>
        <v>33</v>
      </c>
      <c r="E54" s="37">
        <v>37</v>
      </c>
      <c r="F54" s="37">
        <v>0</v>
      </c>
      <c r="G54" s="37">
        <v>83</v>
      </c>
      <c r="H54" s="50">
        <f t="shared" si="1"/>
        <v>153</v>
      </c>
      <c r="I54" s="37">
        <v>8</v>
      </c>
      <c r="J54" s="37">
        <v>19</v>
      </c>
      <c r="K54" s="38">
        <f t="shared" si="2"/>
        <v>27</v>
      </c>
      <c r="L54" s="37">
        <v>5</v>
      </c>
      <c r="M54" s="37">
        <v>0</v>
      </c>
      <c r="N54" s="37">
        <v>155</v>
      </c>
      <c r="O54" s="54">
        <f t="shared" si="3"/>
        <v>187</v>
      </c>
      <c r="P54" s="37">
        <v>0</v>
      </c>
      <c r="Q54" s="37">
        <v>0</v>
      </c>
      <c r="R54" s="38">
        <f t="shared" si="4"/>
        <v>0</v>
      </c>
      <c r="S54" s="37">
        <v>0</v>
      </c>
      <c r="T54" s="37">
        <v>0</v>
      </c>
      <c r="U54" s="37">
        <v>0</v>
      </c>
      <c r="V54" s="59">
        <f t="shared" si="5"/>
        <v>0</v>
      </c>
      <c r="W54" s="62">
        <f>SUM(H54,O54,V54)</f>
        <v>340</v>
      </c>
    </row>
    <row r="55" spans="1:23">
      <c r="A55" s="1" t="s">
        <v>261</v>
      </c>
      <c r="B55" s="37">
        <v>0</v>
      </c>
      <c r="C55" s="37">
        <v>66</v>
      </c>
      <c r="D55" s="38">
        <f t="shared" si="0"/>
        <v>66</v>
      </c>
      <c r="E55" s="37">
        <v>0</v>
      </c>
      <c r="F55" s="37">
        <v>0</v>
      </c>
      <c r="G55" s="37">
        <v>18</v>
      </c>
      <c r="H55" s="50">
        <f t="shared" si="1"/>
        <v>84</v>
      </c>
      <c r="I55" s="37">
        <v>0</v>
      </c>
      <c r="J55" s="37">
        <v>0</v>
      </c>
      <c r="K55" s="38">
        <f t="shared" si="2"/>
        <v>0</v>
      </c>
      <c r="L55" s="37">
        <v>0</v>
      </c>
      <c r="M55" s="37">
        <v>0</v>
      </c>
      <c r="N55" s="37">
        <v>0</v>
      </c>
      <c r="O55" s="54">
        <f t="shared" si="3"/>
        <v>0</v>
      </c>
      <c r="P55" s="37">
        <v>0</v>
      </c>
      <c r="Q55" s="37">
        <v>0</v>
      </c>
      <c r="R55" s="38">
        <f t="shared" si="4"/>
        <v>0</v>
      </c>
      <c r="S55" s="37">
        <v>0</v>
      </c>
      <c r="T55" s="37">
        <v>0</v>
      </c>
      <c r="U55" s="37">
        <v>0</v>
      </c>
      <c r="V55" s="59">
        <f t="shared" si="5"/>
        <v>0</v>
      </c>
      <c r="W55" s="62">
        <f>SUM(H55,O55,V55)</f>
        <v>84</v>
      </c>
    </row>
    <row r="56" spans="1:23">
      <c r="A56" s="1" t="s">
        <v>266</v>
      </c>
      <c r="B56" s="37">
        <v>896</v>
      </c>
      <c r="C56" s="37">
        <v>994</v>
      </c>
      <c r="D56" s="38">
        <f t="shared" si="0"/>
        <v>1890</v>
      </c>
      <c r="E56" s="37">
        <v>603</v>
      </c>
      <c r="F56" s="37">
        <v>149</v>
      </c>
      <c r="G56" s="37">
        <v>552</v>
      </c>
      <c r="H56" s="50">
        <f t="shared" si="1"/>
        <v>3194</v>
      </c>
      <c r="I56" s="37">
        <v>0</v>
      </c>
      <c r="J56" s="37">
        <v>0</v>
      </c>
      <c r="K56" s="38">
        <f t="shared" si="2"/>
        <v>0</v>
      </c>
      <c r="L56" s="37">
        <v>0</v>
      </c>
      <c r="M56" s="37">
        <v>0</v>
      </c>
      <c r="N56" s="37">
        <v>0</v>
      </c>
      <c r="O56" s="54">
        <f t="shared" si="3"/>
        <v>0</v>
      </c>
      <c r="P56" s="37">
        <v>0</v>
      </c>
      <c r="Q56" s="37">
        <v>0</v>
      </c>
      <c r="R56" s="38">
        <f t="shared" si="4"/>
        <v>0</v>
      </c>
      <c r="S56" s="37">
        <v>0</v>
      </c>
      <c r="T56" s="37">
        <v>0</v>
      </c>
      <c r="U56" s="37">
        <v>0</v>
      </c>
      <c r="V56" s="59">
        <f t="shared" si="5"/>
        <v>0</v>
      </c>
      <c r="W56" s="62">
        <f>SUM(H56,O56,V56)</f>
        <v>3194</v>
      </c>
    </row>
    <row r="57" spans="1:23">
      <c r="A57" s="1" t="s">
        <v>271</v>
      </c>
      <c r="B57" s="38" t="s">
        <v>17</v>
      </c>
      <c r="C57" s="38" t="s">
        <v>17</v>
      </c>
      <c r="D57" s="38">
        <f t="shared" si="0"/>
        <v>0</v>
      </c>
      <c r="E57" s="38" t="s">
        <v>17</v>
      </c>
      <c r="F57" s="38" t="s">
        <v>17</v>
      </c>
      <c r="G57" s="38" t="s">
        <v>17</v>
      </c>
      <c r="H57" s="50">
        <f t="shared" si="1"/>
        <v>0</v>
      </c>
      <c r="I57" s="38" t="s">
        <v>17</v>
      </c>
      <c r="J57" s="38" t="s">
        <v>17</v>
      </c>
      <c r="K57" s="38">
        <f t="shared" si="2"/>
        <v>0</v>
      </c>
      <c r="L57" s="38" t="s">
        <v>17</v>
      </c>
      <c r="M57" s="38" t="s">
        <v>17</v>
      </c>
      <c r="N57" s="38" t="s">
        <v>17</v>
      </c>
      <c r="O57" s="54">
        <f t="shared" si="3"/>
        <v>0</v>
      </c>
      <c r="P57" s="38" t="s">
        <v>17</v>
      </c>
      <c r="Q57" s="38" t="s">
        <v>17</v>
      </c>
      <c r="R57" s="38">
        <f t="shared" si="4"/>
        <v>0</v>
      </c>
      <c r="S57" s="38" t="s">
        <v>17</v>
      </c>
      <c r="T57" s="38" t="s">
        <v>17</v>
      </c>
      <c r="U57" s="38" t="s">
        <v>17</v>
      </c>
      <c r="V57" s="59">
        <f t="shared" si="5"/>
        <v>0</v>
      </c>
      <c r="W57" s="62">
        <f>SUM(H57,O57,V57)</f>
        <v>0</v>
      </c>
    </row>
    <row r="58" spans="1:23">
      <c r="A58" s="1" t="s">
        <v>274</v>
      </c>
      <c r="B58" s="37">
        <v>25</v>
      </c>
      <c r="C58" s="37">
        <v>140</v>
      </c>
      <c r="D58" s="38">
        <f t="shared" si="0"/>
        <v>165</v>
      </c>
      <c r="E58" s="37">
        <v>17</v>
      </c>
      <c r="F58" s="37">
        <v>0</v>
      </c>
      <c r="G58" s="37">
        <v>0</v>
      </c>
      <c r="H58" s="50">
        <f t="shared" si="1"/>
        <v>182</v>
      </c>
      <c r="I58" s="37">
        <v>0</v>
      </c>
      <c r="J58" s="37">
        <v>0</v>
      </c>
      <c r="K58" s="38">
        <f t="shared" si="2"/>
        <v>0</v>
      </c>
      <c r="L58" s="37">
        <v>0</v>
      </c>
      <c r="M58" s="37">
        <v>0</v>
      </c>
      <c r="N58" s="37">
        <v>0</v>
      </c>
      <c r="O58" s="54">
        <f t="shared" si="3"/>
        <v>0</v>
      </c>
      <c r="P58" s="37">
        <v>0</v>
      </c>
      <c r="Q58" s="37">
        <v>0</v>
      </c>
      <c r="R58" s="38">
        <f t="shared" si="4"/>
        <v>0</v>
      </c>
      <c r="S58" s="37">
        <v>0</v>
      </c>
      <c r="T58" s="37">
        <v>0</v>
      </c>
      <c r="U58" s="37">
        <v>0</v>
      </c>
      <c r="V58" s="59">
        <f t="shared" si="5"/>
        <v>0</v>
      </c>
      <c r="W58" s="62">
        <f>SUM(H58,O58,V58)</f>
        <v>182</v>
      </c>
    </row>
    <row r="59" spans="1:23">
      <c r="A59" s="1" t="s">
        <v>279</v>
      </c>
      <c r="B59" s="37">
        <v>2161</v>
      </c>
      <c r="C59" s="37">
        <v>2612</v>
      </c>
      <c r="D59" s="38">
        <f t="shared" si="0"/>
        <v>4773</v>
      </c>
      <c r="E59" s="37">
        <v>624</v>
      </c>
      <c r="F59" s="37">
        <v>0</v>
      </c>
      <c r="G59" s="37">
        <v>0</v>
      </c>
      <c r="H59" s="50">
        <f t="shared" si="1"/>
        <v>5397</v>
      </c>
      <c r="I59" s="37">
        <v>0</v>
      </c>
      <c r="J59" s="37">
        <v>0</v>
      </c>
      <c r="K59" s="38">
        <f t="shared" si="2"/>
        <v>0</v>
      </c>
      <c r="L59" s="37">
        <v>0</v>
      </c>
      <c r="M59" s="37">
        <v>0</v>
      </c>
      <c r="N59" s="37">
        <v>0</v>
      </c>
      <c r="O59" s="54">
        <f t="shared" si="3"/>
        <v>0</v>
      </c>
      <c r="P59" s="37">
        <v>0</v>
      </c>
      <c r="Q59" s="37">
        <v>0</v>
      </c>
      <c r="R59" s="38">
        <f t="shared" si="4"/>
        <v>0</v>
      </c>
      <c r="S59" s="37">
        <v>0</v>
      </c>
      <c r="T59" s="37">
        <v>0</v>
      </c>
      <c r="U59" s="37">
        <v>0</v>
      </c>
      <c r="V59" s="59">
        <f t="shared" si="5"/>
        <v>0</v>
      </c>
      <c r="W59" s="62">
        <f>SUM(H59,O59,V59)</f>
        <v>5397</v>
      </c>
    </row>
    <row r="60" spans="1:23">
      <c r="A60" s="1" t="s">
        <v>284</v>
      </c>
      <c r="B60" s="37">
        <v>75</v>
      </c>
      <c r="C60" s="37">
        <v>760</v>
      </c>
      <c r="D60" s="38">
        <f t="shared" si="0"/>
        <v>835</v>
      </c>
      <c r="E60" s="37">
        <v>115</v>
      </c>
      <c r="F60" s="37">
        <v>120</v>
      </c>
      <c r="G60" s="37">
        <v>200</v>
      </c>
      <c r="H60" s="50">
        <f t="shared" si="1"/>
        <v>1270</v>
      </c>
      <c r="I60" s="37">
        <v>0</v>
      </c>
      <c r="J60" s="37">
        <v>0</v>
      </c>
      <c r="K60" s="38">
        <f t="shared" si="2"/>
        <v>0</v>
      </c>
      <c r="L60" s="37">
        <v>0</v>
      </c>
      <c r="M60" s="37">
        <v>0</v>
      </c>
      <c r="N60" s="37">
        <v>0</v>
      </c>
      <c r="O60" s="54">
        <f t="shared" si="3"/>
        <v>0</v>
      </c>
      <c r="P60" s="37">
        <v>0</v>
      </c>
      <c r="Q60" s="37">
        <v>0</v>
      </c>
      <c r="R60" s="38">
        <f t="shared" si="4"/>
        <v>0</v>
      </c>
      <c r="S60" s="37">
        <v>0</v>
      </c>
      <c r="T60" s="37">
        <v>45</v>
      </c>
      <c r="U60" s="37">
        <v>0</v>
      </c>
      <c r="V60" s="59">
        <f t="shared" si="5"/>
        <v>45</v>
      </c>
      <c r="W60" s="62">
        <f>SUM(H60,O60,V60)</f>
        <v>1315</v>
      </c>
    </row>
    <row r="61" spans="1:23">
      <c r="A61" s="1" t="s">
        <v>289</v>
      </c>
      <c r="B61" s="37">
        <v>154</v>
      </c>
      <c r="C61" s="37">
        <v>30</v>
      </c>
      <c r="D61" s="38">
        <f t="shared" si="0"/>
        <v>184</v>
      </c>
      <c r="E61" s="37">
        <v>25</v>
      </c>
      <c r="F61" s="37">
        <v>41</v>
      </c>
      <c r="G61" s="37">
        <v>0</v>
      </c>
      <c r="H61" s="50">
        <f t="shared" si="1"/>
        <v>250</v>
      </c>
      <c r="I61" s="37">
        <v>0</v>
      </c>
      <c r="J61" s="37">
        <v>0</v>
      </c>
      <c r="K61" s="38">
        <f t="shared" si="2"/>
        <v>0</v>
      </c>
      <c r="L61" s="37">
        <v>0</v>
      </c>
      <c r="M61" s="37">
        <v>0</v>
      </c>
      <c r="N61" s="37">
        <v>0</v>
      </c>
      <c r="O61" s="54">
        <f t="shared" si="3"/>
        <v>0</v>
      </c>
      <c r="P61" s="37">
        <v>0</v>
      </c>
      <c r="Q61" s="37">
        <v>0</v>
      </c>
      <c r="R61" s="38">
        <f t="shared" si="4"/>
        <v>0</v>
      </c>
      <c r="S61" s="37">
        <v>0</v>
      </c>
      <c r="T61" s="37">
        <v>0</v>
      </c>
      <c r="U61" s="37">
        <v>0</v>
      </c>
      <c r="V61" s="59">
        <f t="shared" si="5"/>
        <v>0</v>
      </c>
      <c r="W61" s="62">
        <f>SUM(H61,O61,V61)</f>
        <v>250</v>
      </c>
    </row>
    <row r="62" spans="1:23">
      <c r="A62" s="1" t="s">
        <v>294</v>
      </c>
      <c r="B62" s="37">
        <v>750</v>
      </c>
      <c r="C62" s="37">
        <v>325</v>
      </c>
      <c r="D62" s="38">
        <f t="shared" si="0"/>
        <v>1075</v>
      </c>
      <c r="E62" s="37">
        <v>0</v>
      </c>
      <c r="F62" s="37">
        <v>40</v>
      </c>
      <c r="G62" s="37">
        <v>175</v>
      </c>
      <c r="H62" s="50">
        <f t="shared" si="1"/>
        <v>1290</v>
      </c>
      <c r="I62" s="37">
        <v>0</v>
      </c>
      <c r="J62" s="37">
        <v>0</v>
      </c>
      <c r="K62" s="38">
        <f t="shared" si="2"/>
        <v>0</v>
      </c>
      <c r="L62" s="37">
        <v>0</v>
      </c>
      <c r="M62" s="37">
        <v>0</v>
      </c>
      <c r="N62" s="37">
        <v>100</v>
      </c>
      <c r="O62" s="54">
        <f t="shared" si="3"/>
        <v>100</v>
      </c>
      <c r="P62" s="37">
        <v>0</v>
      </c>
      <c r="Q62" s="37">
        <v>0</v>
      </c>
      <c r="R62" s="38">
        <f t="shared" si="4"/>
        <v>0</v>
      </c>
      <c r="S62" s="37">
        <v>0</v>
      </c>
      <c r="T62" s="37">
        <v>0</v>
      </c>
      <c r="U62" s="37">
        <v>0</v>
      </c>
      <c r="V62" s="59">
        <f t="shared" si="5"/>
        <v>0</v>
      </c>
      <c r="W62" s="62">
        <f>SUM(H62,O62,V62)</f>
        <v>1390</v>
      </c>
    </row>
    <row r="63" spans="1:23">
      <c r="A63" s="1" t="s">
        <v>299</v>
      </c>
      <c r="B63" s="37">
        <v>2627</v>
      </c>
      <c r="C63" s="37">
        <v>1652</v>
      </c>
      <c r="D63" s="38">
        <f t="shared" si="0"/>
        <v>4279</v>
      </c>
      <c r="E63" s="37">
        <v>547</v>
      </c>
      <c r="F63" s="37">
        <v>3413</v>
      </c>
      <c r="G63" s="37">
        <v>2860</v>
      </c>
      <c r="H63" s="50">
        <f t="shared" si="1"/>
        <v>11099</v>
      </c>
      <c r="I63" s="37">
        <v>892</v>
      </c>
      <c r="J63" s="37">
        <v>243</v>
      </c>
      <c r="K63" s="38">
        <f t="shared" si="2"/>
        <v>1135</v>
      </c>
      <c r="L63" s="37">
        <v>2</v>
      </c>
      <c r="M63" s="37">
        <v>1691</v>
      </c>
      <c r="N63" s="37">
        <v>5146</v>
      </c>
      <c r="O63" s="54">
        <f t="shared" si="3"/>
        <v>7974</v>
      </c>
      <c r="P63" s="37">
        <v>0</v>
      </c>
      <c r="Q63" s="37">
        <v>0</v>
      </c>
      <c r="R63" s="38">
        <f t="shared" si="4"/>
        <v>0</v>
      </c>
      <c r="S63" s="37">
        <v>0</v>
      </c>
      <c r="T63" s="37">
        <v>0</v>
      </c>
      <c r="U63" s="37">
        <v>0</v>
      </c>
      <c r="V63" s="59">
        <f t="shared" si="5"/>
        <v>0</v>
      </c>
      <c r="W63" s="62">
        <f>SUM(H63,O63,V63)</f>
        <v>19073</v>
      </c>
    </row>
    <row r="64" spans="1:23">
      <c r="A64" s="1" t="s">
        <v>304</v>
      </c>
      <c r="B64" s="37">
        <v>0</v>
      </c>
      <c r="C64" s="37">
        <v>130</v>
      </c>
      <c r="D64" s="38">
        <f t="shared" si="0"/>
        <v>130</v>
      </c>
      <c r="E64" s="37">
        <v>0</v>
      </c>
      <c r="F64" s="37">
        <v>20</v>
      </c>
      <c r="G64" s="37">
        <v>25</v>
      </c>
      <c r="H64" s="50">
        <f t="shared" si="1"/>
        <v>175</v>
      </c>
      <c r="I64" s="37">
        <v>0</v>
      </c>
      <c r="J64" s="37">
        <v>0</v>
      </c>
      <c r="K64" s="38">
        <f t="shared" si="2"/>
        <v>0</v>
      </c>
      <c r="L64" s="37">
        <v>0</v>
      </c>
      <c r="M64" s="37">
        <v>0</v>
      </c>
      <c r="N64" s="37">
        <v>0</v>
      </c>
      <c r="O64" s="54">
        <f t="shared" si="3"/>
        <v>0</v>
      </c>
      <c r="P64" s="37">
        <v>0</v>
      </c>
      <c r="Q64" s="37">
        <v>0</v>
      </c>
      <c r="R64" s="38">
        <f t="shared" si="4"/>
        <v>0</v>
      </c>
      <c r="S64" s="37">
        <v>0</v>
      </c>
      <c r="T64" s="37">
        <v>0</v>
      </c>
      <c r="U64" s="37">
        <v>0</v>
      </c>
      <c r="V64" s="59">
        <f t="shared" si="5"/>
        <v>0</v>
      </c>
      <c r="W64" s="62">
        <f>SUM(H64,O64,V64)</f>
        <v>175</v>
      </c>
    </row>
    <row r="65" spans="1:23">
      <c r="A65" s="1" t="s">
        <v>309</v>
      </c>
      <c r="B65" s="37">
        <v>249</v>
      </c>
      <c r="C65" s="37">
        <v>101</v>
      </c>
      <c r="D65" s="38">
        <f t="shared" si="0"/>
        <v>350</v>
      </c>
      <c r="E65" s="37">
        <v>0</v>
      </c>
      <c r="F65" s="37">
        <v>15</v>
      </c>
      <c r="G65" s="37">
        <v>255</v>
      </c>
      <c r="H65" s="50">
        <f t="shared" si="1"/>
        <v>620</v>
      </c>
      <c r="I65" s="37">
        <v>0</v>
      </c>
      <c r="J65" s="37">
        <v>0</v>
      </c>
      <c r="K65" s="38">
        <f t="shared" si="2"/>
        <v>0</v>
      </c>
      <c r="L65" s="37">
        <v>0</v>
      </c>
      <c r="M65" s="37">
        <v>0</v>
      </c>
      <c r="N65" s="37">
        <v>0</v>
      </c>
      <c r="O65" s="54">
        <f t="shared" si="3"/>
        <v>0</v>
      </c>
      <c r="P65" s="37">
        <v>0</v>
      </c>
      <c r="Q65" s="37">
        <v>0</v>
      </c>
      <c r="R65" s="38">
        <f t="shared" si="4"/>
        <v>0</v>
      </c>
      <c r="S65" s="37">
        <v>0</v>
      </c>
      <c r="T65" s="37">
        <v>0</v>
      </c>
      <c r="U65" s="37">
        <v>0</v>
      </c>
      <c r="V65" s="59">
        <f t="shared" si="5"/>
        <v>0</v>
      </c>
      <c r="W65" s="62">
        <f>SUM(H65,O65,V65)</f>
        <v>620</v>
      </c>
    </row>
    <row r="66" spans="1:23">
      <c r="A66" s="1" t="s">
        <v>314</v>
      </c>
      <c r="B66" s="37">
        <v>487</v>
      </c>
      <c r="C66" s="37">
        <v>582</v>
      </c>
      <c r="D66" s="38">
        <f t="shared" si="0"/>
        <v>1069</v>
      </c>
      <c r="E66" s="37">
        <v>48</v>
      </c>
      <c r="F66" s="37">
        <v>66</v>
      </c>
      <c r="G66" s="37">
        <v>40</v>
      </c>
      <c r="H66" s="50">
        <f t="shared" si="1"/>
        <v>1223</v>
      </c>
      <c r="I66" s="37">
        <v>0</v>
      </c>
      <c r="J66" s="37">
        <v>1269</v>
      </c>
      <c r="K66" s="38">
        <f t="shared" si="2"/>
        <v>1269</v>
      </c>
      <c r="L66" s="37">
        <v>0</v>
      </c>
      <c r="M66" s="37">
        <v>32</v>
      </c>
      <c r="N66" s="37">
        <v>0</v>
      </c>
      <c r="O66" s="54">
        <f t="shared" si="3"/>
        <v>1301</v>
      </c>
      <c r="P66" s="37">
        <v>0</v>
      </c>
      <c r="Q66" s="37">
        <v>0</v>
      </c>
      <c r="R66" s="38">
        <f t="shared" si="4"/>
        <v>0</v>
      </c>
      <c r="S66" s="37">
        <v>0</v>
      </c>
      <c r="T66" s="37">
        <v>0</v>
      </c>
      <c r="U66" s="37">
        <v>0</v>
      </c>
      <c r="V66" s="59">
        <f t="shared" si="5"/>
        <v>0</v>
      </c>
      <c r="W66" s="62">
        <f>SUM(H66,O66,V66)</f>
        <v>2524</v>
      </c>
    </row>
    <row r="67" spans="1:23">
      <c r="A67" s="1" t="s">
        <v>319</v>
      </c>
      <c r="B67" s="37">
        <v>0</v>
      </c>
      <c r="C67" s="37">
        <v>0</v>
      </c>
      <c r="D67" s="38">
        <f t="shared" si="0"/>
        <v>0</v>
      </c>
      <c r="E67" s="37">
        <v>0</v>
      </c>
      <c r="F67" s="37">
        <v>0</v>
      </c>
      <c r="G67" s="37">
        <v>0</v>
      </c>
      <c r="H67" s="50">
        <f t="shared" si="1"/>
        <v>0</v>
      </c>
      <c r="I67" s="37">
        <v>556</v>
      </c>
      <c r="J67" s="37">
        <v>0</v>
      </c>
      <c r="K67" s="38">
        <f t="shared" si="2"/>
        <v>556</v>
      </c>
      <c r="L67" s="37">
        <v>0</v>
      </c>
      <c r="M67" s="37">
        <v>0</v>
      </c>
      <c r="N67" s="37">
        <v>0</v>
      </c>
      <c r="O67" s="54">
        <f t="shared" si="3"/>
        <v>556</v>
      </c>
      <c r="P67" s="37">
        <v>0</v>
      </c>
      <c r="Q67" s="37">
        <v>0</v>
      </c>
      <c r="R67" s="38">
        <f t="shared" si="4"/>
        <v>0</v>
      </c>
      <c r="S67" s="37">
        <v>0</v>
      </c>
      <c r="T67" s="37">
        <v>0</v>
      </c>
      <c r="U67" s="37">
        <v>0</v>
      </c>
      <c r="V67" s="59">
        <f t="shared" si="5"/>
        <v>0</v>
      </c>
      <c r="W67" s="62">
        <f>SUM(H67,O67,V67)</f>
        <v>556</v>
      </c>
    </row>
    <row r="68" spans="1:23">
      <c r="A68" s="1" t="s">
        <v>324</v>
      </c>
      <c r="B68" s="37">
        <v>423</v>
      </c>
      <c r="C68" s="37">
        <v>2322</v>
      </c>
      <c r="D68" s="38">
        <f t="shared" si="0"/>
        <v>2745</v>
      </c>
      <c r="E68" s="37">
        <v>5</v>
      </c>
      <c r="F68" s="37">
        <v>128</v>
      </c>
      <c r="G68" s="37">
        <v>97</v>
      </c>
      <c r="H68" s="50">
        <f t="shared" si="1"/>
        <v>2975</v>
      </c>
      <c r="I68" s="37">
        <v>0</v>
      </c>
      <c r="J68" s="37">
        <v>0</v>
      </c>
      <c r="K68" s="38">
        <f t="shared" si="2"/>
        <v>0</v>
      </c>
      <c r="L68" s="37">
        <v>0</v>
      </c>
      <c r="M68" s="37">
        <v>0</v>
      </c>
      <c r="N68" s="37">
        <v>272</v>
      </c>
      <c r="O68" s="54">
        <f t="shared" si="3"/>
        <v>272</v>
      </c>
      <c r="P68" s="37">
        <v>0</v>
      </c>
      <c r="Q68" s="37">
        <v>0</v>
      </c>
      <c r="R68" s="38">
        <f t="shared" si="4"/>
        <v>0</v>
      </c>
      <c r="S68" s="37">
        <v>0</v>
      </c>
      <c r="T68" s="37">
        <v>0</v>
      </c>
      <c r="U68" s="37">
        <v>0</v>
      </c>
      <c r="V68" s="59">
        <f t="shared" si="5"/>
        <v>0</v>
      </c>
      <c r="W68" s="62">
        <f>SUM(H68,O68,V68)</f>
        <v>3247</v>
      </c>
    </row>
    <row r="69" spans="1:23">
      <c r="A69" s="1" t="s">
        <v>329</v>
      </c>
      <c r="B69" s="37">
        <v>87</v>
      </c>
      <c r="C69" s="37">
        <v>471</v>
      </c>
      <c r="D69" s="38">
        <f t="shared" si="0"/>
        <v>558</v>
      </c>
      <c r="E69" s="37">
        <v>148</v>
      </c>
      <c r="F69" s="37">
        <v>192</v>
      </c>
      <c r="G69" s="37">
        <v>219</v>
      </c>
      <c r="H69" s="50">
        <f t="shared" si="1"/>
        <v>1117</v>
      </c>
      <c r="I69" s="37">
        <v>1331</v>
      </c>
      <c r="J69" s="37">
        <v>0</v>
      </c>
      <c r="K69" s="38">
        <f t="shared" si="2"/>
        <v>1331</v>
      </c>
      <c r="L69" s="37">
        <v>5</v>
      </c>
      <c r="M69" s="37">
        <v>38</v>
      </c>
      <c r="N69" s="37">
        <v>0</v>
      </c>
      <c r="O69" s="54">
        <f t="shared" si="3"/>
        <v>1374</v>
      </c>
      <c r="P69" s="37">
        <v>0</v>
      </c>
      <c r="Q69" s="37">
        <v>0</v>
      </c>
      <c r="R69" s="38">
        <f t="shared" si="4"/>
        <v>0</v>
      </c>
      <c r="S69" s="37">
        <v>0</v>
      </c>
      <c r="T69" s="37">
        <v>0</v>
      </c>
      <c r="U69" s="37">
        <v>0</v>
      </c>
      <c r="V69" s="59">
        <f t="shared" si="5"/>
        <v>0</v>
      </c>
      <c r="W69" s="62">
        <f>SUM(H69,O69,V69)</f>
        <v>2491</v>
      </c>
    </row>
    <row r="70" spans="1:23">
      <c r="A70" s="1" t="s">
        <v>334</v>
      </c>
      <c r="B70" s="37">
        <v>5</v>
      </c>
      <c r="C70" s="37">
        <v>10</v>
      </c>
      <c r="D70" s="38">
        <f t="shared" ref="D70:D125" si="6">SUM(B70:C70)</f>
        <v>15</v>
      </c>
      <c r="E70" s="37">
        <v>6</v>
      </c>
      <c r="F70" s="37">
        <v>71</v>
      </c>
      <c r="G70" s="37">
        <v>600</v>
      </c>
      <c r="H70" s="50">
        <f t="shared" ref="H70:H125" si="7">SUM(D70:G70)</f>
        <v>692</v>
      </c>
      <c r="I70" s="37">
        <v>0</v>
      </c>
      <c r="J70" s="37">
        <v>0</v>
      </c>
      <c r="K70" s="38">
        <f t="shared" ref="K70:K125" si="8">SUM(I70:J70)</f>
        <v>0</v>
      </c>
      <c r="L70" s="37">
        <v>0</v>
      </c>
      <c r="M70" s="37">
        <v>0</v>
      </c>
      <c r="N70" s="37">
        <v>0</v>
      </c>
      <c r="O70" s="54">
        <f t="shared" ref="O70:O125" si="9">SUM(K70:N70)</f>
        <v>0</v>
      </c>
      <c r="P70" s="37">
        <v>0</v>
      </c>
      <c r="Q70" s="37">
        <v>0</v>
      </c>
      <c r="R70" s="38">
        <f t="shared" ref="R70:R125" si="10">SUM(P70:Q70)</f>
        <v>0</v>
      </c>
      <c r="S70" s="37">
        <v>0</v>
      </c>
      <c r="T70" s="37">
        <v>0</v>
      </c>
      <c r="U70" s="37">
        <v>0</v>
      </c>
      <c r="V70" s="59">
        <f t="shared" ref="V70:V125" si="11">SUM(R70:U70)</f>
        <v>0</v>
      </c>
      <c r="W70" s="62">
        <f>SUM(H70,O70,V70)</f>
        <v>692</v>
      </c>
    </row>
    <row r="71" spans="1:23">
      <c r="A71" s="1" t="s">
        <v>339</v>
      </c>
      <c r="B71" s="37">
        <v>35</v>
      </c>
      <c r="C71" s="37">
        <v>53</v>
      </c>
      <c r="D71" s="38">
        <f t="shared" si="6"/>
        <v>88</v>
      </c>
      <c r="E71" s="37">
        <v>0</v>
      </c>
      <c r="F71" s="37">
        <v>0</v>
      </c>
      <c r="G71" s="37">
        <v>0</v>
      </c>
      <c r="H71" s="50">
        <f t="shared" si="7"/>
        <v>88</v>
      </c>
      <c r="I71" s="37">
        <v>0</v>
      </c>
      <c r="J71" s="37">
        <v>0</v>
      </c>
      <c r="K71" s="38">
        <f t="shared" si="8"/>
        <v>0</v>
      </c>
      <c r="L71" s="37">
        <v>0</v>
      </c>
      <c r="M71" s="37">
        <v>0</v>
      </c>
      <c r="N71" s="37">
        <v>0</v>
      </c>
      <c r="O71" s="54">
        <f t="shared" si="9"/>
        <v>0</v>
      </c>
      <c r="P71" s="37">
        <v>0</v>
      </c>
      <c r="Q71" s="37">
        <v>0</v>
      </c>
      <c r="R71" s="38">
        <f t="shared" si="10"/>
        <v>0</v>
      </c>
      <c r="S71" s="37">
        <v>0</v>
      </c>
      <c r="T71" s="37">
        <v>0</v>
      </c>
      <c r="U71" s="37">
        <v>0</v>
      </c>
      <c r="V71" s="59">
        <f t="shared" si="11"/>
        <v>0</v>
      </c>
      <c r="W71" s="62">
        <f>SUM(H71,O71,V71)</f>
        <v>88</v>
      </c>
    </row>
    <row r="72" spans="1:23">
      <c r="A72" s="1" t="s">
        <v>344</v>
      </c>
      <c r="B72" s="37">
        <v>198</v>
      </c>
      <c r="C72" s="37">
        <v>180</v>
      </c>
      <c r="D72" s="38">
        <f t="shared" si="6"/>
        <v>378</v>
      </c>
      <c r="E72" s="37">
        <v>0</v>
      </c>
      <c r="F72" s="37">
        <v>110</v>
      </c>
      <c r="G72" s="37">
        <v>0</v>
      </c>
      <c r="H72" s="50">
        <f t="shared" si="7"/>
        <v>488</v>
      </c>
      <c r="I72" s="37">
        <v>0</v>
      </c>
      <c r="J72" s="37">
        <v>0</v>
      </c>
      <c r="K72" s="38">
        <f t="shared" si="8"/>
        <v>0</v>
      </c>
      <c r="L72" s="37">
        <v>0</v>
      </c>
      <c r="M72" s="37">
        <v>75</v>
      </c>
      <c r="N72" s="37">
        <v>0</v>
      </c>
      <c r="O72" s="54">
        <f t="shared" si="9"/>
        <v>75</v>
      </c>
      <c r="P72" s="37">
        <v>0</v>
      </c>
      <c r="Q72" s="37">
        <v>0</v>
      </c>
      <c r="R72" s="38">
        <f t="shared" si="10"/>
        <v>0</v>
      </c>
      <c r="S72" s="37">
        <v>0</v>
      </c>
      <c r="T72" s="37">
        <v>0</v>
      </c>
      <c r="U72" s="37">
        <v>0</v>
      </c>
      <c r="V72" s="59">
        <f t="shared" si="11"/>
        <v>0</v>
      </c>
      <c r="W72" s="62">
        <f>SUM(H72,O72,V72)</f>
        <v>563</v>
      </c>
    </row>
    <row r="73" spans="1:23">
      <c r="A73" s="1" t="s">
        <v>348</v>
      </c>
      <c r="B73" s="37">
        <v>68895</v>
      </c>
      <c r="C73" s="37">
        <v>64502</v>
      </c>
      <c r="D73" s="38">
        <f t="shared" si="6"/>
        <v>133397</v>
      </c>
      <c r="E73" s="37">
        <v>26449</v>
      </c>
      <c r="F73" s="37">
        <v>28075</v>
      </c>
      <c r="G73" s="37">
        <v>19549</v>
      </c>
      <c r="H73" s="50">
        <f t="shared" si="7"/>
        <v>207470</v>
      </c>
      <c r="I73" s="37">
        <v>1635</v>
      </c>
      <c r="J73" s="37">
        <v>4712</v>
      </c>
      <c r="K73" s="38">
        <f t="shared" si="8"/>
        <v>6347</v>
      </c>
      <c r="L73" s="37">
        <v>441</v>
      </c>
      <c r="M73" s="37">
        <v>81</v>
      </c>
      <c r="N73" s="37">
        <v>5351</v>
      </c>
      <c r="O73" s="54">
        <f t="shared" si="9"/>
        <v>12220</v>
      </c>
      <c r="P73" s="37">
        <v>2613</v>
      </c>
      <c r="Q73" s="37">
        <v>2613</v>
      </c>
      <c r="R73" s="38">
        <f t="shared" si="10"/>
        <v>5226</v>
      </c>
      <c r="S73" s="37">
        <v>531</v>
      </c>
      <c r="T73" s="37">
        <v>2526</v>
      </c>
      <c r="U73" s="37">
        <v>139</v>
      </c>
      <c r="V73" s="59">
        <f t="shared" si="11"/>
        <v>8422</v>
      </c>
      <c r="W73" s="62">
        <f>SUM(H73,O73,V73)</f>
        <v>228112</v>
      </c>
    </row>
    <row r="74" spans="1:23">
      <c r="A74" s="1" t="s">
        <v>353</v>
      </c>
      <c r="B74" s="37">
        <v>527</v>
      </c>
      <c r="C74" s="37">
        <v>523</v>
      </c>
      <c r="D74" s="38">
        <f t="shared" si="6"/>
        <v>1050</v>
      </c>
      <c r="E74" s="37">
        <v>282</v>
      </c>
      <c r="F74" s="37">
        <v>323</v>
      </c>
      <c r="G74" s="37">
        <v>1814</v>
      </c>
      <c r="H74" s="50">
        <f t="shared" si="7"/>
        <v>3469</v>
      </c>
      <c r="I74" s="37">
        <v>783</v>
      </c>
      <c r="J74" s="37">
        <v>1135</v>
      </c>
      <c r="K74" s="38">
        <f t="shared" si="8"/>
        <v>1918</v>
      </c>
      <c r="L74" s="37">
        <v>694</v>
      </c>
      <c r="M74" s="37">
        <v>55</v>
      </c>
      <c r="N74" s="37">
        <v>2911</v>
      </c>
      <c r="O74" s="54">
        <f t="shared" si="9"/>
        <v>5578</v>
      </c>
      <c r="P74" s="37">
        <v>0</v>
      </c>
      <c r="Q74" s="37">
        <v>0</v>
      </c>
      <c r="R74" s="38">
        <f t="shared" si="10"/>
        <v>0</v>
      </c>
      <c r="S74" s="37">
        <v>0</v>
      </c>
      <c r="T74" s="37">
        <v>0</v>
      </c>
      <c r="U74" s="37">
        <v>0</v>
      </c>
      <c r="V74" s="59">
        <f t="shared" si="11"/>
        <v>0</v>
      </c>
      <c r="W74" s="62">
        <f>SUM(H74,O74,V74)</f>
        <v>9047</v>
      </c>
    </row>
    <row r="75" spans="1:23">
      <c r="A75" s="1" t="s">
        <v>358</v>
      </c>
      <c r="B75" s="37">
        <v>70</v>
      </c>
      <c r="C75" s="37">
        <v>41</v>
      </c>
      <c r="D75" s="38">
        <f t="shared" si="6"/>
        <v>111</v>
      </c>
      <c r="E75" s="37">
        <v>20</v>
      </c>
      <c r="F75" s="37">
        <v>49</v>
      </c>
      <c r="G75" s="37">
        <v>18</v>
      </c>
      <c r="H75" s="50">
        <f t="shared" si="7"/>
        <v>198</v>
      </c>
      <c r="I75" s="37">
        <v>50</v>
      </c>
      <c r="J75" s="37">
        <v>103</v>
      </c>
      <c r="K75" s="38">
        <f t="shared" si="8"/>
        <v>153</v>
      </c>
      <c r="L75" s="37">
        <v>15</v>
      </c>
      <c r="M75" s="37">
        <v>7</v>
      </c>
      <c r="N75" s="37">
        <v>83</v>
      </c>
      <c r="O75" s="54">
        <f t="shared" si="9"/>
        <v>258</v>
      </c>
      <c r="P75" s="37">
        <v>0</v>
      </c>
      <c r="Q75" s="37">
        <v>0</v>
      </c>
      <c r="R75" s="38">
        <f t="shared" si="10"/>
        <v>0</v>
      </c>
      <c r="S75" s="37">
        <v>0</v>
      </c>
      <c r="T75" s="37">
        <v>0</v>
      </c>
      <c r="U75" s="37">
        <v>0</v>
      </c>
      <c r="V75" s="59">
        <f t="shared" si="11"/>
        <v>0</v>
      </c>
      <c r="W75" s="62">
        <f>SUM(H75,O75,V75)</f>
        <v>456</v>
      </c>
    </row>
    <row r="76" spans="1:23">
      <c r="A76" s="1" t="s">
        <v>363</v>
      </c>
      <c r="B76" s="37">
        <v>100</v>
      </c>
      <c r="C76" s="37">
        <v>150</v>
      </c>
      <c r="D76" s="38">
        <f t="shared" si="6"/>
        <v>250</v>
      </c>
      <c r="E76" s="37">
        <v>500</v>
      </c>
      <c r="F76" s="37">
        <v>150</v>
      </c>
      <c r="G76" s="37">
        <v>300</v>
      </c>
      <c r="H76" s="50">
        <f t="shared" si="7"/>
        <v>1200</v>
      </c>
      <c r="I76" s="37">
        <v>0</v>
      </c>
      <c r="J76" s="37">
        <v>0</v>
      </c>
      <c r="K76" s="38">
        <f t="shared" si="8"/>
        <v>0</v>
      </c>
      <c r="L76" s="37">
        <v>0</v>
      </c>
      <c r="M76" s="37">
        <v>0</v>
      </c>
      <c r="N76" s="37">
        <v>0</v>
      </c>
      <c r="O76" s="54">
        <f t="shared" si="9"/>
        <v>0</v>
      </c>
      <c r="P76" s="37">
        <v>0</v>
      </c>
      <c r="Q76" s="37">
        <v>0</v>
      </c>
      <c r="R76" s="38">
        <f t="shared" si="10"/>
        <v>0</v>
      </c>
      <c r="S76" s="37">
        <v>0</v>
      </c>
      <c r="T76" s="37">
        <v>0</v>
      </c>
      <c r="U76" s="37">
        <v>0</v>
      </c>
      <c r="V76" s="59">
        <f t="shared" si="11"/>
        <v>0</v>
      </c>
      <c r="W76" s="62">
        <f>SUM(H76,O76,V76)</f>
        <v>1200</v>
      </c>
    </row>
    <row r="77" spans="1:23">
      <c r="A77" s="1" t="s">
        <v>368</v>
      </c>
      <c r="B77" s="37">
        <v>33</v>
      </c>
      <c r="C77" s="37">
        <v>87</v>
      </c>
      <c r="D77" s="38">
        <f t="shared" si="6"/>
        <v>120</v>
      </c>
      <c r="E77" s="37">
        <v>0</v>
      </c>
      <c r="F77" s="37">
        <v>0</v>
      </c>
      <c r="G77" s="37">
        <v>0</v>
      </c>
      <c r="H77" s="50">
        <f t="shared" si="7"/>
        <v>120</v>
      </c>
      <c r="I77" s="37">
        <v>140</v>
      </c>
      <c r="J77" s="37">
        <v>615</v>
      </c>
      <c r="K77" s="38">
        <f t="shared" si="8"/>
        <v>755</v>
      </c>
      <c r="L77" s="37">
        <v>0</v>
      </c>
      <c r="M77" s="37">
        <v>0</v>
      </c>
      <c r="N77" s="37">
        <v>0</v>
      </c>
      <c r="O77" s="54">
        <f t="shared" si="9"/>
        <v>755</v>
      </c>
      <c r="P77" s="37">
        <v>0</v>
      </c>
      <c r="Q77" s="37">
        <v>0</v>
      </c>
      <c r="R77" s="38">
        <f t="shared" si="10"/>
        <v>0</v>
      </c>
      <c r="S77" s="37">
        <v>0</v>
      </c>
      <c r="T77" s="37">
        <v>0</v>
      </c>
      <c r="U77" s="37">
        <v>0</v>
      </c>
      <c r="V77" s="59">
        <f t="shared" si="11"/>
        <v>0</v>
      </c>
      <c r="W77" s="62">
        <f>SUM(H77,O77,V77)</f>
        <v>875</v>
      </c>
    </row>
    <row r="78" spans="1:23">
      <c r="A78" s="1" t="s">
        <v>373</v>
      </c>
      <c r="B78" s="37">
        <v>8495</v>
      </c>
      <c r="C78" s="37">
        <v>234</v>
      </c>
      <c r="D78" s="38">
        <f t="shared" si="6"/>
        <v>8729</v>
      </c>
      <c r="E78" s="37">
        <v>721</v>
      </c>
      <c r="F78" s="37">
        <v>540</v>
      </c>
      <c r="G78" s="37">
        <v>2618</v>
      </c>
      <c r="H78" s="50">
        <f t="shared" si="7"/>
        <v>12608</v>
      </c>
      <c r="I78" s="37">
        <v>148</v>
      </c>
      <c r="J78" s="37">
        <v>0</v>
      </c>
      <c r="K78" s="38">
        <f t="shared" si="8"/>
        <v>148</v>
      </c>
      <c r="L78" s="37">
        <v>0</v>
      </c>
      <c r="M78" s="37">
        <v>0</v>
      </c>
      <c r="N78" s="37">
        <v>0</v>
      </c>
      <c r="O78" s="54">
        <f t="shared" si="9"/>
        <v>148</v>
      </c>
      <c r="P78" s="37">
        <v>0</v>
      </c>
      <c r="Q78" s="37">
        <v>0</v>
      </c>
      <c r="R78" s="38">
        <f t="shared" si="10"/>
        <v>0</v>
      </c>
      <c r="S78" s="37">
        <v>0</v>
      </c>
      <c r="T78" s="37">
        <v>0</v>
      </c>
      <c r="U78" s="37">
        <v>0</v>
      </c>
      <c r="V78" s="59">
        <f t="shared" si="11"/>
        <v>0</v>
      </c>
      <c r="W78" s="62">
        <f>SUM(H78,O78,V78)</f>
        <v>12756</v>
      </c>
    </row>
    <row r="79" spans="1:23">
      <c r="A79" s="1" t="s">
        <v>378</v>
      </c>
      <c r="B79" s="37">
        <v>0</v>
      </c>
      <c r="C79" s="37">
        <v>225</v>
      </c>
      <c r="D79" s="38">
        <f t="shared" si="6"/>
        <v>225</v>
      </c>
      <c r="E79" s="37">
        <v>0</v>
      </c>
      <c r="F79" s="37">
        <v>19</v>
      </c>
      <c r="G79" s="37">
        <v>0</v>
      </c>
      <c r="H79" s="50">
        <f t="shared" si="7"/>
        <v>244</v>
      </c>
      <c r="I79" s="37">
        <v>0</v>
      </c>
      <c r="J79" s="37">
        <v>0</v>
      </c>
      <c r="K79" s="38">
        <f t="shared" si="8"/>
        <v>0</v>
      </c>
      <c r="L79" s="37">
        <v>0</v>
      </c>
      <c r="M79" s="37">
        <v>0</v>
      </c>
      <c r="N79" s="37">
        <v>0</v>
      </c>
      <c r="O79" s="54">
        <f t="shared" si="9"/>
        <v>0</v>
      </c>
      <c r="P79" s="37">
        <v>0</v>
      </c>
      <c r="Q79" s="37">
        <v>0</v>
      </c>
      <c r="R79" s="38">
        <f t="shared" si="10"/>
        <v>0</v>
      </c>
      <c r="S79" s="37">
        <v>0</v>
      </c>
      <c r="T79" s="37">
        <v>0</v>
      </c>
      <c r="U79" s="37">
        <v>0</v>
      </c>
      <c r="V79" s="59">
        <f t="shared" si="11"/>
        <v>0</v>
      </c>
      <c r="W79" s="62">
        <f>SUM(H79,O79,V79)</f>
        <v>244</v>
      </c>
    </row>
    <row r="80" spans="1:23">
      <c r="A80" s="1" t="s">
        <v>383</v>
      </c>
      <c r="B80" s="37">
        <v>0</v>
      </c>
      <c r="C80" s="37">
        <v>0</v>
      </c>
      <c r="D80" s="38">
        <f t="shared" si="6"/>
        <v>0</v>
      </c>
      <c r="E80" s="37">
        <v>0</v>
      </c>
      <c r="F80" s="37">
        <v>108</v>
      </c>
      <c r="G80" s="37">
        <v>0</v>
      </c>
      <c r="H80" s="50">
        <f t="shared" si="7"/>
        <v>108</v>
      </c>
      <c r="I80" s="37">
        <v>0</v>
      </c>
      <c r="J80" s="37">
        <v>0</v>
      </c>
      <c r="K80" s="38">
        <f t="shared" si="8"/>
        <v>0</v>
      </c>
      <c r="L80" s="37">
        <v>0</v>
      </c>
      <c r="M80" s="37">
        <v>0</v>
      </c>
      <c r="N80" s="37">
        <v>0</v>
      </c>
      <c r="O80" s="54">
        <f t="shared" si="9"/>
        <v>0</v>
      </c>
      <c r="P80" s="37">
        <v>0</v>
      </c>
      <c r="Q80" s="37">
        <v>0</v>
      </c>
      <c r="R80" s="38">
        <f t="shared" si="10"/>
        <v>0</v>
      </c>
      <c r="S80" s="37">
        <v>0</v>
      </c>
      <c r="T80" s="37">
        <v>0</v>
      </c>
      <c r="U80" s="37">
        <v>0</v>
      </c>
      <c r="V80" s="59">
        <f t="shared" si="11"/>
        <v>0</v>
      </c>
      <c r="W80" s="62">
        <f>SUM(H80,O80,V80)</f>
        <v>108</v>
      </c>
    </row>
    <row r="81" spans="1:23">
      <c r="A81" s="1" t="s">
        <v>388</v>
      </c>
      <c r="B81" s="37">
        <v>364</v>
      </c>
      <c r="C81" s="37">
        <v>398</v>
      </c>
      <c r="D81" s="38">
        <f t="shared" si="6"/>
        <v>762</v>
      </c>
      <c r="E81" s="37">
        <v>86</v>
      </c>
      <c r="F81" s="37">
        <v>123</v>
      </c>
      <c r="G81" s="37">
        <v>1135</v>
      </c>
      <c r="H81" s="50">
        <f t="shared" si="7"/>
        <v>2106</v>
      </c>
      <c r="I81" s="37">
        <v>0</v>
      </c>
      <c r="J81" s="37">
        <v>160</v>
      </c>
      <c r="K81" s="38">
        <f t="shared" si="8"/>
        <v>160</v>
      </c>
      <c r="L81" s="37">
        <v>0</v>
      </c>
      <c r="M81" s="37">
        <v>0</v>
      </c>
      <c r="N81" s="37">
        <v>0</v>
      </c>
      <c r="O81" s="54">
        <f t="shared" si="9"/>
        <v>160</v>
      </c>
      <c r="P81" s="37">
        <v>0</v>
      </c>
      <c r="Q81" s="37">
        <v>0</v>
      </c>
      <c r="R81" s="38">
        <f t="shared" si="10"/>
        <v>0</v>
      </c>
      <c r="S81" s="37">
        <v>0</v>
      </c>
      <c r="T81" s="37">
        <v>18</v>
      </c>
      <c r="U81" s="37">
        <v>0</v>
      </c>
      <c r="V81" s="59">
        <f t="shared" si="11"/>
        <v>18</v>
      </c>
      <c r="W81" s="62">
        <f>SUM(H81,O81,V81)</f>
        <v>2284</v>
      </c>
    </row>
    <row r="82" spans="1:23">
      <c r="A82" s="1" t="s">
        <v>393</v>
      </c>
      <c r="B82" s="37">
        <v>31</v>
      </c>
      <c r="C82" s="37">
        <v>67</v>
      </c>
      <c r="D82" s="38">
        <f t="shared" si="6"/>
        <v>98</v>
      </c>
      <c r="E82" s="37">
        <v>73</v>
      </c>
      <c r="F82" s="37">
        <v>120</v>
      </c>
      <c r="G82" s="37">
        <v>0</v>
      </c>
      <c r="H82" s="50">
        <f t="shared" si="7"/>
        <v>291</v>
      </c>
      <c r="I82" s="37">
        <v>0</v>
      </c>
      <c r="J82" s="37">
        <v>0</v>
      </c>
      <c r="K82" s="38">
        <f t="shared" si="8"/>
        <v>0</v>
      </c>
      <c r="L82" s="37">
        <v>0</v>
      </c>
      <c r="M82" s="37">
        <v>0</v>
      </c>
      <c r="N82" s="37">
        <v>0</v>
      </c>
      <c r="O82" s="54">
        <f t="shared" si="9"/>
        <v>0</v>
      </c>
      <c r="P82" s="37">
        <v>0</v>
      </c>
      <c r="Q82" s="37">
        <v>0</v>
      </c>
      <c r="R82" s="38">
        <f t="shared" si="10"/>
        <v>0</v>
      </c>
      <c r="S82" s="37">
        <v>0</v>
      </c>
      <c r="T82" s="37">
        <v>30</v>
      </c>
      <c r="U82" s="37">
        <v>0</v>
      </c>
      <c r="V82" s="59">
        <f t="shared" si="11"/>
        <v>30</v>
      </c>
      <c r="W82" s="62">
        <f>SUM(H82,O82,V82)</f>
        <v>321</v>
      </c>
    </row>
    <row r="83" spans="1:23">
      <c r="A83" s="1" t="s">
        <v>398</v>
      </c>
      <c r="B83" s="37">
        <v>334</v>
      </c>
      <c r="C83" s="37">
        <v>623</v>
      </c>
      <c r="D83" s="38">
        <f t="shared" si="6"/>
        <v>957</v>
      </c>
      <c r="E83" s="37">
        <v>55</v>
      </c>
      <c r="F83" s="37">
        <v>0</v>
      </c>
      <c r="G83" s="37">
        <v>0</v>
      </c>
      <c r="H83" s="50">
        <f t="shared" si="7"/>
        <v>1012</v>
      </c>
      <c r="I83" s="37">
        <v>60</v>
      </c>
      <c r="J83" s="37">
        <v>0</v>
      </c>
      <c r="K83" s="38">
        <f t="shared" si="8"/>
        <v>60</v>
      </c>
      <c r="L83" s="37">
        <v>0</v>
      </c>
      <c r="M83" s="37">
        <v>0</v>
      </c>
      <c r="N83" s="37">
        <v>0</v>
      </c>
      <c r="O83" s="54">
        <f t="shared" si="9"/>
        <v>60</v>
      </c>
      <c r="P83" s="37">
        <v>0</v>
      </c>
      <c r="Q83" s="37">
        <v>0</v>
      </c>
      <c r="R83" s="38">
        <f t="shared" si="10"/>
        <v>0</v>
      </c>
      <c r="S83" s="37">
        <v>0</v>
      </c>
      <c r="T83" s="37">
        <v>0</v>
      </c>
      <c r="U83" s="37">
        <v>0</v>
      </c>
      <c r="V83" s="59">
        <f t="shared" si="11"/>
        <v>0</v>
      </c>
      <c r="W83" s="62">
        <f>SUM(H83,O83,V83)</f>
        <v>1072</v>
      </c>
    </row>
    <row r="84" spans="1:23">
      <c r="A84" s="1" t="s">
        <v>403</v>
      </c>
      <c r="B84" s="37">
        <v>453</v>
      </c>
      <c r="C84" s="37">
        <v>179</v>
      </c>
      <c r="D84" s="38">
        <f t="shared" si="6"/>
        <v>632</v>
      </c>
      <c r="E84" s="37">
        <v>53</v>
      </c>
      <c r="F84" s="37">
        <v>876</v>
      </c>
      <c r="G84" s="37">
        <v>0</v>
      </c>
      <c r="H84" s="50">
        <f t="shared" si="7"/>
        <v>1561</v>
      </c>
      <c r="I84" s="37">
        <v>125</v>
      </c>
      <c r="J84" s="37">
        <v>73</v>
      </c>
      <c r="K84" s="38">
        <f t="shared" si="8"/>
        <v>198</v>
      </c>
      <c r="L84" s="37">
        <v>42</v>
      </c>
      <c r="M84" s="37">
        <v>0</v>
      </c>
      <c r="N84" s="37">
        <v>0</v>
      </c>
      <c r="O84" s="54">
        <f t="shared" si="9"/>
        <v>240</v>
      </c>
      <c r="P84" s="37">
        <v>0</v>
      </c>
      <c r="Q84" s="37">
        <v>0</v>
      </c>
      <c r="R84" s="38">
        <f t="shared" si="10"/>
        <v>0</v>
      </c>
      <c r="S84" s="37">
        <v>0</v>
      </c>
      <c r="T84" s="37">
        <v>0</v>
      </c>
      <c r="U84" s="37">
        <v>0</v>
      </c>
      <c r="V84" s="59">
        <f t="shared" si="11"/>
        <v>0</v>
      </c>
      <c r="W84" s="62">
        <f>SUM(H84,O84,V84)</f>
        <v>1801</v>
      </c>
    </row>
    <row r="85" spans="1:23">
      <c r="A85" s="1" t="s">
        <v>408</v>
      </c>
      <c r="B85" s="37">
        <v>0</v>
      </c>
      <c r="C85" s="37">
        <v>509</v>
      </c>
      <c r="D85" s="38">
        <f t="shared" si="6"/>
        <v>509</v>
      </c>
      <c r="E85" s="37">
        <v>0</v>
      </c>
      <c r="F85" s="37">
        <v>0</v>
      </c>
      <c r="G85" s="37">
        <v>0</v>
      </c>
      <c r="H85" s="50">
        <f t="shared" si="7"/>
        <v>509</v>
      </c>
      <c r="I85" s="37">
        <v>0</v>
      </c>
      <c r="J85" s="37">
        <v>0</v>
      </c>
      <c r="K85" s="38">
        <f t="shared" si="8"/>
        <v>0</v>
      </c>
      <c r="L85" s="37">
        <v>0</v>
      </c>
      <c r="M85" s="37">
        <v>25</v>
      </c>
      <c r="N85" s="37">
        <v>0</v>
      </c>
      <c r="O85" s="54">
        <f t="shared" si="9"/>
        <v>25</v>
      </c>
      <c r="P85" s="37">
        <v>0</v>
      </c>
      <c r="Q85" s="37">
        <v>0</v>
      </c>
      <c r="R85" s="38">
        <f t="shared" si="10"/>
        <v>0</v>
      </c>
      <c r="S85" s="37">
        <v>0</v>
      </c>
      <c r="T85" s="37">
        <v>0</v>
      </c>
      <c r="U85" s="37">
        <v>0</v>
      </c>
      <c r="V85" s="59">
        <f t="shared" si="11"/>
        <v>0</v>
      </c>
      <c r="W85" s="62">
        <f>SUM(H85,O85,V85)</f>
        <v>534</v>
      </c>
    </row>
    <row r="86" spans="1:23">
      <c r="A86" s="1" t="s">
        <v>413</v>
      </c>
      <c r="B86" s="37">
        <v>58</v>
      </c>
      <c r="C86" s="37">
        <v>323</v>
      </c>
      <c r="D86" s="38">
        <f t="shared" si="6"/>
        <v>381</v>
      </c>
      <c r="E86" s="37">
        <v>20</v>
      </c>
      <c r="F86" s="37">
        <v>102</v>
      </c>
      <c r="G86" s="37">
        <v>80</v>
      </c>
      <c r="H86" s="50">
        <f t="shared" si="7"/>
        <v>583</v>
      </c>
      <c r="I86" s="37">
        <v>0</v>
      </c>
      <c r="J86" s="37">
        <v>0</v>
      </c>
      <c r="K86" s="38">
        <f t="shared" si="8"/>
        <v>0</v>
      </c>
      <c r="L86" s="37">
        <v>0</v>
      </c>
      <c r="M86" s="37">
        <v>0</v>
      </c>
      <c r="N86" s="37">
        <v>0</v>
      </c>
      <c r="O86" s="54">
        <f t="shared" si="9"/>
        <v>0</v>
      </c>
      <c r="P86" s="37">
        <v>0</v>
      </c>
      <c r="Q86" s="37">
        <v>0</v>
      </c>
      <c r="R86" s="38">
        <f t="shared" si="10"/>
        <v>0</v>
      </c>
      <c r="S86" s="37">
        <v>0</v>
      </c>
      <c r="T86" s="37">
        <v>0</v>
      </c>
      <c r="U86" s="37">
        <v>0</v>
      </c>
      <c r="V86" s="59">
        <f t="shared" si="11"/>
        <v>0</v>
      </c>
      <c r="W86" s="62">
        <f>SUM(H86,O86,V86)</f>
        <v>583</v>
      </c>
    </row>
    <row r="87" spans="1:23">
      <c r="A87" s="1" t="s">
        <v>418</v>
      </c>
      <c r="B87" s="37">
        <v>1003</v>
      </c>
      <c r="C87" s="37">
        <v>1742</v>
      </c>
      <c r="D87" s="38">
        <f t="shared" si="6"/>
        <v>2745</v>
      </c>
      <c r="E87" s="37">
        <v>567</v>
      </c>
      <c r="F87" s="37">
        <v>255</v>
      </c>
      <c r="G87" s="37">
        <v>0</v>
      </c>
      <c r="H87" s="50">
        <f t="shared" si="7"/>
        <v>3567</v>
      </c>
      <c r="I87" s="37">
        <v>0</v>
      </c>
      <c r="J87" s="37">
        <v>0</v>
      </c>
      <c r="K87" s="38">
        <f t="shared" si="8"/>
        <v>0</v>
      </c>
      <c r="L87" s="37">
        <v>0</v>
      </c>
      <c r="M87" s="37">
        <v>0</v>
      </c>
      <c r="N87" s="37">
        <v>0</v>
      </c>
      <c r="O87" s="54">
        <f t="shared" si="9"/>
        <v>0</v>
      </c>
      <c r="P87" s="37">
        <v>0</v>
      </c>
      <c r="Q87" s="37">
        <v>0</v>
      </c>
      <c r="R87" s="38">
        <f t="shared" si="10"/>
        <v>0</v>
      </c>
      <c r="S87" s="37">
        <v>0</v>
      </c>
      <c r="T87" s="37">
        <v>0</v>
      </c>
      <c r="U87" s="37">
        <v>0</v>
      </c>
      <c r="V87" s="59">
        <f t="shared" si="11"/>
        <v>0</v>
      </c>
      <c r="W87" s="62">
        <f>SUM(H87,O87,V87)</f>
        <v>3567</v>
      </c>
    </row>
    <row r="88" spans="1:23">
      <c r="A88" s="1" t="s">
        <v>423</v>
      </c>
      <c r="B88" s="37">
        <v>1251</v>
      </c>
      <c r="C88" s="37">
        <v>208</v>
      </c>
      <c r="D88" s="38">
        <f t="shared" si="6"/>
        <v>1459</v>
      </c>
      <c r="E88" s="37">
        <v>60</v>
      </c>
      <c r="F88" s="37">
        <v>299</v>
      </c>
      <c r="G88" s="37">
        <v>1058</v>
      </c>
      <c r="H88" s="50">
        <f t="shared" si="7"/>
        <v>2876</v>
      </c>
      <c r="I88" s="37">
        <v>350</v>
      </c>
      <c r="J88" s="37">
        <v>350</v>
      </c>
      <c r="K88" s="38">
        <f t="shared" si="8"/>
        <v>700</v>
      </c>
      <c r="L88" s="37">
        <v>190</v>
      </c>
      <c r="M88" s="37">
        <v>26</v>
      </c>
      <c r="N88" s="37">
        <v>81</v>
      </c>
      <c r="O88" s="54">
        <f t="shared" si="9"/>
        <v>997</v>
      </c>
      <c r="P88" s="37">
        <v>0</v>
      </c>
      <c r="Q88" s="37">
        <v>0</v>
      </c>
      <c r="R88" s="38">
        <f t="shared" si="10"/>
        <v>0</v>
      </c>
      <c r="S88" s="37">
        <v>0</v>
      </c>
      <c r="T88" s="37">
        <v>0</v>
      </c>
      <c r="U88" s="37">
        <v>0</v>
      </c>
      <c r="V88" s="59">
        <f t="shared" si="11"/>
        <v>0</v>
      </c>
      <c r="W88" s="62">
        <f>SUM(H88,O88,V88)</f>
        <v>3873</v>
      </c>
    </row>
    <row r="89" spans="1:23">
      <c r="A89" s="1" t="s">
        <v>428</v>
      </c>
      <c r="B89" s="37">
        <v>937</v>
      </c>
      <c r="C89" s="37">
        <v>148</v>
      </c>
      <c r="D89" s="38">
        <f t="shared" si="6"/>
        <v>1085</v>
      </c>
      <c r="E89" s="37">
        <v>68</v>
      </c>
      <c r="F89" s="37">
        <v>397</v>
      </c>
      <c r="G89" s="37">
        <v>1468</v>
      </c>
      <c r="H89" s="50">
        <f t="shared" si="7"/>
        <v>3018</v>
      </c>
      <c r="I89" s="37">
        <v>0</v>
      </c>
      <c r="J89" s="37">
        <v>0</v>
      </c>
      <c r="K89" s="38">
        <f t="shared" si="8"/>
        <v>0</v>
      </c>
      <c r="L89" s="37">
        <v>0</v>
      </c>
      <c r="M89" s="37">
        <v>0</v>
      </c>
      <c r="N89" s="38" t="s">
        <v>17</v>
      </c>
      <c r="O89" s="54">
        <f t="shared" si="9"/>
        <v>0</v>
      </c>
      <c r="P89" s="37">
        <v>0</v>
      </c>
      <c r="Q89" s="37">
        <v>0</v>
      </c>
      <c r="R89" s="38">
        <f t="shared" si="10"/>
        <v>0</v>
      </c>
      <c r="S89" s="37">
        <v>0</v>
      </c>
      <c r="T89" s="37">
        <v>0</v>
      </c>
      <c r="U89" s="37">
        <v>0</v>
      </c>
      <c r="V89" s="59">
        <f t="shared" si="11"/>
        <v>0</v>
      </c>
      <c r="W89" s="62">
        <f>SUM(H89,O89,V89)</f>
        <v>3018</v>
      </c>
    </row>
    <row r="90" spans="1:23">
      <c r="A90" s="1" t="s">
        <v>433</v>
      </c>
      <c r="B90" s="37">
        <v>25672</v>
      </c>
      <c r="C90" s="37">
        <v>7013</v>
      </c>
      <c r="D90" s="38">
        <f t="shared" si="6"/>
        <v>32685</v>
      </c>
      <c r="E90" s="37">
        <v>1319</v>
      </c>
      <c r="F90" s="37">
        <v>8021</v>
      </c>
      <c r="G90" s="37">
        <v>17455</v>
      </c>
      <c r="H90" s="50">
        <f t="shared" si="7"/>
        <v>59480</v>
      </c>
      <c r="I90" s="37">
        <v>8691</v>
      </c>
      <c r="J90" s="37">
        <v>15715</v>
      </c>
      <c r="K90" s="38">
        <f t="shared" si="8"/>
        <v>24406</v>
      </c>
      <c r="L90" s="37">
        <v>2049</v>
      </c>
      <c r="M90" s="37">
        <v>3442</v>
      </c>
      <c r="N90" s="37">
        <v>18596</v>
      </c>
      <c r="O90" s="54">
        <f t="shared" si="9"/>
        <v>48493</v>
      </c>
      <c r="P90" s="37">
        <v>33</v>
      </c>
      <c r="Q90" s="37">
        <v>0</v>
      </c>
      <c r="R90" s="38">
        <f t="shared" si="10"/>
        <v>33</v>
      </c>
      <c r="S90" s="37">
        <v>0</v>
      </c>
      <c r="T90" s="37">
        <v>275</v>
      </c>
      <c r="U90" s="37">
        <v>27</v>
      </c>
      <c r="V90" s="59">
        <f t="shared" si="11"/>
        <v>335</v>
      </c>
      <c r="W90" s="62">
        <f>SUM(H90,O90,V90)</f>
        <v>108308</v>
      </c>
    </row>
    <row r="91" spans="1:23">
      <c r="A91" s="1" t="s">
        <v>438</v>
      </c>
      <c r="B91" s="37">
        <v>1703</v>
      </c>
      <c r="C91" s="37">
        <v>3169</v>
      </c>
      <c r="D91" s="38">
        <f t="shared" si="6"/>
        <v>4872</v>
      </c>
      <c r="E91" s="37">
        <v>1234</v>
      </c>
      <c r="F91" s="37">
        <v>1495</v>
      </c>
      <c r="G91" s="37">
        <v>1357</v>
      </c>
      <c r="H91" s="50">
        <f t="shared" si="7"/>
        <v>8958</v>
      </c>
      <c r="I91" s="37">
        <v>2173</v>
      </c>
      <c r="J91" s="37">
        <v>2403</v>
      </c>
      <c r="K91" s="38">
        <f t="shared" si="8"/>
        <v>4576</v>
      </c>
      <c r="L91" s="37">
        <v>0</v>
      </c>
      <c r="M91" s="37">
        <v>172</v>
      </c>
      <c r="N91" s="37">
        <v>356</v>
      </c>
      <c r="O91" s="54">
        <f t="shared" si="9"/>
        <v>5104</v>
      </c>
      <c r="P91" s="37">
        <v>0</v>
      </c>
      <c r="Q91" s="37">
        <v>0</v>
      </c>
      <c r="R91" s="38">
        <f t="shared" si="10"/>
        <v>0</v>
      </c>
      <c r="S91" s="37">
        <v>0</v>
      </c>
      <c r="T91" s="37">
        <v>0</v>
      </c>
      <c r="U91" s="37">
        <v>0</v>
      </c>
      <c r="V91" s="59">
        <f t="shared" si="11"/>
        <v>0</v>
      </c>
      <c r="W91" s="62">
        <f>SUM(H91,O91,V91)</f>
        <v>14062</v>
      </c>
    </row>
    <row r="92" spans="1:23">
      <c r="A92" s="1" t="s">
        <v>443</v>
      </c>
      <c r="B92" s="37">
        <v>0</v>
      </c>
      <c r="C92" s="37">
        <v>0</v>
      </c>
      <c r="D92" s="38">
        <f t="shared" si="6"/>
        <v>0</v>
      </c>
      <c r="E92" s="37">
        <v>25</v>
      </c>
      <c r="F92" s="37">
        <v>0</v>
      </c>
      <c r="G92" s="37">
        <v>0</v>
      </c>
      <c r="H92" s="50">
        <f t="shared" si="7"/>
        <v>25</v>
      </c>
      <c r="I92" s="37">
        <v>0</v>
      </c>
      <c r="J92" s="37">
        <v>0</v>
      </c>
      <c r="K92" s="38">
        <f t="shared" si="8"/>
        <v>0</v>
      </c>
      <c r="L92" s="37">
        <v>0</v>
      </c>
      <c r="M92" s="37">
        <v>0</v>
      </c>
      <c r="N92" s="37">
        <v>0</v>
      </c>
      <c r="O92" s="54">
        <f t="shared" si="9"/>
        <v>0</v>
      </c>
      <c r="P92" s="37">
        <v>0</v>
      </c>
      <c r="Q92" s="37">
        <v>0</v>
      </c>
      <c r="R92" s="38">
        <f t="shared" si="10"/>
        <v>0</v>
      </c>
      <c r="S92" s="37">
        <v>0</v>
      </c>
      <c r="T92" s="37">
        <v>0</v>
      </c>
      <c r="U92" s="37">
        <v>0</v>
      </c>
      <c r="V92" s="59">
        <f t="shared" si="11"/>
        <v>0</v>
      </c>
      <c r="W92" s="62">
        <f>SUM(H92,O92,V92)</f>
        <v>25</v>
      </c>
    </row>
    <row r="93" spans="1:23">
      <c r="A93" s="1" t="s">
        <v>448</v>
      </c>
      <c r="B93" s="37">
        <v>749</v>
      </c>
      <c r="C93" s="37">
        <v>1269</v>
      </c>
      <c r="D93" s="38">
        <f t="shared" si="6"/>
        <v>2018</v>
      </c>
      <c r="E93" s="37">
        <v>279</v>
      </c>
      <c r="F93" s="37">
        <v>667</v>
      </c>
      <c r="G93" s="37">
        <v>0</v>
      </c>
      <c r="H93" s="50">
        <f t="shared" si="7"/>
        <v>2964</v>
      </c>
      <c r="I93" s="37">
        <v>0</v>
      </c>
      <c r="J93" s="37">
        <v>950</v>
      </c>
      <c r="K93" s="38">
        <f t="shared" si="8"/>
        <v>950</v>
      </c>
      <c r="L93" s="37">
        <v>0</v>
      </c>
      <c r="M93" s="37">
        <v>1826</v>
      </c>
      <c r="N93" s="37">
        <v>0</v>
      </c>
      <c r="O93" s="54">
        <f t="shared" si="9"/>
        <v>2776</v>
      </c>
      <c r="P93" s="37">
        <v>0</v>
      </c>
      <c r="Q93" s="37">
        <v>0</v>
      </c>
      <c r="R93" s="38">
        <f t="shared" si="10"/>
        <v>0</v>
      </c>
      <c r="S93" s="37">
        <v>0</v>
      </c>
      <c r="T93" s="37">
        <v>0</v>
      </c>
      <c r="U93" s="37">
        <v>0</v>
      </c>
      <c r="V93" s="59">
        <f t="shared" si="11"/>
        <v>0</v>
      </c>
      <c r="W93" s="62">
        <f>SUM(H93,O93,V93)</f>
        <v>5740</v>
      </c>
    </row>
    <row r="94" spans="1:23">
      <c r="A94" s="1" t="s">
        <v>453</v>
      </c>
      <c r="B94" s="37">
        <v>0</v>
      </c>
      <c r="C94" s="37">
        <v>0</v>
      </c>
      <c r="D94" s="38">
        <f t="shared" si="6"/>
        <v>0</v>
      </c>
      <c r="E94" s="37">
        <v>0</v>
      </c>
      <c r="F94" s="37">
        <v>0</v>
      </c>
      <c r="G94" s="37">
        <v>0</v>
      </c>
      <c r="H94" s="50">
        <f t="shared" si="7"/>
        <v>0</v>
      </c>
      <c r="I94" s="37">
        <v>93</v>
      </c>
      <c r="J94" s="37">
        <v>0</v>
      </c>
      <c r="K94" s="38">
        <f t="shared" si="8"/>
        <v>93</v>
      </c>
      <c r="L94" s="37">
        <v>348</v>
      </c>
      <c r="M94" s="37">
        <v>70</v>
      </c>
      <c r="N94" s="37">
        <v>151</v>
      </c>
      <c r="O94" s="54">
        <f t="shared" si="9"/>
        <v>662</v>
      </c>
      <c r="P94" s="37">
        <v>0</v>
      </c>
      <c r="Q94" s="37">
        <v>0</v>
      </c>
      <c r="R94" s="38">
        <f t="shared" si="10"/>
        <v>0</v>
      </c>
      <c r="S94" s="37">
        <v>0</v>
      </c>
      <c r="T94" s="37">
        <v>0</v>
      </c>
      <c r="U94" s="37">
        <v>0</v>
      </c>
      <c r="V94" s="59">
        <f t="shared" si="11"/>
        <v>0</v>
      </c>
      <c r="W94" s="62">
        <f>SUM(H94,O94,V94)</f>
        <v>662</v>
      </c>
    </row>
    <row r="95" spans="1:23">
      <c r="A95" s="1" t="s">
        <v>458</v>
      </c>
      <c r="B95" s="37">
        <v>200</v>
      </c>
      <c r="C95" s="37">
        <v>200</v>
      </c>
      <c r="D95" s="38">
        <f t="shared" si="6"/>
        <v>400</v>
      </c>
      <c r="E95" s="37">
        <v>0</v>
      </c>
      <c r="F95" s="37">
        <v>0</v>
      </c>
      <c r="G95" s="37">
        <v>400</v>
      </c>
      <c r="H95" s="50">
        <f t="shared" si="7"/>
        <v>800</v>
      </c>
      <c r="I95" s="37">
        <v>0</v>
      </c>
      <c r="J95" s="37">
        <v>0</v>
      </c>
      <c r="K95" s="38">
        <f t="shared" si="8"/>
        <v>0</v>
      </c>
      <c r="L95" s="37">
        <v>0</v>
      </c>
      <c r="M95" s="37">
        <v>0</v>
      </c>
      <c r="N95" s="37">
        <v>0</v>
      </c>
      <c r="O95" s="54">
        <f t="shared" si="9"/>
        <v>0</v>
      </c>
      <c r="P95" s="37">
        <v>0</v>
      </c>
      <c r="Q95" s="37">
        <v>0</v>
      </c>
      <c r="R95" s="38">
        <f t="shared" si="10"/>
        <v>0</v>
      </c>
      <c r="S95" s="37">
        <v>0</v>
      </c>
      <c r="T95" s="37">
        <v>0</v>
      </c>
      <c r="U95" s="37">
        <v>0</v>
      </c>
      <c r="V95" s="59">
        <f t="shared" si="11"/>
        <v>0</v>
      </c>
      <c r="W95" s="62">
        <f>SUM(H95,O95,V95)</f>
        <v>800</v>
      </c>
    </row>
    <row r="96" spans="1:23">
      <c r="A96" s="1" t="s">
        <v>463</v>
      </c>
      <c r="B96" s="38" t="s">
        <v>17</v>
      </c>
      <c r="C96" s="38" t="s">
        <v>17</v>
      </c>
      <c r="D96" s="38">
        <f t="shared" si="6"/>
        <v>0</v>
      </c>
      <c r="E96" s="38" t="s">
        <v>17</v>
      </c>
      <c r="F96" s="38" t="s">
        <v>17</v>
      </c>
      <c r="G96" s="38" t="s">
        <v>17</v>
      </c>
      <c r="H96" s="50">
        <f t="shared" si="7"/>
        <v>0</v>
      </c>
      <c r="I96" s="38" t="s">
        <v>17</v>
      </c>
      <c r="J96" s="38" t="s">
        <v>17</v>
      </c>
      <c r="K96" s="38">
        <f t="shared" si="8"/>
        <v>0</v>
      </c>
      <c r="L96" s="38" t="s">
        <v>17</v>
      </c>
      <c r="M96" s="38" t="s">
        <v>17</v>
      </c>
      <c r="N96" s="38" t="s">
        <v>17</v>
      </c>
      <c r="O96" s="54">
        <f t="shared" si="9"/>
        <v>0</v>
      </c>
      <c r="P96" s="38" t="s">
        <v>17</v>
      </c>
      <c r="Q96" s="38" t="s">
        <v>17</v>
      </c>
      <c r="R96" s="38">
        <f t="shared" si="10"/>
        <v>0</v>
      </c>
      <c r="S96" s="38" t="s">
        <v>17</v>
      </c>
      <c r="T96" s="38" t="s">
        <v>17</v>
      </c>
      <c r="U96" s="38" t="s">
        <v>17</v>
      </c>
      <c r="V96" s="59">
        <f t="shared" si="11"/>
        <v>0</v>
      </c>
      <c r="W96" s="62">
        <f>SUM(H96,O96,V96)</f>
        <v>0</v>
      </c>
    </row>
    <row r="97" spans="1:23">
      <c r="A97" s="1" t="s">
        <v>466</v>
      </c>
      <c r="B97" s="37">
        <v>1043</v>
      </c>
      <c r="C97" s="37">
        <v>608</v>
      </c>
      <c r="D97" s="38">
        <f t="shared" si="6"/>
        <v>1651</v>
      </c>
      <c r="E97" s="37">
        <v>78</v>
      </c>
      <c r="F97" s="37">
        <v>630</v>
      </c>
      <c r="G97" s="37">
        <v>482</v>
      </c>
      <c r="H97" s="50">
        <f t="shared" si="7"/>
        <v>2841</v>
      </c>
      <c r="I97" s="37">
        <v>0</v>
      </c>
      <c r="J97" s="37">
        <v>436</v>
      </c>
      <c r="K97" s="38">
        <f t="shared" si="8"/>
        <v>436</v>
      </c>
      <c r="L97" s="37">
        <v>0</v>
      </c>
      <c r="M97" s="37">
        <v>0</v>
      </c>
      <c r="N97" s="37">
        <v>0</v>
      </c>
      <c r="O97" s="54">
        <f t="shared" si="9"/>
        <v>436</v>
      </c>
      <c r="P97" s="37">
        <v>0</v>
      </c>
      <c r="Q97" s="37">
        <v>0</v>
      </c>
      <c r="R97" s="38">
        <f t="shared" si="10"/>
        <v>0</v>
      </c>
      <c r="S97" s="37">
        <v>0</v>
      </c>
      <c r="T97" s="37">
        <v>76</v>
      </c>
      <c r="U97" s="37">
        <v>0</v>
      </c>
      <c r="V97" s="59">
        <f t="shared" si="11"/>
        <v>76</v>
      </c>
      <c r="W97" s="62">
        <f>SUM(H97,O97,V97)</f>
        <v>3353</v>
      </c>
    </row>
    <row r="98" spans="1:23">
      <c r="A98" s="1" t="s">
        <v>471</v>
      </c>
      <c r="B98" s="37">
        <v>48</v>
      </c>
      <c r="C98" s="37">
        <v>305</v>
      </c>
      <c r="D98" s="38">
        <f t="shared" si="6"/>
        <v>353</v>
      </c>
      <c r="E98" s="37">
        <v>20</v>
      </c>
      <c r="F98" s="37">
        <v>282</v>
      </c>
      <c r="G98" s="37">
        <v>655</v>
      </c>
      <c r="H98" s="50">
        <f t="shared" si="7"/>
        <v>1310</v>
      </c>
      <c r="I98" s="37">
        <v>0</v>
      </c>
      <c r="J98" s="37">
        <v>0</v>
      </c>
      <c r="K98" s="38">
        <f t="shared" si="8"/>
        <v>0</v>
      </c>
      <c r="L98" s="37">
        <v>0</v>
      </c>
      <c r="M98" s="37">
        <v>0</v>
      </c>
      <c r="N98" s="37">
        <v>0</v>
      </c>
      <c r="O98" s="54">
        <f t="shared" si="9"/>
        <v>0</v>
      </c>
      <c r="P98" s="37">
        <v>0</v>
      </c>
      <c r="Q98" s="37">
        <v>0</v>
      </c>
      <c r="R98" s="38">
        <f t="shared" si="10"/>
        <v>0</v>
      </c>
      <c r="S98" s="37">
        <v>0</v>
      </c>
      <c r="T98" s="37">
        <v>0</v>
      </c>
      <c r="U98" s="37">
        <v>0</v>
      </c>
      <c r="V98" s="59">
        <f t="shared" si="11"/>
        <v>0</v>
      </c>
      <c r="W98" s="62">
        <f>SUM(H98,O98,V98)</f>
        <v>1310</v>
      </c>
    </row>
    <row r="99" spans="1:23">
      <c r="A99" s="1" t="s">
        <v>476</v>
      </c>
      <c r="B99" s="37">
        <v>372</v>
      </c>
      <c r="C99" s="37">
        <v>324</v>
      </c>
      <c r="D99" s="38">
        <f t="shared" si="6"/>
        <v>696</v>
      </c>
      <c r="E99" s="37">
        <v>48</v>
      </c>
      <c r="F99" s="37">
        <v>42</v>
      </c>
      <c r="G99" s="37">
        <v>0</v>
      </c>
      <c r="H99" s="50">
        <f t="shared" si="7"/>
        <v>786</v>
      </c>
      <c r="I99" s="37">
        <v>0</v>
      </c>
      <c r="J99" s="37">
        <v>0</v>
      </c>
      <c r="K99" s="38">
        <f t="shared" si="8"/>
        <v>0</v>
      </c>
      <c r="L99" s="37">
        <v>0</v>
      </c>
      <c r="M99" s="37">
        <v>0</v>
      </c>
      <c r="N99" s="37">
        <v>0</v>
      </c>
      <c r="O99" s="54">
        <f t="shared" si="9"/>
        <v>0</v>
      </c>
      <c r="P99" s="37">
        <v>0</v>
      </c>
      <c r="Q99" s="37">
        <v>0</v>
      </c>
      <c r="R99" s="38">
        <f t="shared" si="10"/>
        <v>0</v>
      </c>
      <c r="S99" s="37">
        <v>0</v>
      </c>
      <c r="T99" s="37">
        <v>0</v>
      </c>
      <c r="U99" s="37">
        <v>0</v>
      </c>
      <c r="V99" s="59">
        <f t="shared" si="11"/>
        <v>0</v>
      </c>
      <c r="W99" s="62">
        <f>SUM(H99,O99,V99)</f>
        <v>786</v>
      </c>
    </row>
    <row r="100" spans="1:23">
      <c r="A100" s="1" t="s">
        <v>481</v>
      </c>
      <c r="B100" s="37">
        <v>40</v>
      </c>
      <c r="C100" s="37">
        <v>160</v>
      </c>
      <c r="D100" s="38">
        <f t="shared" si="6"/>
        <v>200</v>
      </c>
      <c r="E100" s="37">
        <v>76</v>
      </c>
      <c r="F100" s="37">
        <v>140</v>
      </c>
      <c r="G100" s="37">
        <v>0</v>
      </c>
      <c r="H100" s="50">
        <f t="shared" si="7"/>
        <v>416</v>
      </c>
      <c r="I100" s="37">
        <v>0</v>
      </c>
      <c r="J100" s="37">
        <v>0</v>
      </c>
      <c r="K100" s="38">
        <f t="shared" si="8"/>
        <v>0</v>
      </c>
      <c r="L100" s="37">
        <v>0</v>
      </c>
      <c r="M100" s="37">
        <v>0</v>
      </c>
      <c r="N100" s="37">
        <v>32</v>
      </c>
      <c r="O100" s="54">
        <f t="shared" si="9"/>
        <v>32</v>
      </c>
      <c r="P100" s="37">
        <v>0</v>
      </c>
      <c r="Q100" s="37">
        <v>0</v>
      </c>
      <c r="R100" s="38">
        <f t="shared" si="10"/>
        <v>0</v>
      </c>
      <c r="S100" s="37">
        <v>0</v>
      </c>
      <c r="T100" s="37">
        <v>0</v>
      </c>
      <c r="U100" s="37">
        <v>0</v>
      </c>
      <c r="V100" s="59">
        <f t="shared" si="11"/>
        <v>0</v>
      </c>
      <c r="W100" s="62">
        <f>SUM(H100,O100,V100)</f>
        <v>448</v>
      </c>
    </row>
    <row r="101" spans="1:23">
      <c r="A101" s="1" t="s">
        <v>486</v>
      </c>
      <c r="B101" s="37">
        <v>6160</v>
      </c>
      <c r="C101" s="37">
        <v>13269</v>
      </c>
      <c r="D101" s="38">
        <f t="shared" si="6"/>
        <v>19429</v>
      </c>
      <c r="E101" s="37">
        <v>3481</v>
      </c>
      <c r="F101" s="37">
        <v>8703</v>
      </c>
      <c r="G101" s="37">
        <v>8621</v>
      </c>
      <c r="H101" s="50">
        <f t="shared" si="7"/>
        <v>40234</v>
      </c>
      <c r="I101" s="37">
        <v>1078</v>
      </c>
      <c r="J101" s="37">
        <v>358</v>
      </c>
      <c r="K101" s="38">
        <f t="shared" si="8"/>
        <v>1436</v>
      </c>
      <c r="L101" s="37">
        <v>0</v>
      </c>
      <c r="M101" s="37">
        <v>0</v>
      </c>
      <c r="N101" s="37">
        <v>2274</v>
      </c>
      <c r="O101" s="54">
        <f t="shared" si="9"/>
        <v>3710</v>
      </c>
      <c r="P101" s="37">
        <v>0</v>
      </c>
      <c r="Q101" s="37">
        <v>0</v>
      </c>
      <c r="R101" s="38">
        <f t="shared" si="10"/>
        <v>0</v>
      </c>
      <c r="S101" s="37">
        <v>0</v>
      </c>
      <c r="T101" s="37">
        <v>0</v>
      </c>
      <c r="U101" s="37">
        <v>0</v>
      </c>
      <c r="V101" s="59">
        <f t="shared" si="11"/>
        <v>0</v>
      </c>
      <c r="W101" s="62">
        <f>SUM(H101,O101,V101)</f>
        <v>43944</v>
      </c>
    </row>
    <row r="102" spans="1:23">
      <c r="A102" s="1" t="s">
        <v>490</v>
      </c>
      <c r="B102" s="37">
        <v>4885</v>
      </c>
      <c r="C102" s="37">
        <v>8259</v>
      </c>
      <c r="D102" s="38">
        <f t="shared" si="6"/>
        <v>13144</v>
      </c>
      <c r="E102" s="37">
        <v>3853</v>
      </c>
      <c r="F102" s="37">
        <v>5023</v>
      </c>
      <c r="G102" s="37">
        <v>2723</v>
      </c>
      <c r="H102" s="50">
        <f t="shared" si="7"/>
        <v>24743</v>
      </c>
      <c r="I102" s="37">
        <v>8764</v>
      </c>
      <c r="J102" s="37">
        <v>2731</v>
      </c>
      <c r="K102" s="38">
        <f t="shared" si="8"/>
        <v>11495</v>
      </c>
      <c r="L102" s="37">
        <v>2083</v>
      </c>
      <c r="M102" s="37">
        <v>4038</v>
      </c>
      <c r="N102" s="37">
        <v>734</v>
      </c>
      <c r="O102" s="54">
        <f t="shared" si="9"/>
        <v>18350</v>
      </c>
      <c r="P102" s="37">
        <v>0</v>
      </c>
      <c r="Q102" s="37">
        <v>0</v>
      </c>
      <c r="R102" s="38">
        <f t="shared" si="10"/>
        <v>0</v>
      </c>
      <c r="S102" s="37">
        <v>0</v>
      </c>
      <c r="T102" s="37">
        <v>29</v>
      </c>
      <c r="U102" s="37">
        <v>0</v>
      </c>
      <c r="V102" s="59">
        <f t="shared" si="11"/>
        <v>29</v>
      </c>
      <c r="W102" s="62">
        <f>SUM(H102,O102,V102)</f>
        <v>43122</v>
      </c>
    </row>
    <row r="103" spans="1:23">
      <c r="A103" s="1" t="s">
        <v>495</v>
      </c>
      <c r="B103" s="37">
        <v>704</v>
      </c>
      <c r="C103" s="37">
        <v>558</v>
      </c>
      <c r="D103" s="38">
        <f t="shared" si="6"/>
        <v>1262</v>
      </c>
      <c r="E103" s="37">
        <v>157</v>
      </c>
      <c r="F103" s="37">
        <v>3609</v>
      </c>
      <c r="G103" s="37">
        <v>181</v>
      </c>
      <c r="H103" s="50">
        <f t="shared" si="7"/>
        <v>5209</v>
      </c>
      <c r="I103" s="37">
        <v>1011</v>
      </c>
      <c r="J103" s="37">
        <v>2796</v>
      </c>
      <c r="K103" s="38">
        <f t="shared" si="8"/>
        <v>3807</v>
      </c>
      <c r="L103" s="37">
        <v>31</v>
      </c>
      <c r="M103" s="37">
        <v>611</v>
      </c>
      <c r="N103" s="37">
        <v>31</v>
      </c>
      <c r="O103" s="54">
        <f t="shared" si="9"/>
        <v>4480</v>
      </c>
      <c r="P103" s="37">
        <v>0</v>
      </c>
      <c r="Q103" s="37">
        <v>0</v>
      </c>
      <c r="R103" s="38">
        <f t="shared" si="10"/>
        <v>0</v>
      </c>
      <c r="S103" s="37">
        <v>0</v>
      </c>
      <c r="T103" s="37">
        <v>0</v>
      </c>
      <c r="U103" s="37">
        <v>0</v>
      </c>
      <c r="V103" s="59">
        <f t="shared" si="11"/>
        <v>0</v>
      </c>
      <c r="W103" s="62">
        <f>SUM(H103,O103,V103)</f>
        <v>9689</v>
      </c>
    </row>
    <row r="104" spans="1:23">
      <c r="A104" s="1" t="s">
        <v>499</v>
      </c>
      <c r="B104" s="37">
        <v>7937</v>
      </c>
      <c r="C104" s="37">
        <v>4799</v>
      </c>
      <c r="D104" s="38">
        <f t="shared" si="6"/>
        <v>12736</v>
      </c>
      <c r="E104" s="37">
        <v>656</v>
      </c>
      <c r="F104" s="37">
        <v>1693</v>
      </c>
      <c r="G104" s="37">
        <v>1540</v>
      </c>
      <c r="H104" s="50">
        <f t="shared" si="7"/>
        <v>16625</v>
      </c>
      <c r="I104" s="37">
        <v>1722</v>
      </c>
      <c r="J104" s="37">
        <v>196</v>
      </c>
      <c r="K104" s="38">
        <f t="shared" si="8"/>
        <v>1918</v>
      </c>
      <c r="L104" s="37">
        <v>79</v>
      </c>
      <c r="M104" s="37">
        <v>318</v>
      </c>
      <c r="N104" s="37">
        <v>36</v>
      </c>
      <c r="O104" s="54">
        <f t="shared" si="9"/>
        <v>2351</v>
      </c>
      <c r="P104" s="37">
        <v>0</v>
      </c>
      <c r="Q104" s="37">
        <v>0</v>
      </c>
      <c r="R104" s="38">
        <f t="shared" si="10"/>
        <v>0</v>
      </c>
      <c r="S104" s="37">
        <v>0</v>
      </c>
      <c r="T104" s="37">
        <v>0</v>
      </c>
      <c r="U104" s="37">
        <v>0</v>
      </c>
      <c r="V104" s="59">
        <f t="shared" si="11"/>
        <v>0</v>
      </c>
      <c r="W104" s="62">
        <f>SUM(H104,O104,V104)</f>
        <v>18976</v>
      </c>
    </row>
    <row r="105" spans="1:23">
      <c r="A105" s="1" t="s">
        <v>504</v>
      </c>
      <c r="B105" s="37">
        <v>125</v>
      </c>
      <c r="C105" s="37">
        <v>168</v>
      </c>
      <c r="D105" s="38">
        <f t="shared" si="6"/>
        <v>293</v>
      </c>
      <c r="E105" s="37">
        <v>24</v>
      </c>
      <c r="F105" s="37">
        <v>228</v>
      </c>
      <c r="G105" s="37">
        <v>56</v>
      </c>
      <c r="H105" s="50">
        <f t="shared" si="7"/>
        <v>601</v>
      </c>
      <c r="I105" s="37">
        <v>80</v>
      </c>
      <c r="J105" s="37">
        <v>92</v>
      </c>
      <c r="K105" s="38">
        <f t="shared" si="8"/>
        <v>172</v>
      </c>
      <c r="L105" s="37">
        <v>0</v>
      </c>
      <c r="M105" s="37">
        <v>82</v>
      </c>
      <c r="N105" s="37">
        <v>60</v>
      </c>
      <c r="O105" s="54">
        <f t="shared" si="9"/>
        <v>314</v>
      </c>
      <c r="P105" s="37">
        <v>0</v>
      </c>
      <c r="Q105" s="37">
        <v>0</v>
      </c>
      <c r="R105" s="38">
        <f t="shared" si="10"/>
        <v>0</v>
      </c>
      <c r="S105" s="37">
        <v>0</v>
      </c>
      <c r="T105" s="37">
        <v>0</v>
      </c>
      <c r="U105" s="37">
        <v>0</v>
      </c>
      <c r="V105" s="59">
        <f t="shared" si="11"/>
        <v>0</v>
      </c>
      <c r="W105" s="62">
        <f>SUM(H105,O105,V105)</f>
        <v>915</v>
      </c>
    </row>
    <row r="106" spans="1:23">
      <c r="A106" s="1" t="s">
        <v>509</v>
      </c>
      <c r="B106" s="37">
        <v>125</v>
      </c>
      <c r="C106" s="37">
        <v>71</v>
      </c>
      <c r="D106" s="38">
        <f t="shared" si="6"/>
        <v>196</v>
      </c>
      <c r="E106" s="37">
        <v>0</v>
      </c>
      <c r="F106" s="37">
        <v>0</v>
      </c>
      <c r="G106" s="37">
        <v>241</v>
      </c>
      <c r="H106" s="50">
        <f t="shared" si="7"/>
        <v>437</v>
      </c>
      <c r="I106" s="37">
        <v>0</v>
      </c>
      <c r="J106" s="37">
        <v>0</v>
      </c>
      <c r="K106" s="38">
        <f t="shared" si="8"/>
        <v>0</v>
      </c>
      <c r="L106" s="37">
        <v>0</v>
      </c>
      <c r="M106" s="37">
        <v>0</v>
      </c>
      <c r="N106" s="37">
        <v>0</v>
      </c>
      <c r="O106" s="54">
        <f t="shared" si="9"/>
        <v>0</v>
      </c>
      <c r="P106" s="37">
        <v>0</v>
      </c>
      <c r="Q106" s="37">
        <v>0</v>
      </c>
      <c r="R106" s="38">
        <f t="shared" si="10"/>
        <v>0</v>
      </c>
      <c r="S106" s="37">
        <v>0</v>
      </c>
      <c r="T106" s="37">
        <v>0</v>
      </c>
      <c r="U106" s="37">
        <v>0</v>
      </c>
      <c r="V106" s="59">
        <f t="shared" si="11"/>
        <v>0</v>
      </c>
      <c r="W106" s="62">
        <f>SUM(H106,O106,V106)</f>
        <v>437</v>
      </c>
    </row>
    <row r="107" spans="1:23">
      <c r="A107" s="1" t="s">
        <v>514</v>
      </c>
      <c r="B107" s="37">
        <v>0</v>
      </c>
      <c r="C107" s="37">
        <v>0</v>
      </c>
      <c r="D107" s="38">
        <f t="shared" si="6"/>
        <v>0</v>
      </c>
      <c r="E107" s="37">
        <v>0</v>
      </c>
      <c r="F107" s="37">
        <v>0</v>
      </c>
      <c r="G107" s="37">
        <v>0</v>
      </c>
      <c r="H107" s="50">
        <f t="shared" si="7"/>
        <v>0</v>
      </c>
      <c r="I107" s="37">
        <v>0</v>
      </c>
      <c r="J107" s="37">
        <v>0</v>
      </c>
      <c r="K107" s="38">
        <f t="shared" si="8"/>
        <v>0</v>
      </c>
      <c r="L107" s="37">
        <v>0</v>
      </c>
      <c r="M107" s="37">
        <v>0</v>
      </c>
      <c r="N107" s="37">
        <v>0</v>
      </c>
      <c r="O107" s="54">
        <f t="shared" si="9"/>
        <v>0</v>
      </c>
      <c r="P107" s="37">
        <v>0</v>
      </c>
      <c r="Q107" s="37">
        <v>0</v>
      </c>
      <c r="R107" s="38">
        <f t="shared" si="10"/>
        <v>0</v>
      </c>
      <c r="S107" s="37">
        <v>0</v>
      </c>
      <c r="T107" s="37">
        <v>0</v>
      </c>
      <c r="U107" s="37">
        <v>0</v>
      </c>
      <c r="V107" s="59">
        <f t="shared" si="11"/>
        <v>0</v>
      </c>
      <c r="W107" s="62">
        <f>SUM(H107,O107,V107)</f>
        <v>0</v>
      </c>
    </row>
    <row r="108" spans="1:23">
      <c r="A108" s="1" t="s">
        <v>519</v>
      </c>
      <c r="B108" s="37">
        <v>46</v>
      </c>
      <c r="C108" s="37">
        <v>43</v>
      </c>
      <c r="D108" s="38">
        <f t="shared" si="6"/>
        <v>89</v>
      </c>
      <c r="E108" s="37">
        <v>17</v>
      </c>
      <c r="F108" s="37">
        <v>17</v>
      </c>
      <c r="G108" s="37">
        <v>94</v>
      </c>
      <c r="H108" s="50">
        <f t="shared" si="7"/>
        <v>217</v>
      </c>
      <c r="I108" s="37">
        <v>0</v>
      </c>
      <c r="J108" s="37">
        <v>0</v>
      </c>
      <c r="K108" s="38">
        <f t="shared" si="8"/>
        <v>0</v>
      </c>
      <c r="L108" s="37">
        <v>0</v>
      </c>
      <c r="M108" s="37">
        <v>0</v>
      </c>
      <c r="N108" s="37">
        <v>0</v>
      </c>
      <c r="O108" s="54">
        <f t="shared" si="9"/>
        <v>0</v>
      </c>
      <c r="P108" s="37">
        <v>0</v>
      </c>
      <c r="Q108" s="37">
        <v>0</v>
      </c>
      <c r="R108" s="38">
        <f t="shared" si="10"/>
        <v>0</v>
      </c>
      <c r="S108" s="37">
        <v>0</v>
      </c>
      <c r="T108" s="37">
        <v>0</v>
      </c>
      <c r="U108" s="37">
        <v>0</v>
      </c>
      <c r="V108" s="59">
        <f t="shared" si="11"/>
        <v>0</v>
      </c>
      <c r="W108" s="62">
        <f>SUM(H108,O108,V108)</f>
        <v>217</v>
      </c>
    </row>
    <row r="109" spans="1:23">
      <c r="A109" s="1" t="s">
        <v>524</v>
      </c>
      <c r="B109" s="37">
        <v>0</v>
      </c>
      <c r="C109" s="37">
        <v>0</v>
      </c>
      <c r="D109" s="38">
        <f t="shared" si="6"/>
        <v>0</v>
      </c>
      <c r="E109" s="37">
        <v>0</v>
      </c>
      <c r="F109" s="37">
        <v>0</v>
      </c>
      <c r="G109" s="37">
        <v>113</v>
      </c>
      <c r="H109" s="50">
        <f t="shared" si="7"/>
        <v>113</v>
      </c>
      <c r="I109" s="37">
        <v>0</v>
      </c>
      <c r="J109" s="37">
        <v>0</v>
      </c>
      <c r="K109" s="38">
        <f t="shared" si="8"/>
        <v>0</v>
      </c>
      <c r="L109" s="37">
        <v>0</v>
      </c>
      <c r="M109" s="37">
        <v>0</v>
      </c>
      <c r="N109" s="37">
        <v>15</v>
      </c>
      <c r="O109" s="54">
        <f t="shared" si="9"/>
        <v>15</v>
      </c>
      <c r="P109" s="37">
        <v>0</v>
      </c>
      <c r="Q109" s="37">
        <v>0</v>
      </c>
      <c r="R109" s="38">
        <f t="shared" si="10"/>
        <v>0</v>
      </c>
      <c r="S109" s="37">
        <v>0</v>
      </c>
      <c r="T109" s="37">
        <v>0</v>
      </c>
      <c r="U109" s="37">
        <v>0</v>
      </c>
      <c r="V109" s="59">
        <f t="shared" si="11"/>
        <v>0</v>
      </c>
      <c r="W109" s="62">
        <f>SUM(H109,O109,V109)</f>
        <v>128</v>
      </c>
    </row>
    <row r="110" spans="1:23">
      <c r="A110" s="1" t="s">
        <v>529</v>
      </c>
      <c r="B110" s="37">
        <v>6</v>
      </c>
      <c r="C110" s="37">
        <v>8</v>
      </c>
      <c r="D110" s="38">
        <f t="shared" si="6"/>
        <v>14</v>
      </c>
      <c r="E110" s="37">
        <v>4</v>
      </c>
      <c r="F110" s="37">
        <v>0</v>
      </c>
      <c r="G110" s="37">
        <v>0</v>
      </c>
      <c r="H110" s="50">
        <f t="shared" si="7"/>
        <v>18</v>
      </c>
      <c r="I110" s="37">
        <v>0</v>
      </c>
      <c r="J110" s="37">
        <v>0</v>
      </c>
      <c r="K110" s="38">
        <f t="shared" si="8"/>
        <v>0</v>
      </c>
      <c r="L110" s="37">
        <v>0</v>
      </c>
      <c r="M110" s="37">
        <v>0</v>
      </c>
      <c r="N110" s="37">
        <v>124</v>
      </c>
      <c r="O110" s="54">
        <f t="shared" si="9"/>
        <v>124</v>
      </c>
      <c r="P110" s="37">
        <v>0</v>
      </c>
      <c r="Q110" s="37">
        <v>0</v>
      </c>
      <c r="R110" s="38">
        <f t="shared" si="10"/>
        <v>0</v>
      </c>
      <c r="S110" s="37">
        <v>0</v>
      </c>
      <c r="T110" s="37">
        <v>0</v>
      </c>
      <c r="U110" s="37">
        <v>0</v>
      </c>
      <c r="V110" s="59">
        <f t="shared" si="11"/>
        <v>0</v>
      </c>
      <c r="W110" s="62">
        <f>SUM(H110,O110,V110)</f>
        <v>142</v>
      </c>
    </row>
    <row r="111" spans="1:23">
      <c r="A111" s="1" t="s">
        <v>534</v>
      </c>
      <c r="B111" s="37">
        <v>70901</v>
      </c>
      <c r="C111" s="37">
        <v>37687</v>
      </c>
      <c r="D111" s="38">
        <f t="shared" si="6"/>
        <v>108588</v>
      </c>
      <c r="E111" s="37">
        <v>10108</v>
      </c>
      <c r="F111" s="37">
        <v>24610</v>
      </c>
      <c r="G111" s="37">
        <v>0</v>
      </c>
      <c r="H111" s="50">
        <f t="shared" si="7"/>
        <v>143306</v>
      </c>
      <c r="I111" s="37">
        <v>33722</v>
      </c>
      <c r="J111" s="37">
        <v>125935</v>
      </c>
      <c r="K111" s="38">
        <f t="shared" si="8"/>
        <v>159657</v>
      </c>
      <c r="L111" s="37">
        <v>14201</v>
      </c>
      <c r="M111" s="37">
        <v>43381</v>
      </c>
      <c r="N111" s="37">
        <v>0</v>
      </c>
      <c r="O111" s="54">
        <f t="shared" si="9"/>
        <v>217239</v>
      </c>
      <c r="P111" s="37">
        <v>0</v>
      </c>
      <c r="Q111" s="37">
        <v>0</v>
      </c>
      <c r="R111" s="38">
        <f t="shared" si="10"/>
        <v>0</v>
      </c>
      <c r="S111" s="37">
        <v>0</v>
      </c>
      <c r="T111" s="37">
        <v>1013</v>
      </c>
      <c r="U111" s="37">
        <v>0</v>
      </c>
      <c r="V111" s="59">
        <f t="shared" si="11"/>
        <v>1013</v>
      </c>
      <c r="W111" s="62">
        <f>SUM(H111,O111,V111)</f>
        <v>361558</v>
      </c>
    </row>
    <row r="112" spans="1:23">
      <c r="A112" s="1" t="s">
        <v>539</v>
      </c>
      <c r="B112" s="37">
        <v>87</v>
      </c>
      <c r="C112" s="37">
        <v>104</v>
      </c>
      <c r="D112" s="38">
        <f t="shared" si="6"/>
        <v>191</v>
      </c>
      <c r="E112" s="37">
        <v>7</v>
      </c>
      <c r="F112" s="37">
        <v>106</v>
      </c>
      <c r="G112" s="37">
        <v>27</v>
      </c>
      <c r="H112" s="50">
        <f t="shared" si="7"/>
        <v>331</v>
      </c>
      <c r="I112" s="37">
        <v>0</v>
      </c>
      <c r="J112" s="37">
        <v>130</v>
      </c>
      <c r="K112" s="38">
        <f t="shared" si="8"/>
        <v>130</v>
      </c>
      <c r="L112" s="37">
        <v>0</v>
      </c>
      <c r="M112" s="37">
        <v>0</v>
      </c>
      <c r="N112" s="37">
        <v>0</v>
      </c>
      <c r="O112" s="54">
        <f t="shared" si="9"/>
        <v>130</v>
      </c>
      <c r="P112" s="37">
        <v>0</v>
      </c>
      <c r="Q112" s="37">
        <v>0</v>
      </c>
      <c r="R112" s="38">
        <f t="shared" si="10"/>
        <v>0</v>
      </c>
      <c r="S112" s="37">
        <v>0</v>
      </c>
      <c r="T112" s="37">
        <v>0</v>
      </c>
      <c r="U112" s="37">
        <v>0</v>
      </c>
      <c r="V112" s="59">
        <f t="shared" si="11"/>
        <v>0</v>
      </c>
      <c r="W112" s="62">
        <f>SUM(H112,O112,V112)</f>
        <v>461</v>
      </c>
    </row>
    <row r="113" spans="1:23">
      <c r="A113" s="1" t="s">
        <v>544</v>
      </c>
      <c r="B113" s="37">
        <v>154</v>
      </c>
      <c r="C113" s="37">
        <v>300</v>
      </c>
      <c r="D113" s="38">
        <f t="shared" si="6"/>
        <v>454</v>
      </c>
      <c r="E113" s="37">
        <v>72</v>
      </c>
      <c r="F113" s="37">
        <v>209</v>
      </c>
      <c r="G113" s="37">
        <v>576</v>
      </c>
      <c r="H113" s="50">
        <f t="shared" si="7"/>
        <v>1311</v>
      </c>
      <c r="I113" s="37">
        <v>180</v>
      </c>
      <c r="J113" s="37">
        <v>140</v>
      </c>
      <c r="K113" s="38">
        <f t="shared" si="8"/>
        <v>320</v>
      </c>
      <c r="L113" s="37">
        <v>22</v>
      </c>
      <c r="M113" s="37">
        <v>0</v>
      </c>
      <c r="N113" s="37">
        <v>0</v>
      </c>
      <c r="O113" s="54">
        <f t="shared" si="9"/>
        <v>342</v>
      </c>
      <c r="P113" s="37">
        <v>0</v>
      </c>
      <c r="Q113" s="37">
        <v>0</v>
      </c>
      <c r="R113" s="38">
        <f t="shared" si="10"/>
        <v>0</v>
      </c>
      <c r="S113" s="37">
        <v>0</v>
      </c>
      <c r="T113" s="37">
        <v>0</v>
      </c>
      <c r="U113" s="37">
        <v>0</v>
      </c>
      <c r="V113" s="59">
        <f t="shared" si="11"/>
        <v>0</v>
      </c>
      <c r="W113" s="62">
        <f>SUM(H113,O113,V113)</f>
        <v>1653</v>
      </c>
    </row>
    <row r="114" spans="1:23">
      <c r="A114" s="1" t="s">
        <v>549</v>
      </c>
      <c r="B114" s="37">
        <v>376</v>
      </c>
      <c r="C114" s="37">
        <v>500</v>
      </c>
      <c r="D114" s="38">
        <f t="shared" si="6"/>
        <v>876</v>
      </c>
      <c r="E114" s="37">
        <v>134</v>
      </c>
      <c r="F114" s="37">
        <v>151</v>
      </c>
      <c r="G114" s="37">
        <v>0</v>
      </c>
      <c r="H114" s="50">
        <f t="shared" si="7"/>
        <v>1161</v>
      </c>
      <c r="I114" s="37">
        <v>0</v>
      </c>
      <c r="J114" s="37">
        <v>0</v>
      </c>
      <c r="K114" s="38">
        <f t="shared" si="8"/>
        <v>0</v>
      </c>
      <c r="L114" s="37">
        <v>0</v>
      </c>
      <c r="M114" s="37">
        <v>0</v>
      </c>
      <c r="N114" s="37">
        <v>2571</v>
      </c>
      <c r="O114" s="54">
        <f t="shared" si="9"/>
        <v>2571</v>
      </c>
      <c r="P114" s="37">
        <v>0</v>
      </c>
      <c r="Q114" s="37">
        <v>0</v>
      </c>
      <c r="R114" s="38">
        <f t="shared" si="10"/>
        <v>0</v>
      </c>
      <c r="S114" s="37">
        <v>0</v>
      </c>
      <c r="T114" s="37">
        <v>0</v>
      </c>
      <c r="U114" s="37">
        <v>0</v>
      </c>
      <c r="V114" s="59">
        <f t="shared" si="11"/>
        <v>0</v>
      </c>
      <c r="W114" s="62">
        <f>SUM(H114,O114,V114)</f>
        <v>3732</v>
      </c>
    </row>
    <row r="115" spans="1:23">
      <c r="A115" s="1" t="s">
        <v>554</v>
      </c>
      <c r="B115" s="37">
        <v>0</v>
      </c>
      <c r="C115" s="37">
        <v>0</v>
      </c>
      <c r="D115" s="38">
        <f t="shared" si="6"/>
        <v>0</v>
      </c>
      <c r="E115" s="37">
        <v>0</v>
      </c>
      <c r="F115" s="37">
        <v>0</v>
      </c>
      <c r="G115" s="37">
        <v>0</v>
      </c>
      <c r="H115" s="50">
        <f t="shared" si="7"/>
        <v>0</v>
      </c>
      <c r="I115" s="37">
        <v>0</v>
      </c>
      <c r="J115" s="37">
        <v>0</v>
      </c>
      <c r="K115" s="38">
        <f t="shared" si="8"/>
        <v>0</v>
      </c>
      <c r="L115" s="37">
        <v>0</v>
      </c>
      <c r="M115" s="37">
        <v>0</v>
      </c>
      <c r="N115" s="37">
        <v>0</v>
      </c>
      <c r="O115" s="54">
        <f t="shared" si="9"/>
        <v>0</v>
      </c>
      <c r="P115" s="37">
        <v>0</v>
      </c>
      <c r="Q115" s="37">
        <v>0</v>
      </c>
      <c r="R115" s="38">
        <f t="shared" si="10"/>
        <v>0</v>
      </c>
      <c r="S115" s="37">
        <v>0</v>
      </c>
      <c r="T115" s="37">
        <v>0</v>
      </c>
      <c r="U115" s="37">
        <v>0</v>
      </c>
      <c r="V115" s="59">
        <f t="shared" si="11"/>
        <v>0</v>
      </c>
      <c r="W115" s="62">
        <f>SUM(H115,O115,V115)</f>
        <v>0</v>
      </c>
    </row>
    <row r="116" spans="1:23">
      <c r="A116" s="1" t="s">
        <v>559</v>
      </c>
      <c r="B116" s="37">
        <v>336</v>
      </c>
      <c r="C116" s="37">
        <v>384</v>
      </c>
      <c r="D116" s="38">
        <f t="shared" si="6"/>
        <v>720</v>
      </c>
      <c r="E116" s="37">
        <v>120</v>
      </c>
      <c r="F116" s="37">
        <v>216</v>
      </c>
      <c r="G116" s="37">
        <v>544</v>
      </c>
      <c r="H116" s="50">
        <f t="shared" si="7"/>
        <v>1600</v>
      </c>
      <c r="I116" s="37">
        <v>0</v>
      </c>
      <c r="J116" s="37">
        <v>0</v>
      </c>
      <c r="K116" s="38">
        <f t="shared" si="8"/>
        <v>0</v>
      </c>
      <c r="L116" s="37">
        <v>0</v>
      </c>
      <c r="M116" s="37">
        <v>0</v>
      </c>
      <c r="N116" s="37">
        <v>0</v>
      </c>
      <c r="O116" s="54">
        <f t="shared" si="9"/>
        <v>0</v>
      </c>
      <c r="P116" s="37">
        <v>0</v>
      </c>
      <c r="Q116" s="37">
        <v>0</v>
      </c>
      <c r="R116" s="38">
        <f t="shared" si="10"/>
        <v>0</v>
      </c>
      <c r="S116" s="37">
        <v>0</v>
      </c>
      <c r="T116" s="37">
        <v>0</v>
      </c>
      <c r="U116" s="37">
        <v>0</v>
      </c>
      <c r="V116" s="59">
        <f t="shared" si="11"/>
        <v>0</v>
      </c>
      <c r="W116" s="62">
        <f>SUM(H116,O116,V116)</f>
        <v>1600</v>
      </c>
    </row>
    <row r="117" spans="1:23">
      <c r="A117" s="1" t="s">
        <v>564</v>
      </c>
      <c r="B117" s="37">
        <v>150</v>
      </c>
      <c r="C117" s="37">
        <v>550</v>
      </c>
      <c r="D117" s="38">
        <f t="shared" si="6"/>
        <v>700</v>
      </c>
      <c r="E117" s="37">
        <v>200</v>
      </c>
      <c r="F117" s="37">
        <v>0</v>
      </c>
      <c r="G117" s="37">
        <v>0</v>
      </c>
      <c r="H117" s="50">
        <f t="shared" si="7"/>
        <v>900</v>
      </c>
      <c r="I117" s="37">
        <v>0</v>
      </c>
      <c r="J117" s="37">
        <v>0</v>
      </c>
      <c r="K117" s="38">
        <f t="shared" si="8"/>
        <v>0</v>
      </c>
      <c r="L117" s="37">
        <v>0</v>
      </c>
      <c r="M117" s="37">
        <v>0</v>
      </c>
      <c r="N117" s="37">
        <v>0</v>
      </c>
      <c r="O117" s="54">
        <f t="shared" si="9"/>
        <v>0</v>
      </c>
      <c r="P117" s="37">
        <v>0</v>
      </c>
      <c r="Q117" s="37">
        <v>0</v>
      </c>
      <c r="R117" s="38">
        <f t="shared" si="10"/>
        <v>0</v>
      </c>
      <c r="S117" s="37">
        <v>0</v>
      </c>
      <c r="T117" s="37">
        <v>0</v>
      </c>
      <c r="U117" s="37">
        <v>0</v>
      </c>
      <c r="V117" s="59">
        <f t="shared" si="11"/>
        <v>0</v>
      </c>
      <c r="W117" s="62">
        <f>SUM(H117,O117,V117)</f>
        <v>900</v>
      </c>
    </row>
    <row r="118" spans="1:23">
      <c r="A118" s="1" t="s">
        <v>569</v>
      </c>
      <c r="B118" s="37">
        <v>86</v>
      </c>
      <c r="C118" s="37">
        <v>114</v>
      </c>
      <c r="D118" s="38">
        <f t="shared" si="6"/>
        <v>200</v>
      </c>
      <c r="E118" s="37">
        <v>23</v>
      </c>
      <c r="F118" s="37">
        <v>84</v>
      </c>
      <c r="G118" s="37">
        <v>0</v>
      </c>
      <c r="H118" s="50">
        <f t="shared" si="7"/>
        <v>307</v>
      </c>
      <c r="I118" s="37">
        <v>0</v>
      </c>
      <c r="J118" s="37">
        <v>0</v>
      </c>
      <c r="K118" s="38">
        <f t="shared" si="8"/>
        <v>0</v>
      </c>
      <c r="L118" s="37">
        <v>0</v>
      </c>
      <c r="M118" s="37">
        <v>0</v>
      </c>
      <c r="N118" s="37">
        <v>0</v>
      </c>
      <c r="O118" s="54">
        <f t="shared" si="9"/>
        <v>0</v>
      </c>
      <c r="P118" s="37">
        <v>0</v>
      </c>
      <c r="Q118" s="37">
        <v>0</v>
      </c>
      <c r="R118" s="38">
        <f t="shared" si="10"/>
        <v>0</v>
      </c>
      <c r="S118" s="37">
        <v>0</v>
      </c>
      <c r="T118" s="37">
        <v>0</v>
      </c>
      <c r="U118" s="37">
        <v>0</v>
      </c>
      <c r="V118" s="59">
        <f t="shared" si="11"/>
        <v>0</v>
      </c>
      <c r="W118" s="62">
        <f>SUM(H118,O118,V118)</f>
        <v>307</v>
      </c>
    </row>
    <row r="119" spans="1:23">
      <c r="A119" s="1" t="s">
        <v>574</v>
      </c>
      <c r="B119" s="37">
        <v>5017</v>
      </c>
      <c r="C119" s="37">
        <v>245</v>
      </c>
      <c r="D119" s="38">
        <f t="shared" si="6"/>
        <v>5262</v>
      </c>
      <c r="E119" s="37">
        <v>294</v>
      </c>
      <c r="F119" s="37">
        <v>1160</v>
      </c>
      <c r="G119" s="37">
        <v>4325</v>
      </c>
      <c r="H119" s="50">
        <f t="shared" si="7"/>
        <v>11041</v>
      </c>
      <c r="I119" s="37">
        <v>263</v>
      </c>
      <c r="J119" s="37">
        <v>110</v>
      </c>
      <c r="K119" s="38">
        <f t="shared" si="8"/>
        <v>373</v>
      </c>
      <c r="L119" s="37">
        <v>0</v>
      </c>
      <c r="M119" s="37">
        <v>227</v>
      </c>
      <c r="N119" s="37">
        <v>5896</v>
      </c>
      <c r="O119" s="54">
        <f t="shared" si="9"/>
        <v>6496</v>
      </c>
      <c r="P119" s="37">
        <v>0</v>
      </c>
      <c r="Q119" s="37">
        <v>0</v>
      </c>
      <c r="R119" s="38">
        <f t="shared" si="10"/>
        <v>0</v>
      </c>
      <c r="S119" s="37">
        <v>0</v>
      </c>
      <c r="T119" s="37">
        <v>0</v>
      </c>
      <c r="U119" s="37">
        <v>0</v>
      </c>
      <c r="V119" s="59">
        <f t="shared" si="11"/>
        <v>0</v>
      </c>
      <c r="W119" s="62">
        <f>SUM(H119,O119,V119)</f>
        <v>17537</v>
      </c>
    </row>
    <row r="120" spans="1:23">
      <c r="A120" s="1" t="s">
        <v>579</v>
      </c>
      <c r="B120" s="38" t="s">
        <v>17</v>
      </c>
      <c r="C120" s="38" t="s">
        <v>17</v>
      </c>
      <c r="D120" s="38">
        <f t="shared" si="6"/>
        <v>0</v>
      </c>
      <c r="E120" s="38" t="s">
        <v>17</v>
      </c>
      <c r="F120" s="38" t="s">
        <v>17</v>
      </c>
      <c r="G120" s="38" t="s">
        <v>17</v>
      </c>
      <c r="H120" s="50">
        <f t="shared" si="7"/>
        <v>0</v>
      </c>
      <c r="I120" s="38" t="s">
        <v>17</v>
      </c>
      <c r="J120" s="38" t="s">
        <v>17</v>
      </c>
      <c r="K120" s="38">
        <f t="shared" si="8"/>
        <v>0</v>
      </c>
      <c r="L120" s="38" t="s">
        <v>17</v>
      </c>
      <c r="M120" s="38" t="s">
        <v>17</v>
      </c>
      <c r="N120" s="38" t="s">
        <v>17</v>
      </c>
      <c r="O120" s="54">
        <f t="shared" si="9"/>
        <v>0</v>
      </c>
      <c r="P120" s="38" t="s">
        <v>17</v>
      </c>
      <c r="Q120" s="38" t="s">
        <v>17</v>
      </c>
      <c r="R120" s="38">
        <f t="shared" si="10"/>
        <v>0</v>
      </c>
      <c r="S120" s="38" t="s">
        <v>17</v>
      </c>
      <c r="T120" s="38" t="s">
        <v>17</v>
      </c>
      <c r="U120" s="38" t="s">
        <v>17</v>
      </c>
      <c r="V120" s="59">
        <f t="shared" si="11"/>
        <v>0</v>
      </c>
      <c r="W120" s="62">
        <f>SUM(H120,O120,V120)</f>
        <v>0</v>
      </c>
    </row>
    <row r="121" spans="1:23">
      <c r="A121" s="1" t="s">
        <v>580</v>
      </c>
      <c r="B121" s="37">
        <v>0</v>
      </c>
      <c r="C121" s="37">
        <v>0</v>
      </c>
      <c r="D121" s="38">
        <f t="shared" si="6"/>
        <v>0</v>
      </c>
      <c r="E121" s="37">
        <v>0</v>
      </c>
      <c r="F121" s="37">
        <v>85</v>
      </c>
      <c r="G121" s="37">
        <v>90</v>
      </c>
      <c r="H121" s="50">
        <f t="shared" si="7"/>
        <v>175</v>
      </c>
      <c r="I121" s="37">
        <v>0</v>
      </c>
      <c r="J121" s="37">
        <v>0</v>
      </c>
      <c r="K121" s="38">
        <f t="shared" si="8"/>
        <v>0</v>
      </c>
      <c r="L121" s="37">
        <v>0</v>
      </c>
      <c r="M121" s="37">
        <v>0</v>
      </c>
      <c r="N121" s="37">
        <v>55</v>
      </c>
      <c r="O121" s="54">
        <f t="shared" si="9"/>
        <v>55</v>
      </c>
      <c r="P121" s="37">
        <v>0</v>
      </c>
      <c r="Q121" s="37">
        <v>0</v>
      </c>
      <c r="R121" s="38">
        <f t="shared" si="10"/>
        <v>0</v>
      </c>
      <c r="S121" s="37">
        <v>0</v>
      </c>
      <c r="T121" s="37">
        <v>0</v>
      </c>
      <c r="U121" s="37">
        <v>0</v>
      </c>
      <c r="V121" s="59">
        <f t="shared" si="11"/>
        <v>0</v>
      </c>
      <c r="W121" s="62">
        <f>SUM(H121,O121,V121)</f>
        <v>230</v>
      </c>
    </row>
    <row r="122" spans="1:23">
      <c r="A122" s="1" t="s">
        <v>585</v>
      </c>
      <c r="B122" s="37">
        <v>481</v>
      </c>
      <c r="C122" s="37">
        <v>482</v>
      </c>
      <c r="D122" s="38">
        <f t="shared" si="6"/>
        <v>963</v>
      </c>
      <c r="E122" s="37">
        <v>88</v>
      </c>
      <c r="F122" s="37">
        <v>211</v>
      </c>
      <c r="G122" s="37">
        <v>0</v>
      </c>
      <c r="H122" s="50">
        <f t="shared" si="7"/>
        <v>1262</v>
      </c>
      <c r="I122" s="37">
        <v>1473</v>
      </c>
      <c r="J122" s="37">
        <v>67</v>
      </c>
      <c r="K122" s="38">
        <f t="shared" si="8"/>
        <v>1540</v>
      </c>
      <c r="L122" s="37">
        <v>0</v>
      </c>
      <c r="M122" s="37">
        <v>37</v>
      </c>
      <c r="N122" s="37">
        <v>0</v>
      </c>
      <c r="O122" s="54">
        <f t="shared" si="9"/>
        <v>1577</v>
      </c>
      <c r="P122" s="37">
        <v>0</v>
      </c>
      <c r="Q122" s="37">
        <v>0</v>
      </c>
      <c r="R122" s="38">
        <f t="shared" si="10"/>
        <v>0</v>
      </c>
      <c r="S122" s="37">
        <v>0</v>
      </c>
      <c r="T122" s="37">
        <v>0</v>
      </c>
      <c r="U122" s="37">
        <v>0</v>
      </c>
      <c r="V122" s="59">
        <f t="shared" si="11"/>
        <v>0</v>
      </c>
      <c r="W122" s="62">
        <f>SUM(H122,O122,V122)</f>
        <v>2839</v>
      </c>
    </row>
    <row r="123" spans="1:23">
      <c r="A123" s="1" t="s">
        <v>590</v>
      </c>
      <c r="B123" s="37">
        <v>504</v>
      </c>
      <c r="C123" s="37">
        <v>589</v>
      </c>
      <c r="D123" s="38">
        <f t="shared" si="6"/>
        <v>1093</v>
      </c>
      <c r="E123" s="37">
        <v>52</v>
      </c>
      <c r="F123" s="37">
        <v>9</v>
      </c>
      <c r="G123" s="37">
        <v>11</v>
      </c>
      <c r="H123" s="50">
        <f t="shared" si="7"/>
        <v>1165</v>
      </c>
      <c r="I123" s="37">
        <v>0</v>
      </c>
      <c r="J123" s="37">
        <v>0</v>
      </c>
      <c r="K123" s="38">
        <f t="shared" si="8"/>
        <v>0</v>
      </c>
      <c r="L123" s="37">
        <v>0</v>
      </c>
      <c r="M123" s="37">
        <v>27</v>
      </c>
      <c r="N123" s="37">
        <v>84</v>
      </c>
      <c r="O123" s="54">
        <f t="shared" si="9"/>
        <v>111</v>
      </c>
      <c r="P123" s="37">
        <v>0</v>
      </c>
      <c r="Q123" s="37">
        <v>0</v>
      </c>
      <c r="R123" s="38">
        <f t="shared" si="10"/>
        <v>0</v>
      </c>
      <c r="S123" s="37">
        <v>0</v>
      </c>
      <c r="T123" s="37">
        <v>0</v>
      </c>
      <c r="U123" s="37">
        <v>0</v>
      </c>
      <c r="V123" s="59">
        <f t="shared" si="11"/>
        <v>0</v>
      </c>
      <c r="W123" s="62">
        <f>SUM(H123,O123,V123)</f>
        <v>1276</v>
      </c>
    </row>
    <row r="124" spans="1:23">
      <c r="A124" s="1" t="s">
        <v>595</v>
      </c>
      <c r="B124" s="37">
        <v>131</v>
      </c>
      <c r="C124" s="37">
        <v>603</v>
      </c>
      <c r="D124" s="38">
        <f t="shared" si="6"/>
        <v>734</v>
      </c>
      <c r="E124" s="37">
        <v>0</v>
      </c>
      <c r="F124" s="37">
        <v>22</v>
      </c>
      <c r="G124" s="37">
        <v>0</v>
      </c>
      <c r="H124" s="50">
        <f t="shared" si="7"/>
        <v>756</v>
      </c>
      <c r="I124" s="37">
        <v>0</v>
      </c>
      <c r="J124" s="37">
        <v>0</v>
      </c>
      <c r="K124" s="38">
        <f t="shared" si="8"/>
        <v>0</v>
      </c>
      <c r="L124" s="37">
        <v>0</v>
      </c>
      <c r="M124" s="37">
        <v>0</v>
      </c>
      <c r="N124" s="37">
        <v>0</v>
      </c>
      <c r="O124" s="54">
        <f t="shared" si="9"/>
        <v>0</v>
      </c>
      <c r="P124" s="37">
        <v>0</v>
      </c>
      <c r="Q124" s="37">
        <v>0</v>
      </c>
      <c r="R124" s="38">
        <f t="shared" si="10"/>
        <v>0</v>
      </c>
      <c r="S124" s="37">
        <v>0</v>
      </c>
      <c r="T124" s="37">
        <v>0</v>
      </c>
      <c r="U124" s="37">
        <v>0</v>
      </c>
      <c r="V124" s="59">
        <f t="shared" si="11"/>
        <v>0</v>
      </c>
      <c r="W124" s="62">
        <f>SUM(H124,O124,V124)</f>
        <v>756</v>
      </c>
    </row>
    <row r="125" spans="1:23">
      <c r="A125" s="1" t="s">
        <v>600</v>
      </c>
      <c r="B125" s="37">
        <v>2772</v>
      </c>
      <c r="C125" s="37">
        <v>1441</v>
      </c>
      <c r="D125" s="38">
        <f t="shared" si="6"/>
        <v>4213</v>
      </c>
      <c r="E125" s="37">
        <v>465</v>
      </c>
      <c r="F125" s="37">
        <v>345</v>
      </c>
      <c r="G125" s="37">
        <v>532</v>
      </c>
      <c r="H125" s="50">
        <f t="shared" si="7"/>
        <v>5555</v>
      </c>
      <c r="I125" s="37">
        <v>564</v>
      </c>
      <c r="J125" s="37">
        <v>1941</v>
      </c>
      <c r="K125" s="38">
        <f t="shared" si="8"/>
        <v>2505</v>
      </c>
      <c r="L125" s="37">
        <v>84</v>
      </c>
      <c r="M125" s="37">
        <v>150</v>
      </c>
      <c r="N125" s="37">
        <v>0</v>
      </c>
      <c r="O125" s="54">
        <f t="shared" si="9"/>
        <v>2739</v>
      </c>
      <c r="P125" s="37">
        <v>0</v>
      </c>
      <c r="Q125" s="37">
        <v>0</v>
      </c>
      <c r="R125" s="38">
        <f t="shared" si="10"/>
        <v>0</v>
      </c>
      <c r="S125" s="37">
        <v>0</v>
      </c>
      <c r="T125" s="37">
        <v>0</v>
      </c>
      <c r="U125" s="37">
        <v>0</v>
      </c>
      <c r="V125" s="59">
        <f t="shared" si="11"/>
        <v>0</v>
      </c>
      <c r="W125" s="62">
        <f>SUM(H125,O125,V125)</f>
        <v>8294</v>
      </c>
    </row>
    <row r="126" spans="1:23">
      <c r="A126" s="1"/>
      <c r="B126" s="47"/>
      <c r="C126" s="47"/>
      <c r="E126" s="47"/>
      <c r="F126" s="47"/>
      <c r="G126" s="47"/>
      <c r="H126" s="51">
        <f>SUBTOTAL(109,Table6[Total on site])</f>
        <v>762321</v>
      </c>
      <c r="I126" s="47"/>
      <c r="J126" s="47"/>
      <c r="L126" s="47"/>
      <c r="M126" s="47"/>
      <c r="N126" s="47"/>
      <c r="O126" s="55">
        <f>SUBTOTAL(109,Table6[Total off site])</f>
        <v>400197</v>
      </c>
      <c r="P126" s="47"/>
      <c r="Q126" s="47"/>
      <c r="S126" s="47"/>
      <c r="T126" s="47"/>
      <c r="U126" s="47"/>
      <c r="V126" s="60">
        <f>SUBTOTAL(109,Table6[Total Virtual])</f>
        <v>24131</v>
      </c>
      <c r="W126" s="64">
        <f>SUBTOTAL(109,Table6[Total Attendance])</f>
        <v>1186649</v>
      </c>
    </row>
  </sheetData>
  <mergeCells count="3">
    <mergeCell ref="B3:H3"/>
    <mergeCell ref="I3:O3"/>
    <mergeCell ref="P3:V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82B1-664E-44CB-8512-8A8DD739495D}">
  <dimension ref="A1:C125"/>
  <sheetViews>
    <sheetView workbookViewId="0">
      <selection activeCell="D15" sqref="D15"/>
    </sheetView>
  </sheetViews>
  <sheetFormatPr defaultRowHeight="15"/>
  <cols>
    <col min="1" max="1" width="52.42578125" bestFit="1" customWidth="1"/>
    <col min="2" max="2" width="24.28515625" style="38" bestFit="1" customWidth="1"/>
    <col min="3" max="3" width="17" style="38" bestFit="1" customWidth="1"/>
  </cols>
  <sheetData>
    <row r="1" spans="1:3">
      <c r="A1" s="15" t="s">
        <v>789</v>
      </c>
    </row>
    <row r="2" spans="1:3">
      <c r="A2" t="s">
        <v>790</v>
      </c>
    </row>
    <row r="4" spans="1:3">
      <c r="A4" s="4" t="s">
        <v>1</v>
      </c>
      <c r="B4" s="42" t="s">
        <v>791</v>
      </c>
      <c r="C4" s="42" t="s">
        <v>792</v>
      </c>
    </row>
    <row r="5" spans="1:3">
      <c r="A5" s="1" t="s">
        <v>12</v>
      </c>
      <c r="B5" s="38" t="s">
        <v>17</v>
      </c>
      <c r="C5" s="38" t="s">
        <v>17</v>
      </c>
    </row>
    <row r="6" spans="1:3">
      <c r="A6" s="1" t="s">
        <v>18</v>
      </c>
      <c r="B6" s="37">
        <v>0</v>
      </c>
      <c r="C6" s="37">
        <v>0</v>
      </c>
    </row>
    <row r="7" spans="1:3">
      <c r="A7" s="1" t="s">
        <v>23</v>
      </c>
      <c r="B7" s="37">
        <v>0</v>
      </c>
      <c r="C7" s="37">
        <v>0</v>
      </c>
    </row>
    <row r="8" spans="1:3">
      <c r="A8" s="1" t="s">
        <v>28</v>
      </c>
      <c r="B8" s="37">
        <v>0</v>
      </c>
      <c r="C8" s="37">
        <v>0</v>
      </c>
    </row>
    <row r="9" spans="1:3">
      <c r="A9" s="1" t="s">
        <v>33</v>
      </c>
      <c r="B9" s="37">
        <v>0</v>
      </c>
      <c r="C9" s="37">
        <v>0</v>
      </c>
    </row>
    <row r="10" spans="1:3">
      <c r="A10" s="1" t="s">
        <v>38</v>
      </c>
      <c r="B10" s="37">
        <v>0</v>
      </c>
      <c r="C10" s="37">
        <v>0</v>
      </c>
    </row>
    <row r="11" spans="1:3">
      <c r="A11" s="1" t="s">
        <v>43</v>
      </c>
      <c r="B11" s="37">
        <v>0</v>
      </c>
      <c r="C11" s="37">
        <v>0</v>
      </c>
    </row>
    <row r="12" spans="1:3">
      <c r="A12" s="1" t="s">
        <v>48</v>
      </c>
      <c r="B12" s="37">
        <v>0</v>
      </c>
      <c r="C12" s="37">
        <v>0</v>
      </c>
    </row>
    <row r="13" spans="1:3">
      <c r="A13" s="1" t="s">
        <v>53</v>
      </c>
      <c r="B13" s="37">
        <v>1</v>
      </c>
      <c r="C13" s="37">
        <v>357</v>
      </c>
    </row>
    <row r="14" spans="1:3">
      <c r="A14" s="1" t="s">
        <v>58</v>
      </c>
      <c r="B14" s="37">
        <v>0</v>
      </c>
      <c r="C14" s="37">
        <v>0</v>
      </c>
    </row>
    <row r="15" spans="1:3">
      <c r="A15" s="1" t="s">
        <v>63</v>
      </c>
      <c r="B15" s="37">
        <v>0</v>
      </c>
      <c r="C15" s="37">
        <v>0</v>
      </c>
    </row>
    <row r="16" spans="1:3">
      <c r="A16" s="1" t="s">
        <v>68</v>
      </c>
      <c r="B16" s="37">
        <v>81</v>
      </c>
      <c r="C16" s="37">
        <v>2034</v>
      </c>
    </row>
    <row r="17" spans="1:3">
      <c r="A17" s="1" t="s">
        <v>73</v>
      </c>
      <c r="B17" s="37">
        <v>1</v>
      </c>
      <c r="C17" s="37">
        <v>71</v>
      </c>
    </row>
    <row r="18" spans="1:3">
      <c r="A18" s="1" t="s">
        <v>78</v>
      </c>
      <c r="B18" s="37">
        <v>0</v>
      </c>
      <c r="C18" s="37">
        <v>0</v>
      </c>
    </row>
    <row r="19" spans="1:3">
      <c r="A19" s="1" t="s">
        <v>83</v>
      </c>
      <c r="B19" s="37">
        <v>0</v>
      </c>
      <c r="C19" s="37">
        <v>0</v>
      </c>
    </row>
    <row r="20" spans="1:3">
      <c r="A20" s="1" t="s">
        <v>88</v>
      </c>
      <c r="B20" s="37">
        <v>-1</v>
      </c>
      <c r="C20" s="37">
        <v>-1</v>
      </c>
    </row>
    <row r="21" spans="1:3">
      <c r="A21" s="1" t="s">
        <v>93</v>
      </c>
      <c r="B21" s="37">
        <v>0</v>
      </c>
      <c r="C21" s="37">
        <v>0</v>
      </c>
    </row>
    <row r="22" spans="1:3">
      <c r="A22" s="1" t="s">
        <v>98</v>
      </c>
      <c r="B22" s="37">
        <v>1</v>
      </c>
      <c r="C22" s="37">
        <v>164</v>
      </c>
    </row>
    <row r="23" spans="1:3">
      <c r="A23" s="1" t="s">
        <v>103</v>
      </c>
      <c r="B23" s="37">
        <v>0</v>
      </c>
      <c r="C23" s="37">
        <v>0</v>
      </c>
    </row>
    <row r="24" spans="1:3">
      <c r="A24" s="1" t="s">
        <v>108</v>
      </c>
      <c r="B24" s="37">
        <v>0</v>
      </c>
      <c r="C24" s="37">
        <v>0</v>
      </c>
    </row>
    <row r="25" spans="1:3">
      <c r="A25" s="1" t="s">
        <v>113</v>
      </c>
      <c r="B25" s="37">
        <v>25</v>
      </c>
      <c r="C25" s="37">
        <v>3019</v>
      </c>
    </row>
    <row r="26" spans="1:3">
      <c r="A26" s="1" t="s">
        <v>118</v>
      </c>
      <c r="B26" s="37">
        <v>0</v>
      </c>
      <c r="C26" s="37">
        <v>0</v>
      </c>
    </row>
    <row r="27" spans="1:3">
      <c r="A27" s="1" t="s">
        <v>123</v>
      </c>
      <c r="B27" s="37">
        <v>0</v>
      </c>
      <c r="C27" s="37">
        <v>0</v>
      </c>
    </row>
    <row r="28" spans="1:3">
      <c r="A28" s="1" t="s">
        <v>128</v>
      </c>
      <c r="B28" s="37">
        <v>0</v>
      </c>
      <c r="C28" s="37">
        <v>0</v>
      </c>
    </row>
    <row r="29" spans="1:3">
      <c r="A29" s="1" t="s">
        <v>133</v>
      </c>
      <c r="B29" s="37">
        <v>48</v>
      </c>
      <c r="C29" s="37">
        <v>33</v>
      </c>
    </row>
    <row r="30" spans="1:3">
      <c r="A30" s="1" t="s">
        <v>138</v>
      </c>
      <c r="B30" s="37">
        <v>0</v>
      </c>
      <c r="C30" s="37">
        <v>0</v>
      </c>
    </row>
    <row r="31" spans="1:3">
      <c r="A31" s="1" t="s">
        <v>143</v>
      </c>
      <c r="B31" s="37">
        <v>0</v>
      </c>
      <c r="C31" s="37">
        <v>0</v>
      </c>
    </row>
    <row r="32" spans="1:3">
      <c r="A32" s="1" t="s">
        <v>148</v>
      </c>
      <c r="B32" s="37">
        <v>0</v>
      </c>
      <c r="C32" s="37">
        <v>0</v>
      </c>
    </row>
    <row r="33" spans="1:3">
      <c r="A33" s="1" t="s">
        <v>153</v>
      </c>
      <c r="B33" s="37">
        <v>0</v>
      </c>
      <c r="C33" s="37">
        <v>0</v>
      </c>
    </row>
    <row r="34" spans="1:3">
      <c r="A34" s="1" t="s">
        <v>158</v>
      </c>
      <c r="B34" s="37">
        <v>0</v>
      </c>
      <c r="C34" s="37">
        <v>0</v>
      </c>
    </row>
    <row r="35" spans="1:3">
      <c r="A35" s="1" t="s">
        <v>163</v>
      </c>
      <c r="B35" s="37">
        <v>0</v>
      </c>
      <c r="C35" s="37">
        <v>0</v>
      </c>
    </row>
    <row r="36" spans="1:3">
      <c r="A36" s="1" t="s">
        <v>168</v>
      </c>
      <c r="B36" s="37">
        <v>3</v>
      </c>
      <c r="C36" s="37">
        <v>454</v>
      </c>
    </row>
    <row r="37" spans="1:3">
      <c r="A37" s="1" t="s">
        <v>172</v>
      </c>
      <c r="B37" s="37">
        <v>0</v>
      </c>
      <c r="C37" s="37">
        <v>0</v>
      </c>
    </row>
    <row r="38" spans="1:3">
      <c r="A38" s="1" t="s">
        <v>177</v>
      </c>
      <c r="B38" s="37">
        <v>0</v>
      </c>
      <c r="C38" s="37">
        <v>0</v>
      </c>
    </row>
    <row r="39" spans="1:3">
      <c r="A39" s="1" t="s">
        <v>182</v>
      </c>
      <c r="B39" s="37">
        <v>0</v>
      </c>
      <c r="C39" s="37">
        <v>0</v>
      </c>
    </row>
    <row r="40" spans="1:3">
      <c r="A40" s="1" t="s">
        <v>187</v>
      </c>
      <c r="B40" s="37">
        <v>0</v>
      </c>
      <c r="C40" s="37">
        <v>0</v>
      </c>
    </row>
    <row r="41" spans="1:3">
      <c r="A41" s="1" t="s">
        <v>192</v>
      </c>
      <c r="B41" s="37">
        <v>0</v>
      </c>
      <c r="C41" s="37">
        <v>0</v>
      </c>
    </row>
    <row r="42" spans="1:3">
      <c r="A42" s="1" t="s">
        <v>196</v>
      </c>
      <c r="B42" s="37">
        <v>0</v>
      </c>
      <c r="C42" s="37">
        <v>0</v>
      </c>
    </row>
    <row r="43" spans="1:3">
      <c r="A43" s="1" t="s">
        <v>201</v>
      </c>
      <c r="B43" s="37">
        <v>0</v>
      </c>
      <c r="C43" s="37">
        <v>0</v>
      </c>
    </row>
    <row r="44" spans="1:3">
      <c r="A44" s="1" t="s">
        <v>206</v>
      </c>
      <c r="B44" s="37">
        <v>0</v>
      </c>
      <c r="C44" s="37">
        <v>0</v>
      </c>
    </row>
    <row r="45" spans="1:3">
      <c r="A45" s="1" t="s">
        <v>211</v>
      </c>
      <c r="B45" s="37">
        <v>0</v>
      </c>
      <c r="C45" s="37">
        <v>0</v>
      </c>
    </row>
    <row r="46" spans="1:3">
      <c r="A46" s="1" t="s">
        <v>216</v>
      </c>
      <c r="B46" s="37">
        <v>0</v>
      </c>
      <c r="C46" s="37">
        <v>0</v>
      </c>
    </row>
    <row r="47" spans="1:3">
      <c r="A47" s="1" t="s">
        <v>221</v>
      </c>
      <c r="B47" s="37">
        <v>0</v>
      </c>
      <c r="C47" s="37">
        <v>0</v>
      </c>
    </row>
    <row r="48" spans="1:3">
      <c r="A48" s="1" t="s">
        <v>226</v>
      </c>
      <c r="B48" s="37">
        <v>0</v>
      </c>
      <c r="C48" s="37">
        <v>0</v>
      </c>
    </row>
    <row r="49" spans="1:3">
      <c r="A49" s="1" t="s">
        <v>231</v>
      </c>
      <c r="B49" s="37">
        <v>0</v>
      </c>
      <c r="C49" s="37">
        <v>0</v>
      </c>
    </row>
    <row r="50" spans="1:3">
      <c r="A50" s="1" t="s">
        <v>236</v>
      </c>
      <c r="B50" s="37">
        <v>0</v>
      </c>
      <c r="C50" s="37">
        <v>0</v>
      </c>
    </row>
    <row r="51" spans="1:3">
      <c r="A51" s="1" t="s">
        <v>241</v>
      </c>
      <c r="B51" s="37">
        <v>0</v>
      </c>
      <c r="C51" s="37">
        <v>0</v>
      </c>
    </row>
    <row r="52" spans="1:3">
      <c r="A52" s="1" t="s">
        <v>246</v>
      </c>
      <c r="B52" s="37">
        <v>0</v>
      </c>
      <c r="C52" s="37">
        <v>0</v>
      </c>
    </row>
    <row r="53" spans="1:3">
      <c r="A53" s="1" t="s">
        <v>251</v>
      </c>
      <c r="B53" s="37">
        <v>0</v>
      </c>
      <c r="C53" s="37">
        <v>0</v>
      </c>
    </row>
    <row r="54" spans="1:3">
      <c r="A54" s="1" t="s">
        <v>256</v>
      </c>
      <c r="B54" s="37">
        <v>0</v>
      </c>
      <c r="C54" s="37">
        <v>0</v>
      </c>
    </row>
    <row r="55" spans="1:3">
      <c r="A55" s="1" t="s">
        <v>261</v>
      </c>
      <c r="B55" s="37">
        <v>0</v>
      </c>
      <c r="C55" s="37">
        <v>0</v>
      </c>
    </row>
    <row r="56" spans="1:3">
      <c r="A56" s="1" t="s">
        <v>266</v>
      </c>
      <c r="B56" s="37">
        <v>0</v>
      </c>
      <c r="C56" s="37">
        <v>0</v>
      </c>
    </row>
    <row r="57" spans="1:3">
      <c r="A57" s="1" t="s">
        <v>271</v>
      </c>
      <c r="B57" s="38" t="s">
        <v>17</v>
      </c>
      <c r="C57" s="38" t="s">
        <v>17</v>
      </c>
    </row>
    <row r="58" spans="1:3">
      <c r="A58" s="1" t="s">
        <v>274</v>
      </c>
      <c r="B58" s="37">
        <v>0</v>
      </c>
      <c r="C58" s="37">
        <v>0</v>
      </c>
    </row>
    <row r="59" spans="1:3">
      <c r="A59" s="1" t="s">
        <v>279</v>
      </c>
      <c r="B59" s="37">
        <v>0</v>
      </c>
      <c r="C59" s="37">
        <v>0</v>
      </c>
    </row>
    <row r="60" spans="1:3">
      <c r="A60" s="1" t="s">
        <v>284</v>
      </c>
      <c r="B60" s="37">
        <v>0</v>
      </c>
      <c r="C60" s="37">
        <v>0</v>
      </c>
    </row>
    <row r="61" spans="1:3">
      <c r="A61" s="1" t="s">
        <v>289</v>
      </c>
      <c r="B61" s="37">
        <v>0</v>
      </c>
      <c r="C61" s="37">
        <v>0</v>
      </c>
    </row>
    <row r="62" spans="1:3">
      <c r="A62" s="1" t="s">
        <v>294</v>
      </c>
      <c r="B62" s="37">
        <v>0</v>
      </c>
      <c r="C62" s="37">
        <v>0</v>
      </c>
    </row>
    <row r="63" spans="1:3">
      <c r="A63" s="1" t="s">
        <v>299</v>
      </c>
      <c r="B63" s="37">
        <v>0</v>
      </c>
      <c r="C63" s="37">
        <v>0</v>
      </c>
    </row>
    <row r="64" spans="1:3">
      <c r="A64" s="1" t="s">
        <v>304</v>
      </c>
      <c r="B64" s="37">
        <v>4</v>
      </c>
      <c r="C64" s="37">
        <v>4</v>
      </c>
    </row>
    <row r="65" spans="1:3">
      <c r="A65" s="1" t="s">
        <v>309</v>
      </c>
      <c r="B65" s="37">
        <v>0</v>
      </c>
      <c r="C65" s="37">
        <v>0</v>
      </c>
    </row>
    <row r="66" spans="1:3">
      <c r="A66" s="1" t="s">
        <v>314</v>
      </c>
      <c r="B66" s="37">
        <v>0</v>
      </c>
      <c r="C66" s="37">
        <v>0</v>
      </c>
    </row>
    <row r="67" spans="1:3">
      <c r="A67" s="1" t="s">
        <v>319</v>
      </c>
      <c r="B67" s="37">
        <v>0</v>
      </c>
      <c r="C67" s="37">
        <v>0</v>
      </c>
    </row>
    <row r="68" spans="1:3">
      <c r="A68" s="1" t="s">
        <v>324</v>
      </c>
      <c r="B68" s="37">
        <v>0</v>
      </c>
      <c r="C68" s="37">
        <v>0</v>
      </c>
    </row>
    <row r="69" spans="1:3">
      <c r="A69" s="1" t="s">
        <v>329</v>
      </c>
      <c r="B69" s="37">
        <v>2</v>
      </c>
      <c r="C69" s="37">
        <v>725</v>
      </c>
    </row>
    <row r="70" spans="1:3">
      <c r="A70" s="1" t="s">
        <v>334</v>
      </c>
      <c r="B70" s="37">
        <v>0</v>
      </c>
      <c r="C70" s="37">
        <v>0</v>
      </c>
    </row>
    <row r="71" spans="1:3">
      <c r="A71" s="1" t="s">
        <v>339</v>
      </c>
      <c r="B71" s="37">
        <v>0</v>
      </c>
      <c r="C71" s="37">
        <v>0</v>
      </c>
    </row>
    <row r="72" spans="1:3">
      <c r="A72" s="1" t="s">
        <v>344</v>
      </c>
      <c r="B72" s="37">
        <v>0</v>
      </c>
      <c r="C72" s="37">
        <v>0</v>
      </c>
    </row>
    <row r="73" spans="1:3">
      <c r="A73" s="1" t="s">
        <v>348</v>
      </c>
      <c r="B73" s="37">
        <v>1</v>
      </c>
      <c r="C73" s="37">
        <v>1</v>
      </c>
    </row>
    <row r="74" spans="1:3">
      <c r="A74" s="1" t="s">
        <v>353</v>
      </c>
      <c r="B74" s="37">
        <v>0</v>
      </c>
      <c r="C74" s="37">
        <v>0</v>
      </c>
    </row>
    <row r="75" spans="1:3">
      <c r="A75" s="1" t="s">
        <v>358</v>
      </c>
      <c r="B75" s="37">
        <v>0</v>
      </c>
      <c r="C75" s="37">
        <v>0</v>
      </c>
    </row>
    <row r="76" spans="1:3">
      <c r="A76" s="1" t="s">
        <v>363</v>
      </c>
      <c r="B76" s="37">
        <v>12</v>
      </c>
      <c r="C76" s="37">
        <v>20</v>
      </c>
    </row>
    <row r="77" spans="1:3">
      <c r="A77" s="1" t="s">
        <v>368</v>
      </c>
      <c r="B77" s="37">
        <v>0</v>
      </c>
      <c r="C77" s="37">
        <v>0</v>
      </c>
    </row>
    <row r="78" spans="1:3">
      <c r="A78" s="1" t="s">
        <v>373</v>
      </c>
      <c r="B78" s="37">
        <v>0</v>
      </c>
      <c r="C78" s="37">
        <v>0</v>
      </c>
    </row>
    <row r="79" spans="1:3">
      <c r="A79" s="1" t="s">
        <v>378</v>
      </c>
      <c r="B79" s="37">
        <v>0</v>
      </c>
      <c r="C79" s="37">
        <v>0</v>
      </c>
    </row>
    <row r="80" spans="1:3">
      <c r="A80" s="1" t="s">
        <v>383</v>
      </c>
      <c r="B80" s="37">
        <v>0</v>
      </c>
      <c r="C80" s="37">
        <v>0</v>
      </c>
    </row>
    <row r="81" spans="1:3">
      <c r="A81" s="1" t="s">
        <v>388</v>
      </c>
      <c r="B81" s="37">
        <v>0</v>
      </c>
      <c r="C81" s="37">
        <v>0</v>
      </c>
    </row>
    <row r="82" spans="1:3">
      <c r="A82" s="1" t="s">
        <v>393</v>
      </c>
      <c r="B82" s="37">
        <v>0</v>
      </c>
      <c r="C82" s="37">
        <v>0</v>
      </c>
    </row>
    <row r="83" spans="1:3">
      <c r="A83" s="1" t="s">
        <v>398</v>
      </c>
      <c r="B83" s="37">
        <v>0</v>
      </c>
      <c r="C83" s="37">
        <v>0</v>
      </c>
    </row>
    <row r="84" spans="1:3">
      <c r="A84" s="1" t="s">
        <v>403</v>
      </c>
      <c r="B84" s="37">
        <v>0</v>
      </c>
      <c r="C84" s="37">
        <v>0</v>
      </c>
    </row>
    <row r="85" spans="1:3">
      <c r="A85" s="1" t="s">
        <v>408</v>
      </c>
      <c r="B85" s="37">
        <v>0</v>
      </c>
      <c r="C85" s="37">
        <v>0</v>
      </c>
    </row>
    <row r="86" spans="1:3">
      <c r="A86" s="1" t="s">
        <v>413</v>
      </c>
      <c r="B86" s="37">
        <v>0</v>
      </c>
      <c r="C86" s="37">
        <v>0</v>
      </c>
    </row>
    <row r="87" spans="1:3">
      <c r="A87" s="1" t="s">
        <v>418</v>
      </c>
      <c r="B87" s="37">
        <v>0</v>
      </c>
      <c r="C87" s="37">
        <v>0</v>
      </c>
    </row>
    <row r="88" spans="1:3">
      <c r="A88" s="1" t="s">
        <v>423</v>
      </c>
      <c r="B88" s="37">
        <v>0</v>
      </c>
      <c r="C88" s="37">
        <v>0</v>
      </c>
    </row>
    <row r="89" spans="1:3">
      <c r="A89" s="1" t="s">
        <v>428</v>
      </c>
      <c r="B89" s="37">
        <v>0</v>
      </c>
      <c r="C89" s="37">
        <v>0</v>
      </c>
    </row>
    <row r="90" spans="1:3">
      <c r="A90" s="1" t="s">
        <v>433</v>
      </c>
      <c r="B90" s="37">
        <v>43</v>
      </c>
      <c r="C90" s="37">
        <v>1074</v>
      </c>
    </row>
    <row r="91" spans="1:3">
      <c r="A91" s="1" t="s">
        <v>438</v>
      </c>
      <c r="B91" s="37">
        <v>4</v>
      </c>
      <c r="C91" s="37">
        <v>1137</v>
      </c>
    </row>
    <row r="92" spans="1:3">
      <c r="A92" s="1" t="s">
        <v>443</v>
      </c>
      <c r="B92" s="37">
        <v>0</v>
      </c>
      <c r="C92" s="37">
        <v>0</v>
      </c>
    </row>
    <row r="93" spans="1:3">
      <c r="A93" s="1" t="s">
        <v>448</v>
      </c>
      <c r="B93" s="37">
        <v>0</v>
      </c>
      <c r="C93" s="37">
        <v>0</v>
      </c>
    </row>
    <row r="94" spans="1:3">
      <c r="A94" s="1" t="s">
        <v>453</v>
      </c>
      <c r="B94" s="37">
        <v>0</v>
      </c>
      <c r="C94" s="37">
        <v>0</v>
      </c>
    </row>
    <row r="95" spans="1:3">
      <c r="A95" s="1" t="s">
        <v>458</v>
      </c>
      <c r="B95" s="38" t="s">
        <v>17</v>
      </c>
      <c r="C95" s="38" t="s">
        <v>17</v>
      </c>
    </row>
    <row r="96" spans="1:3">
      <c r="A96" s="1" t="s">
        <v>463</v>
      </c>
      <c r="B96" s="38" t="s">
        <v>17</v>
      </c>
      <c r="C96" s="38" t="s">
        <v>17</v>
      </c>
    </row>
    <row r="97" spans="1:3">
      <c r="A97" s="1" t="s">
        <v>466</v>
      </c>
      <c r="B97" s="37">
        <v>0</v>
      </c>
      <c r="C97" s="37">
        <v>0</v>
      </c>
    </row>
    <row r="98" spans="1:3">
      <c r="A98" s="1" t="s">
        <v>471</v>
      </c>
      <c r="B98" s="37">
        <v>0</v>
      </c>
      <c r="C98" s="37">
        <v>0</v>
      </c>
    </row>
    <row r="99" spans="1:3">
      <c r="A99" s="1" t="s">
        <v>476</v>
      </c>
      <c r="B99" s="37">
        <v>0</v>
      </c>
      <c r="C99" s="37">
        <v>0</v>
      </c>
    </row>
    <row r="100" spans="1:3">
      <c r="A100" s="1" t="s">
        <v>481</v>
      </c>
      <c r="B100" s="37">
        <v>0</v>
      </c>
      <c r="C100" s="37">
        <v>0</v>
      </c>
    </row>
    <row r="101" spans="1:3">
      <c r="A101" s="1" t="s">
        <v>486</v>
      </c>
      <c r="B101" s="37">
        <v>0</v>
      </c>
      <c r="C101" s="37">
        <v>0</v>
      </c>
    </row>
    <row r="102" spans="1:3">
      <c r="A102" s="1" t="s">
        <v>490</v>
      </c>
      <c r="B102" s="37">
        <v>0</v>
      </c>
      <c r="C102" s="37">
        <v>0</v>
      </c>
    </row>
    <row r="103" spans="1:3">
      <c r="A103" s="1" t="s">
        <v>495</v>
      </c>
      <c r="B103" s="37">
        <v>0</v>
      </c>
      <c r="C103" s="37">
        <v>0</v>
      </c>
    </row>
    <row r="104" spans="1:3">
      <c r="A104" s="1" t="s">
        <v>499</v>
      </c>
      <c r="B104" s="37">
        <v>0</v>
      </c>
      <c r="C104" s="37">
        <v>0</v>
      </c>
    </row>
    <row r="105" spans="1:3">
      <c r="A105" s="1" t="s">
        <v>504</v>
      </c>
      <c r="B105" s="37">
        <v>0</v>
      </c>
      <c r="C105" s="37">
        <v>0</v>
      </c>
    </row>
    <row r="106" spans="1:3">
      <c r="A106" s="1" t="s">
        <v>509</v>
      </c>
      <c r="B106" s="37">
        <v>0</v>
      </c>
      <c r="C106" s="37">
        <v>0</v>
      </c>
    </row>
    <row r="107" spans="1:3">
      <c r="A107" s="1" t="s">
        <v>514</v>
      </c>
      <c r="B107" s="37">
        <v>0</v>
      </c>
      <c r="C107" s="37">
        <v>0</v>
      </c>
    </row>
    <row r="108" spans="1:3">
      <c r="A108" s="1" t="s">
        <v>519</v>
      </c>
      <c r="B108" s="37">
        <v>0</v>
      </c>
      <c r="C108" s="37">
        <v>0</v>
      </c>
    </row>
    <row r="109" spans="1:3">
      <c r="A109" s="1" t="s">
        <v>524</v>
      </c>
      <c r="B109" s="37">
        <v>0</v>
      </c>
      <c r="C109" s="37">
        <v>0</v>
      </c>
    </row>
    <row r="110" spans="1:3">
      <c r="A110" s="1" t="s">
        <v>529</v>
      </c>
      <c r="B110" s="37">
        <v>0</v>
      </c>
      <c r="C110" s="37">
        <v>0</v>
      </c>
    </row>
    <row r="111" spans="1:3">
      <c r="A111" s="1" t="s">
        <v>534</v>
      </c>
      <c r="B111" s="37">
        <v>23</v>
      </c>
      <c r="C111" s="37">
        <v>1913</v>
      </c>
    </row>
    <row r="112" spans="1:3">
      <c r="A112" s="1" t="s">
        <v>539</v>
      </c>
      <c r="B112" s="37">
        <v>0</v>
      </c>
      <c r="C112" s="37">
        <v>0</v>
      </c>
    </row>
    <row r="113" spans="1:3">
      <c r="A113" s="1" t="s">
        <v>544</v>
      </c>
      <c r="B113" s="37">
        <v>0</v>
      </c>
      <c r="C113" s="37">
        <v>0</v>
      </c>
    </row>
    <row r="114" spans="1:3">
      <c r="A114" s="1" t="s">
        <v>549</v>
      </c>
      <c r="B114" s="37">
        <v>0</v>
      </c>
      <c r="C114" s="37">
        <v>0</v>
      </c>
    </row>
    <row r="115" spans="1:3">
      <c r="A115" s="1" t="s">
        <v>554</v>
      </c>
      <c r="B115" s="37">
        <v>0</v>
      </c>
      <c r="C115" s="37">
        <v>0</v>
      </c>
    </row>
    <row r="116" spans="1:3">
      <c r="A116" s="1" t="s">
        <v>559</v>
      </c>
      <c r="B116" s="37">
        <v>0</v>
      </c>
      <c r="C116" s="37">
        <v>0</v>
      </c>
    </row>
    <row r="117" spans="1:3">
      <c r="A117" s="1" t="s">
        <v>564</v>
      </c>
      <c r="B117" s="37">
        <v>0</v>
      </c>
      <c r="C117" s="37">
        <v>0</v>
      </c>
    </row>
    <row r="118" spans="1:3">
      <c r="A118" s="1" t="s">
        <v>569</v>
      </c>
      <c r="B118" s="37">
        <v>0</v>
      </c>
      <c r="C118" s="37">
        <v>0</v>
      </c>
    </row>
    <row r="119" spans="1:3">
      <c r="A119" s="1" t="s">
        <v>574</v>
      </c>
      <c r="B119" s="37">
        <v>0</v>
      </c>
      <c r="C119" s="37">
        <v>0</v>
      </c>
    </row>
    <row r="120" spans="1:3">
      <c r="A120" s="1" t="s">
        <v>579</v>
      </c>
      <c r="B120" s="38" t="s">
        <v>17</v>
      </c>
      <c r="C120" s="38" t="s">
        <v>17</v>
      </c>
    </row>
    <row r="121" spans="1:3">
      <c r="A121" s="1" t="s">
        <v>580</v>
      </c>
      <c r="B121" s="37">
        <v>0</v>
      </c>
      <c r="C121" s="37">
        <v>0</v>
      </c>
    </row>
    <row r="122" spans="1:3">
      <c r="A122" s="1" t="s">
        <v>585</v>
      </c>
      <c r="B122" s="37">
        <v>0</v>
      </c>
      <c r="C122" s="37">
        <v>0</v>
      </c>
    </row>
    <row r="123" spans="1:3">
      <c r="A123" s="1" t="s">
        <v>590</v>
      </c>
      <c r="B123" s="37">
        <v>0</v>
      </c>
      <c r="C123" s="37">
        <v>0</v>
      </c>
    </row>
    <row r="124" spans="1:3">
      <c r="A124" s="1" t="s">
        <v>595</v>
      </c>
      <c r="B124" s="37">
        <v>0</v>
      </c>
      <c r="C124" s="37">
        <v>0</v>
      </c>
    </row>
    <row r="125" spans="1:3">
      <c r="A125" s="1" t="s">
        <v>600</v>
      </c>
      <c r="B125" s="37">
        <v>0</v>
      </c>
      <c r="C125" s="37"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33F2-7F79-4693-A5E0-B471B25C8473}">
  <dimension ref="A1:L127"/>
  <sheetViews>
    <sheetView topLeftCell="A121" workbookViewId="0">
      <selection activeCell="L1" sqref="L1:L1048576"/>
    </sheetView>
  </sheetViews>
  <sheetFormatPr defaultRowHeight="15"/>
  <cols>
    <col min="1" max="1" width="52.42578125" bestFit="1" customWidth="1"/>
    <col min="2" max="2" width="13.5703125" style="38" bestFit="1" customWidth="1"/>
    <col min="3" max="3" width="17.42578125" style="38" bestFit="1" customWidth="1"/>
    <col min="4" max="4" width="19.85546875" style="38" bestFit="1" customWidth="1"/>
    <col min="5" max="5" width="17.5703125" style="38" bestFit="1" customWidth="1"/>
    <col min="6" max="6" width="15.7109375" bestFit="1" customWidth="1"/>
    <col min="7" max="7" width="25.42578125" style="43" customWidth="1"/>
    <col min="8" max="8" width="17.42578125" style="38" bestFit="1" customWidth="1"/>
    <col min="9" max="9" width="21.42578125" style="38" bestFit="1" customWidth="1"/>
    <col min="10" max="10" width="21.5703125" style="2" bestFit="1" customWidth="1"/>
    <col min="11" max="11" width="15.140625" style="38" bestFit="1" customWidth="1"/>
    <col min="12" max="12" width="12.85546875" style="38" bestFit="1" customWidth="1"/>
  </cols>
  <sheetData>
    <row r="1" spans="1:12">
      <c r="A1" s="15" t="s">
        <v>793</v>
      </c>
    </row>
    <row r="3" spans="1:12">
      <c r="C3" s="77" t="s">
        <v>794</v>
      </c>
      <c r="D3" s="78"/>
      <c r="E3" s="78"/>
      <c r="F3" s="78"/>
      <c r="G3" s="67"/>
      <c r="H3" s="68"/>
      <c r="K3" s="74" t="s">
        <v>795</v>
      </c>
      <c r="L3" s="74"/>
    </row>
    <row r="4" spans="1:12">
      <c r="A4" s="23" t="s">
        <v>1</v>
      </c>
      <c r="B4" s="66" t="s">
        <v>11</v>
      </c>
      <c r="C4" s="46" t="s">
        <v>796</v>
      </c>
      <c r="D4" s="46" t="s">
        <v>797</v>
      </c>
      <c r="E4" s="46" t="s">
        <v>798</v>
      </c>
      <c r="F4" s="21" t="s">
        <v>799</v>
      </c>
      <c r="G4" s="65" t="s">
        <v>800</v>
      </c>
      <c r="H4" s="66" t="s">
        <v>801</v>
      </c>
      <c r="I4" s="66" t="s">
        <v>802</v>
      </c>
      <c r="J4" s="24" t="s">
        <v>803</v>
      </c>
      <c r="K4" s="53" t="s">
        <v>804</v>
      </c>
      <c r="L4" s="53" t="s">
        <v>805</v>
      </c>
    </row>
    <row r="5" spans="1:12">
      <c r="A5" s="1" t="s">
        <v>12</v>
      </c>
      <c r="B5" s="37">
        <v>16611</v>
      </c>
      <c r="C5" s="37">
        <v>52420</v>
      </c>
      <c r="D5" s="37">
        <v>38906</v>
      </c>
      <c r="E5" s="37">
        <v>752</v>
      </c>
      <c r="F5" s="6">
        <f>SUM(C5:E5)</f>
        <v>92078</v>
      </c>
      <c r="G5" s="43">
        <f>F5/B5</f>
        <v>5.5431942688579854</v>
      </c>
      <c r="H5" s="37">
        <v>48349</v>
      </c>
      <c r="I5" s="38">
        <f>SUM(F5:H5)</f>
        <v>140432.54319426886</v>
      </c>
      <c r="J5" s="2">
        <f>I5/B5</f>
        <v>8.4541895848695958</v>
      </c>
      <c r="K5" s="37">
        <v>725</v>
      </c>
      <c r="L5" s="37">
        <v>394</v>
      </c>
    </row>
    <row r="6" spans="1:12">
      <c r="A6" s="1" t="s">
        <v>18</v>
      </c>
      <c r="B6" s="37">
        <v>807</v>
      </c>
      <c r="C6" s="37">
        <v>1895</v>
      </c>
      <c r="D6" s="37">
        <v>976</v>
      </c>
      <c r="E6" s="37">
        <v>0</v>
      </c>
      <c r="F6" s="6">
        <f t="shared" ref="F6:F69" si="0">SUM(C6:E6)</f>
        <v>2871</v>
      </c>
      <c r="G6" s="43">
        <f t="shared" ref="G6:G69" si="1">F6/B6</f>
        <v>3.557620817843866</v>
      </c>
      <c r="H6" s="37">
        <v>689</v>
      </c>
      <c r="I6" s="38">
        <f t="shared" ref="I6:I69" si="2">SUM(F6:H6)</f>
        <v>3563.5576208178441</v>
      </c>
      <c r="J6" s="2">
        <f>I6/B6</f>
        <v>4.4158086998981956</v>
      </c>
      <c r="K6" s="37">
        <v>0</v>
      </c>
      <c r="L6" s="37">
        <v>0</v>
      </c>
    </row>
    <row r="7" spans="1:12">
      <c r="A7" s="1" t="s">
        <v>23</v>
      </c>
      <c r="B7" s="37">
        <v>4978</v>
      </c>
      <c r="C7" s="37">
        <v>8565</v>
      </c>
      <c r="D7" s="37">
        <v>11654</v>
      </c>
      <c r="E7" s="37">
        <v>0</v>
      </c>
      <c r="F7" s="6">
        <f t="shared" si="0"/>
        <v>20219</v>
      </c>
      <c r="G7" s="43">
        <f t="shared" si="1"/>
        <v>4.0616713539574123</v>
      </c>
      <c r="H7" s="37">
        <v>10417</v>
      </c>
      <c r="I7" s="38">
        <f t="shared" si="2"/>
        <v>30640.061671353957</v>
      </c>
      <c r="J7" s="2">
        <f>I7/B7</f>
        <v>6.1550947511759659</v>
      </c>
      <c r="K7" s="37">
        <v>88</v>
      </c>
      <c r="L7" s="37">
        <v>129</v>
      </c>
    </row>
    <row r="8" spans="1:12">
      <c r="A8" s="1" t="s">
        <v>28</v>
      </c>
      <c r="B8" s="37">
        <v>5518</v>
      </c>
      <c r="C8" s="37">
        <v>7235</v>
      </c>
      <c r="D8" s="37">
        <v>3438</v>
      </c>
      <c r="E8" s="37">
        <v>12</v>
      </c>
      <c r="F8" s="6">
        <f t="shared" si="0"/>
        <v>10685</v>
      </c>
      <c r="G8" s="43">
        <f t="shared" si="1"/>
        <v>1.9363899963754985</v>
      </c>
      <c r="H8" s="37">
        <v>8304</v>
      </c>
      <c r="I8" s="38">
        <f t="shared" si="2"/>
        <v>18990.936389996376</v>
      </c>
      <c r="J8" s="2">
        <f>I8/B8</f>
        <v>3.4416339960123912</v>
      </c>
      <c r="K8" s="37">
        <v>84</v>
      </c>
      <c r="L8" s="37">
        <v>285</v>
      </c>
    </row>
    <row r="9" spans="1:12">
      <c r="A9" s="1" t="s">
        <v>33</v>
      </c>
      <c r="B9" s="37">
        <v>2193</v>
      </c>
      <c r="C9" s="37">
        <v>3995</v>
      </c>
      <c r="D9" s="37">
        <v>2601</v>
      </c>
      <c r="E9" s="37">
        <v>487</v>
      </c>
      <c r="F9" s="6">
        <f t="shared" si="0"/>
        <v>7083</v>
      </c>
      <c r="G9" s="43">
        <f t="shared" si="1"/>
        <v>3.2298221614227085</v>
      </c>
      <c r="H9" s="37">
        <v>8667</v>
      </c>
      <c r="I9" s="38">
        <f t="shared" si="2"/>
        <v>15753.229822161422</v>
      </c>
      <c r="J9" s="2">
        <f>I9/B9</f>
        <v>7.1834153315829559</v>
      </c>
      <c r="K9" s="37">
        <v>7</v>
      </c>
      <c r="L9" s="37">
        <v>0</v>
      </c>
    </row>
    <row r="10" spans="1:12">
      <c r="A10" s="1" t="s">
        <v>38</v>
      </c>
      <c r="B10" s="37">
        <v>1002</v>
      </c>
      <c r="C10" s="37">
        <v>836</v>
      </c>
      <c r="D10" s="37">
        <v>283</v>
      </c>
      <c r="E10" s="37">
        <v>0</v>
      </c>
      <c r="F10" s="6">
        <f t="shared" si="0"/>
        <v>1119</v>
      </c>
      <c r="G10" s="43">
        <f t="shared" si="1"/>
        <v>1.1167664670658684</v>
      </c>
      <c r="H10" s="37">
        <v>379</v>
      </c>
      <c r="I10" s="38">
        <f t="shared" si="2"/>
        <v>1499.1167664670659</v>
      </c>
      <c r="J10" s="2">
        <f>I10/B10</f>
        <v>1.4961245174322015</v>
      </c>
      <c r="K10" s="37">
        <v>0</v>
      </c>
      <c r="L10" s="37">
        <v>0</v>
      </c>
    </row>
    <row r="11" spans="1:12">
      <c r="A11" s="1" t="s">
        <v>43</v>
      </c>
      <c r="B11" s="37">
        <v>24847</v>
      </c>
      <c r="C11" s="37">
        <v>147247</v>
      </c>
      <c r="D11" s="37">
        <v>39726</v>
      </c>
      <c r="E11" s="37">
        <v>42</v>
      </c>
      <c r="F11" s="6">
        <f t="shared" si="0"/>
        <v>187015</v>
      </c>
      <c r="G11" s="43">
        <f t="shared" si="1"/>
        <v>7.5266631786533589</v>
      </c>
      <c r="H11" s="37">
        <v>30146</v>
      </c>
      <c r="I11" s="38">
        <f t="shared" si="2"/>
        <v>217168.52666317867</v>
      </c>
      <c r="J11" s="2">
        <f>I11/B11</f>
        <v>8.7402312819728198</v>
      </c>
      <c r="K11" s="37">
        <v>200</v>
      </c>
      <c r="L11" s="37">
        <v>146</v>
      </c>
    </row>
    <row r="12" spans="1:12">
      <c r="A12" s="1" t="s">
        <v>48</v>
      </c>
      <c r="B12" s="37">
        <v>1011</v>
      </c>
      <c r="C12" s="37">
        <v>1206</v>
      </c>
      <c r="D12" s="37">
        <v>414</v>
      </c>
      <c r="E12" s="37">
        <v>0</v>
      </c>
      <c r="F12" s="6">
        <f t="shared" si="0"/>
        <v>1620</v>
      </c>
      <c r="G12" s="43">
        <f t="shared" si="1"/>
        <v>1.6023738872403561</v>
      </c>
      <c r="H12" s="37">
        <v>2474</v>
      </c>
      <c r="I12" s="38">
        <f t="shared" si="2"/>
        <v>4095.6023738872404</v>
      </c>
      <c r="J12" s="2">
        <f>I12/B12</f>
        <v>4.0510409237262515</v>
      </c>
      <c r="K12" s="37">
        <v>0</v>
      </c>
      <c r="L12" s="37">
        <v>1</v>
      </c>
    </row>
    <row r="13" spans="1:12">
      <c r="A13" s="1" t="s">
        <v>53</v>
      </c>
      <c r="B13" s="37">
        <v>38114</v>
      </c>
      <c r="C13" s="37">
        <v>103621</v>
      </c>
      <c r="D13" s="37">
        <v>125538</v>
      </c>
      <c r="E13" s="37">
        <v>12791</v>
      </c>
      <c r="F13" s="6">
        <f t="shared" si="0"/>
        <v>241950</v>
      </c>
      <c r="G13" s="43">
        <f t="shared" si="1"/>
        <v>6.3480610799181401</v>
      </c>
      <c r="H13" s="37">
        <v>185494</v>
      </c>
      <c r="I13" s="38">
        <f t="shared" si="2"/>
        <v>427450.34806107992</v>
      </c>
      <c r="J13" s="2">
        <f>I13/B13</f>
        <v>11.215048225352362</v>
      </c>
      <c r="K13" s="37">
        <v>256</v>
      </c>
      <c r="L13" s="37">
        <v>2004</v>
      </c>
    </row>
    <row r="14" spans="1:12">
      <c r="A14" s="1" t="s">
        <v>58</v>
      </c>
      <c r="B14" s="37">
        <v>1262</v>
      </c>
      <c r="C14" s="37">
        <v>2148</v>
      </c>
      <c r="D14" s="37">
        <v>1809</v>
      </c>
      <c r="E14" s="37">
        <v>0</v>
      </c>
      <c r="F14" s="6">
        <f t="shared" si="0"/>
        <v>3957</v>
      </c>
      <c r="G14" s="43">
        <f t="shared" si="1"/>
        <v>3.1354992076069732</v>
      </c>
      <c r="H14" s="37">
        <v>2321</v>
      </c>
      <c r="I14" s="38">
        <f t="shared" si="2"/>
        <v>6281.1354992076067</v>
      </c>
      <c r="J14" s="2">
        <f>I14/B14</f>
        <v>4.9771279708459639</v>
      </c>
      <c r="K14" s="37">
        <v>1</v>
      </c>
      <c r="L14" s="37">
        <v>0</v>
      </c>
    </row>
    <row r="15" spans="1:12">
      <c r="A15" s="1" t="s">
        <v>63</v>
      </c>
      <c r="B15" s="37">
        <v>6072</v>
      </c>
      <c r="C15" s="37">
        <v>6681</v>
      </c>
      <c r="D15" s="37">
        <v>7951</v>
      </c>
      <c r="E15" s="37">
        <v>257</v>
      </c>
      <c r="F15" s="6">
        <f t="shared" si="0"/>
        <v>14889</v>
      </c>
      <c r="G15" s="43">
        <f t="shared" si="1"/>
        <v>2.4520750988142295</v>
      </c>
      <c r="H15" s="37">
        <v>3761</v>
      </c>
      <c r="I15" s="38">
        <f t="shared" si="2"/>
        <v>18652.452075098816</v>
      </c>
      <c r="J15" s="2">
        <f>I15/B15</f>
        <v>3.0718794590083687</v>
      </c>
      <c r="K15" s="37">
        <v>40</v>
      </c>
      <c r="L15" s="37">
        <v>0</v>
      </c>
    </row>
    <row r="16" spans="1:12">
      <c r="A16" s="1" t="s">
        <v>68</v>
      </c>
      <c r="B16" s="37">
        <v>1109</v>
      </c>
      <c r="C16" s="37">
        <v>220</v>
      </c>
      <c r="D16" s="37">
        <v>104</v>
      </c>
      <c r="E16" s="37">
        <v>0</v>
      </c>
      <c r="F16" s="6">
        <f t="shared" si="0"/>
        <v>324</v>
      </c>
      <c r="G16" s="43">
        <f t="shared" si="1"/>
        <v>0.29215509467989181</v>
      </c>
      <c r="H16" s="37">
        <v>4167</v>
      </c>
      <c r="I16" s="38">
        <f t="shared" si="2"/>
        <v>4491.2921550946803</v>
      </c>
      <c r="J16" s="2">
        <f>I16/B16</f>
        <v>4.0498576691566095</v>
      </c>
      <c r="K16" s="37">
        <v>2</v>
      </c>
      <c r="L16" s="37">
        <v>0</v>
      </c>
    </row>
    <row r="17" spans="1:12">
      <c r="A17" s="1" t="s">
        <v>73</v>
      </c>
      <c r="B17" s="37">
        <v>4258</v>
      </c>
      <c r="C17" s="37">
        <v>21457</v>
      </c>
      <c r="D17" s="37">
        <v>16713</v>
      </c>
      <c r="E17" s="37">
        <v>971</v>
      </c>
      <c r="F17" s="6">
        <f t="shared" si="0"/>
        <v>39141</v>
      </c>
      <c r="G17" s="43">
        <f t="shared" si="1"/>
        <v>9.1923438233912638</v>
      </c>
      <c r="H17" s="37">
        <v>7935</v>
      </c>
      <c r="I17" s="38">
        <f t="shared" si="2"/>
        <v>47085.192343823393</v>
      </c>
      <c r="J17" s="2">
        <f>I17/B17</f>
        <v>11.058053627013479</v>
      </c>
      <c r="K17" s="37">
        <v>1</v>
      </c>
      <c r="L17" s="37">
        <v>0</v>
      </c>
    </row>
    <row r="18" spans="1:12">
      <c r="A18" s="1" t="s">
        <v>78</v>
      </c>
      <c r="B18" s="37">
        <v>1015</v>
      </c>
      <c r="C18" s="37">
        <v>487</v>
      </c>
      <c r="D18" s="37">
        <v>460</v>
      </c>
      <c r="E18" s="37">
        <v>733</v>
      </c>
      <c r="F18" s="6">
        <f t="shared" si="0"/>
        <v>1680</v>
      </c>
      <c r="G18" s="43">
        <f t="shared" si="1"/>
        <v>1.6551724137931034</v>
      </c>
      <c r="H18" s="37">
        <v>0</v>
      </c>
      <c r="I18" s="38">
        <f t="shared" si="2"/>
        <v>1681.655172413793</v>
      </c>
      <c r="J18" s="2">
        <f>I18/B18</f>
        <v>1.6568031255308306</v>
      </c>
      <c r="K18" s="37">
        <v>3</v>
      </c>
      <c r="L18" s="37">
        <v>0</v>
      </c>
    </row>
    <row r="19" spans="1:12">
      <c r="A19" s="1" t="s">
        <v>83</v>
      </c>
      <c r="B19" s="37">
        <v>355</v>
      </c>
      <c r="C19" s="37">
        <v>180</v>
      </c>
      <c r="D19" s="37">
        <v>210</v>
      </c>
      <c r="E19" s="37">
        <v>0</v>
      </c>
      <c r="F19" s="6">
        <f t="shared" si="0"/>
        <v>390</v>
      </c>
      <c r="G19" s="43">
        <f t="shared" si="1"/>
        <v>1.0985915492957747</v>
      </c>
      <c r="H19" s="37">
        <v>0</v>
      </c>
      <c r="I19" s="38">
        <f t="shared" si="2"/>
        <v>391.09859154929575</v>
      </c>
      <c r="J19" s="2">
        <f>I19/B19</f>
        <v>1.1016861733782979</v>
      </c>
      <c r="K19" s="38" t="s">
        <v>17</v>
      </c>
      <c r="L19" s="37">
        <v>0</v>
      </c>
    </row>
    <row r="20" spans="1:12">
      <c r="A20" s="1" t="s">
        <v>88</v>
      </c>
      <c r="B20" s="37">
        <v>1373</v>
      </c>
      <c r="C20" s="37">
        <v>1714</v>
      </c>
      <c r="D20" s="37">
        <v>522</v>
      </c>
      <c r="E20" s="37">
        <v>0</v>
      </c>
      <c r="F20" s="6">
        <f t="shared" si="0"/>
        <v>2236</v>
      </c>
      <c r="G20" s="43">
        <f t="shared" si="1"/>
        <v>1.6285506190823016</v>
      </c>
      <c r="H20" s="37">
        <v>0</v>
      </c>
      <c r="I20" s="38">
        <f t="shared" si="2"/>
        <v>2237.6285506190825</v>
      </c>
      <c r="J20" s="2">
        <f>I20/B20</f>
        <v>1.6297367448063238</v>
      </c>
      <c r="K20" s="37">
        <v>2</v>
      </c>
      <c r="L20" s="37">
        <v>2</v>
      </c>
    </row>
    <row r="21" spans="1:12">
      <c r="A21" s="1" t="s">
        <v>93</v>
      </c>
      <c r="B21" s="37">
        <v>7510</v>
      </c>
      <c r="C21" s="37">
        <v>8936</v>
      </c>
      <c r="D21" s="37">
        <v>12403</v>
      </c>
      <c r="E21" s="37">
        <v>247</v>
      </c>
      <c r="F21" s="6">
        <f t="shared" si="0"/>
        <v>21586</v>
      </c>
      <c r="G21" s="43">
        <f t="shared" si="1"/>
        <v>2.8743009320905459</v>
      </c>
      <c r="H21" s="37">
        <v>9884</v>
      </c>
      <c r="I21" s="38">
        <f t="shared" si="2"/>
        <v>31472.87430093209</v>
      </c>
      <c r="J21" s="2">
        <f>I21/B21</f>
        <v>4.1907955127739136</v>
      </c>
      <c r="K21" s="37">
        <v>6</v>
      </c>
      <c r="L21" s="37">
        <v>0</v>
      </c>
    </row>
    <row r="22" spans="1:12">
      <c r="A22" s="1" t="s">
        <v>98</v>
      </c>
      <c r="B22" s="37">
        <v>2924</v>
      </c>
      <c r="C22" s="37">
        <v>2789</v>
      </c>
      <c r="D22" s="37">
        <v>2446</v>
      </c>
      <c r="E22" s="37">
        <v>6</v>
      </c>
      <c r="F22" s="6">
        <f t="shared" si="0"/>
        <v>5241</v>
      </c>
      <c r="G22" s="43">
        <f t="shared" si="1"/>
        <v>1.792407660738714</v>
      </c>
      <c r="H22" s="37">
        <v>7897</v>
      </c>
      <c r="I22" s="38">
        <f t="shared" si="2"/>
        <v>13139.792407660738</v>
      </c>
      <c r="J22" s="2">
        <f>I22/B22</f>
        <v>4.4937730532355467</v>
      </c>
      <c r="K22" s="37">
        <v>17</v>
      </c>
      <c r="L22" s="37">
        <v>0</v>
      </c>
    </row>
    <row r="23" spans="1:12">
      <c r="A23" s="1" t="s">
        <v>103</v>
      </c>
      <c r="B23" s="37">
        <v>1994</v>
      </c>
      <c r="C23" s="37">
        <v>990</v>
      </c>
      <c r="D23" s="37">
        <v>464</v>
      </c>
      <c r="E23" s="37">
        <v>178</v>
      </c>
      <c r="F23" s="6">
        <f t="shared" si="0"/>
        <v>1632</v>
      </c>
      <c r="G23" s="43">
        <f t="shared" si="1"/>
        <v>0.81845536609829483</v>
      </c>
      <c r="H23" s="37">
        <v>2020</v>
      </c>
      <c r="I23" s="38">
        <f t="shared" si="2"/>
        <v>3652.8184553660985</v>
      </c>
      <c r="J23" s="2">
        <f>I23/B23</f>
        <v>1.8319049425105811</v>
      </c>
      <c r="K23" s="37">
        <v>10</v>
      </c>
      <c r="L23" s="37">
        <v>0</v>
      </c>
    </row>
    <row r="24" spans="1:12">
      <c r="A24" s="1" t="s">
        <v>108</v>
      </c>
      <c r="B24" s="37">
        <v>1446</v>
      </c>
      <c r="C24" s="37">
        <v>2847</v>
      </c>
      <c r="D24" s="37">
        <v>2306</v>
      </c>
      <c r="E24" s="37">
        <v>0</v>
      </c>
      <c r="F24" s="6">
        <f t="shared" si="0"/>
        <v>5153</v>
      </c>
      <c r="G24" s="43">
        <f t="shared" si="1"/>
        <v>3.5636237897648688</v>
      </c>
      <c r="H24" s="37">
        <v>4350</v>
      </c>
      <c r="I24" s="38">
        <f t="shared" si="2"/>
        <v>9506.5636237897652</v>
      </c>
      <c r="J24" s="2">
        <f>I24/B24</f>
        <v>6.5743870150689938</v>
      </c>
      <c r="K24" s="37">
        <v>47</v>
      </c>
      <c r="L24" s="37">
        <v>0</v>
      </c>
    </row>
    <row r="25" spans="1:12">
      <c r="A25" s="1" t="s">
        <v>113</v>
      </c>
      <c r="B25" s="37">
        <v>16745</v>
      </c>
      <c r="C25" s="37">
        <v>28564</v>
      </c>
      <c r="D25" s="37">
        <v>6689</v>
      </c>
      <c r="E25" s="37">
        <v>132</v>
      </c>
      <c r="F25" s="6">
        <f t="shared" si="0"/>
        <v>35385</v>
      </c>
      <c r="G25" s="43">
        <f t="shared" si="1"/>
        <v>2.1131681098835475</v>
      </c>
      <c r="H25" s="37">
        <v>33551</v>
      </c>
      <c r="I25" s="38">
        <f t="shared" si="2"/>
        <v>68938.113168109878</v>
      </c>
      <c r="J25" s="2">
        <f>I25/B25</f>
        <v>4.1169371853156091</v>
      </c>
      <c r="K25" s="37">
        <v>172</v>
      </c>
      <c r="L25" s="37">
        <v>535</v>
      </c>
    </row>
    <row r="26" spans="1:12">
      <c r="A26" s="1" t="s">
        <v>118</v>
      </c>
      <c r="B26" s="37">
        <v>2133</v>
      </c>
      <c r="C26" s="37">
        <v>3365</v>
      </c>
      <c r="D26" s="37">
        <v>2876</v>
      </c>
      <c r="E26" s="37">
        <v>493</v>
      </c>
      <c r="F26" s="6">
        <f t="shared" si="0"/>
        <v>6734</v>
      </c>
      <c r="G26" s="43">
        <f t="shared" si="1"/>
        <v>3.1570557899671825</v>
      </c>
      <c r="H26" s="37">
        <v>0</v>
      </c>
      <c r="I26" s="38">
        <f t="shared" si="2"/>
        <v>6737.1570557899668</v>
      </c>
      <c r="J26" s="2">
        <f>I26/B26</f>
        <v>3.1585358911345365</v>
      </c>
      <c r="K26" s="37">
        <v>12</v>
      </c>
      <c r="L26" s="37">
        <v>0</v>
      </c>
    </row>
    <row r="27" spans="1:12">
      <c r="A27" s="1" t="s">
        <v>123</v>
      </c>
      <c r="B27" s="37">
        <v>20385</v>
      </c>
      <c r="C27" s="37">
        <v>41438</v>
      </c>
      <c r="D27" s="37">
        <v>48110</v>
      </c>
      <c r="E27" s="37">
        <v>1773</v>
      </c>
      <c r="F27" s="6">
        <f t="shared" si="0"/>
        <v>91321</v>
      </c>
      <c r="G27" s="43">
        <f t="shared" si="1"/>
        <v>4.4798135884228598</v>
      </c>
      <c r="H27" s="37">
        <v>56457</v>
      </c>
      <c r="I27" s="38">
        <f t="shared" si="2"/>
        <v>147782.47981358843</v>
      </c>
      <c r="J27" s="2">
        <f>I27/B27</f>
        <v>7.2495697725576864</v>
      </c>
      <c r="K27" s="37">
        <v>21</v>
      </c>
      <c r="L27" s="37">
        <v>0</v>
      </c>
    </row>
    <row r="28" spans="1:12">
      <c r="A28" s="1" t="s">
        <v>128</v>
      </c>
      <c r="B28" s="37">
        <v>3223</v>
      </c>
      <c r="C28" s="37">
        <v>9273</v>
      </c>
      <c r="D28" s="37">
        <v>12049</v>
      </c>
      <c r="E28" s="37">
        <v>174</v>
      </c>
      <c r="F28" s="6">
        <f t="shared" si="0"/>
        <v>21496</v>
      </c>
      <c r="G28" s="43">
        <f t="shared" si="1"/>
        <v>6.6695625193918708</v>
      </c>
      <c r="H28" s="37">
        <v>9093</v>
      </c>
      <c r="I28" s="38">
        <f t="shared" si="2"/>
        <v>30595.669562519393</v>
      </c>
      <c r="J28" s="2">
        <f>I28/B28</f>
        <v>9.4929164016504473</v>
      </c>
      <c r="K28" s="37">
        <v>182</v>
      </c>
      <c r="L28" s="37">
        <v>107</v>
      </c>
    </row>
    <row r="29" spans="1:12">
      <c r="A29" s="1" t="s">
        <v>133</v>
      </c>
      <c r="B29" s="37">
        <v>10786</v>
      </c>
      <c r="C29" s="37">
        <v>9707</v>
      </c>
      <c r="D29" s="37">
        <v>21746</v>
      </c>
      <c r="E29" s="37">
        <v>228</v>
      </c>
      <c r="F29" s="6">
        <f t="shared" si="0"/>
        <v>31681</v>
      </c>
      <c r="G29" s="43">
        <f t="shared" si="1"/>
        <v>2.9372334507695159</v>
      </c>
      <c r="H29" s="37">
        <v>9422</v>
      </c>
      <c r="I29" s="38">
        <f t="shared" si="2"/>
        <v>41105.937233450764</v>
      </c>
      <c r="J29" s="2">
        <f>I29/B29</f>
        <v>3.811045543616796</v>
      </c>
      <c r="K29" s="37">
        <v>10</v>
      </c>
      <c r="L29" s="37">
        <v>115</v>
      </c>
    </row>
    <row r="30" spans="1:12">
      <c r="A30" s="1" t="s">
        <v>138</v>
      </c>
      <c r="B30" s="37">
        <v>1372</v>
      </c>
      <c r="C30" s="37">
        <v>631</v>
      </c>
      <c r="D30" s="37">
        <v>-1</v>
      </c>
      <c r="E30" s="37">
        <v>0</v>
      </c>
      <c r="F30" s="6">
        <f t="shared" si="0"/>
        <v>630</v>
      </c>
      <c r="G30" s="43">
        <f t="shared" si="1"/>
        <v>0.45918367346938777</v>
      </c>
      <c r="H30" s="37">
        <v>1</v>
      </c>
      <c r="I30" s="38">
        <f t="shared" si="2"/>
        <v>631.4591836734694</v>
      </c>
      <c r="J30" s="2">
        <f>I30/B30</f>
        <v>0.46024721842089605</v>
      </c>
      <c r="K30" s="37">
        <v>0</v>
      </c>
      <c r="L30" s="37">
        <v>0</v>
      </c>
    </row>
    <row r="31" spans="1:12">
      <c r="A31" s="1" t="s">
        <v>143</v>
      </c>
      <c r="B31" s="37">
        <v>8391</v>
      </c>
      <c r="C31" s="37">
        <v>14852</v>
      </c>
      <c r="D31" s="37">
        <v>3654</v>
      </c>
      <c r="E31" s="37">
        <v>0</v>
      </c>
      <c r="F31" s="6">
        <f t="shared" si="0"/>
        <v>18506</v>
      </c>
      <c r="G31" s="43">
        <f t="shared" si="1"/>
        <v>2.2054582290549396</v>
      </c>
      <c r="H31" s="37">
        <v>3322</v>
      </c>
      <c r="I31" s="38">
        <f t="shared" si="2"/>
        <v>21830.205458229055</v>
      </c>
      <c r="J31" s="2">
        <f>I31/B31</f>
        <v>2.6016214346596418</v>
      </c>
      <c r="K31" s="37">
        <v>2</v>
      </c>
      <c r="L31" s="37">
        <v>0</v>
      </c>
    </row>
    <row r="32" spans="1:12">
      <c r="A32" s="1" t="s">
        <v>148</v>
      </c>
      <c r="B32" s="37">
        <v>3419</v>
      </c>
      <c r="C32" s="37">
        <v>6437</v>
      </c>
      <c r="D32" s="37">
        <v>3805</v>
      </c>
      <c r="E32" s="37">
        <v>0</v>
      </c>
      <c r="F32" s="6">
        <f t="shared" si="0"/>
        <v>10242</v>
      </c>
      <c r="G32" s="43">
        <f t="shared" si="1"/>
        <v>2.9956127522667448</v>
      </c>
      <c r="H32" s="37">
        <v>0</v>
      </c>
      <c r="I32" s="38">
        <f t="shared" si="2"/>
        <v>10244.995612752267</v>
      </c>
      <c r="J32" s="2">
        <f>I32/B32</f>
        <v>2.9964889186172177</v>
      </c>
      <c r="K32" s="37">
        <v>1</v>
      </c>
      <c r="L32" s="37">
        <v>0</v>
      </c>
    </row>
    <row r="33" spans="1:12">
      <c r="A33" s="1" t="s">
        <v>153</v>
      </c>
      <c r="B33" s="37">
        <v>2535</v>
      </c>
      <c r="C33" s="37">
        <v>2108</v>
      </c>
      <c r="D33" s="37">
        <v>829</v>
      </c>
      <c r="E33" s="37">
        <v>830</v>
      </c>
      <c r="F33" s="6">
        <f t="shared" si="0"/>
        <v>3767</v>
      </c>
      <c r="G33" s="43">
        <f t="shared" si="1"/>
        <v>1.4859960552268245</v>
      </c>
      <c r="H33" s="37">
        <v>1501</v>
      </c>
      <c r="I33" s="38">
        <f t="shared" si="2"/>
        <v>5269.4859960552267</v>
      </c>
      <c r="J33" s="2">
        <f>I33/B33</f>
        <v>2.0786927006135016</v>
      </c>
      <c r="K33" s="37">
        <v>1</v>
      </c>
      <c r="L33" s="37">
        <v>0</v>
      </c>
    </row>
    <row r="34" spans="1:12">
      <c r="A34" s="1" t="s">
        <v>158</v>
      </c>
      <c r="B34" s="37">
        <v>23170</v>
      </c>
      <c r="C34" s="37">
        <v>53396</v>
      </c>
      <c r="D34" s="37">
        <v>31605</v>
      </c>
      <c r="E34" s="37">
        <v>4315</v>
      </c>
      <c r="F34" s="6">
        <f t="shared" si="0"/>
        <v>89316</v>
      </c>
      <c r="G34" s="43">
        <f t="shared" si="1"/>
        <v>3.8548122572291756</v>
      </c>
      <c r="H34" s="37">
        <v>46795</v>
      </c>
      <c r="I34" s="38">
        <f t="shared" si="2"/>
        <v>136114.85481225722</v>
      </c>
      <c r="J34" s="2">
        <f>I34/B34</f>
        <v>5.8746160903002682</v>
      </c>
      <c r="K34" s="37">
        <v>129</v>
      </c>
      <c r="L34" s="37">
        <v>541</v>
      </c>
    </row>
    <row r="35" spans="1:12">
      <c r="A35" s="1" t="s">
        <v>163</v>
      </c>
      <c r="B35" s="37">
        <v>20296</v>
      </c>
      <c r="C35" s="37">
        <v>36270</v>
      </c>
      <c r="D35" s="37">
        <v>15778</v>
      </c>
      <c r="E35" s="37">
        <v>1838</v>
      </c>
      <c r="F35" s="6">
        <f t="shared" si="0"/>
        <v>53886</v>
      </c>
      <c r="G35" s="43">
        <f t="shared" si="1"/>
        <v>2.6550059124950729</v>
      </c>
      <c r="H35" s="37">
        <v>34678</v>
      </c>
      <c r="I35" s="38">
        <f t="shared" si="2"/>
        <v>88566.6550059125</v>
      </c>
      <c r="J35" s="2">
        <f>I35/B35</f>
        <v>4.3637492612294295</v>
      </c>
      <c r="K35" s="37">
        <v>191</v>
      </c>
      <c r="L35" s="37">
        <v>127</v>
      </c>
    </row>
    <row r="36" spans="1:12">
      <c r="A36" s="1" t="s">
        <v>168</v>
      </c>
      <c r="B36" s="37">
        <v>236086</v>
      </c>
      <c r="C36" s="37">
        <v>266894</v>
      </c>
      <c r="D36" s="37">
        <v>177435</v>
      </c>
      <c r="E36" s="37">
        <v>24410</v>
      </c>
      <c r="F36" s="6">
        <f t="shared" si="0"/>
        <v>468739</v>
      </c>
      <c r="G36" s="43">
        <f t="shared" si="1"/>
        <v>1.9854586887829011</v>
      </c>
      <c r="H36" s="37">
        <v>224936</v>
      </c>
      <c r="I36" s="38">
        <f t="shared" si="2"/>
        <v>693676.98545868881</v>
      </c>
      <c r="J36" s="2">
        <f>I36/B36</f>
        <v>2.9382385463716139</v>
      </c>
      <c r="K36" s="37">
        <v>3495</v>
      </c>
      <c r="L36" s="37">
        <v>729</v>
      </c>
    </row>
    <row r="37" spans="1:12">
      <c r="A37" s="1" t="s">
        <v>172</v>
      </c>
      <c r="B37" s="37">
        <v>19216</v>
      </c>
      <c r="C37" s="37">
        <v>11540</v>
      </c>
      <c r="D37" s="37">
        <v>15277</v>
      </c>
      <c r="E37" s="37">
        <v>357</v>
      </c>
      <c r="F37" s="6">
        <f t="shared" si="0"/>
        <v>27174</v>
      </c>
      <c r="G37" s="43">
        <f t="shared" si="1"/>
        <v>1.4141340549542047</v>
      </c>
      <c r="H37" s="37">
        <v>16137</v>
      </c>
      <c r="I37" s="38">
        <f t="shared" si="2"/>
        <v>43312.414134054954</v>
      </c>
      <c r="J37" s="2">
        <f>I37/B37</f>
        <v>2.2539765889912027</v>
      </c>
      <c r="K37" s="37">
        <v>77</v>
      </c>
      <c r="L37" s="37">
        <v>52</v>
      </c>
    </row>
    <row r="38" spans="1:12">
      <c r="A38" s="1" t="s">
        <v>177</v>
      </c>
      <c r="B38" s="37">
        <v>3612</v>
      </c>
      <c r="C38" s="37">
        <v>7051</v>
      </c>
      <c r="D38" s="37">
        <v>12919</v>
      </c>
      <c r="E38" s="37">
        <v>121</v>
      </c>
      <c r="F38" s="6">
        <f t="shared" si="0"/>
        <v>20091</v>
      </c>
      <c r="G38" s="43">
        <f t="shared" si="1"/>
        <v>5.5622923588039868</v>
      </c>
      <c r="H38" s="37">
        <v>7100</v>
      </c>
      <c r="I38" s="38">
        <f t="shared" si="2"/>
        <v>27196.562292358805</v>
      </c>
      <c r="J38" s="2">
        <f>I38/B38</f>
        <v>7.5295022957804001</v>
      </c>
      <c r="K38" s="37">
        <v>3</v>
      </c>
      <c r="L38" s="37">
        <v>0</v>
      </c>
    </row>
    <row r="39" spans="1:12">
      <c r="A39" s="1" t="s">
        <v>182</v>
      </c>
      <c r="B39" s="37">
        <v>11279</v>
      </c>
      <c r="C39" s="37">
        <v>12031</v>
      </c>
      <c r="D39" s="37">
        <v>23277</v>
      </c>
      <c r="E39" s="37">
        <v>964</v>
      </c>
      <c r="F39" s="6">
        <f t="shared" si="0"/>
        <v>36272</v>
      </c>
      <c r="G39" s="43">
        <f t="shared" si="1"/>
        <v>3.2158879333274228</v>
      </c>
      <c r="H39" s="37">
        <v>3519</v>
      </c>
      <c r="I39" s="38">
        <f t="shared" si="2"/>
        <v>39794.215887933329</v>
      </c>
      <c r="J39" s="2">
        <f>I39/B39</f>
        <v>3.5281687993557345</v>
      </c>
      <c r="K39" s="37">
        <v>245</v>
      </c>
      <c r="L39" s="37">
        <v>74</v>
      </c>
    </row>
    <row r="40" spans="1:12">
      <c r="A40" s="1" t="s">
        <v>187</v>
      </c>
      <c r="B40" s="37">
        <v>50577</v>
      </c>
      <c r="C40" s="37">
        <v>43512</v>
      </c>
      <c r="D40" s="37">
        <v>51328</v>
      </c>
      <c r="E40" s="37">
        <v>50</v>
      </c>
      <c r="F40" s="6">
        <f t="shared" si="0"/>
        <v>94890</v>
      </c>
      <c r="G40" s="43">
        <f t="shared" si="1"/>
        <v>1.876149237795836</v>
      </c>
      <c r="H40" s="37">
        <v>77531</v>
      </c>
      <c r="I40" s="38">
        <f t="shared" si="2"/>
        <v>172422.8761492378</v>
      </c>
      <c r="J40" s="2">
        <f>I40/B40</f>
        <v>3.4091163206445181</v>
      </c>
      <c r="K40" s="37">
        <v>2323</v>
      </c>
      <c r="L40" s="37">
        <v>601</v>
      </c>
    </row>
    <row r="41" spans="1:12">
      <c r="A41" s="1" t="s">
        <v>192</v>
      </c>
      <c r="B41" s="37">
        <v>1103</v>
      </c>
      <c r="C41" s="37">
        <v>2060</v>
      </c>
      <c r="D41" s="37">
        <v>659</v>
      </c>
      <c r="E41" s="37">
        <v>0</v>
      </c>
      <c r="F41" s="6">
        <f t="shared" si="0"/>
        <v>2719</v>
      </c>
      <c r="G41" s="43">
        <f t="shared" si="1"/>
        <v>2.4650951949229376</v>
      </c>
      <c r="H41" s="37">
        <v>1045</v>
      </c>
      <c r="I41" s="38">
        <f t="shared" si="2"/>
        <v>3766.4650951949229</v>
      </c>
      <c r="J41" s="2">
        <f>I41/B41</f>
        <v>3.4147462331776275</v>
      </c>
      <c r="K41" s="37">
        <v>1</v>
      </c>
      <c r="L41" s="37">
        <v>0</v>
      </c>
    </row>
    <row r="42" spans="1:12">
      <c r="A42" s="1" t="s">
        <v>196</v>
      </c>
      <c r="B42" s="37">
        <v>2661</v>
      </c>
      <c r="C42" s="37">
        <v>10405</v>
      </c>
      <c r="D42" s="37">
        <v>763</v>
      </c>
      <c r="E42" s="37">
        <v>0</v>
      </c>
      <c r="F42" s="6">
        <f t="shared" si="0"/>
        <v>11168</v>
      </c>
      <c r="G42" s="43">
        <f t="shared" si="1"/>
        <v>4.1969184517098839</v>
      </c>
      <c r="H42" s="37">
        <v>13659</v>
      </c>
      <c r="I42" s="38">
        <f t="shared" si="2"/>
        <v>24831.196918451707</v>
      </c>
      <c r="J42" s="2">
        <f>I42/B42</f>
        <v>9.3315283421464521</v>
      </c>
      <c r="K42" s="37">
        <v>162</v>
      </c>
      <c r="L42" s="37">
        <v>154</v>
      </c>
    </row>
    <row r="43" spans="1:12">
      <c r="A43" s="1" t="s">
        <v>201</v>
      </c>
      <c r="B43" s="37">
        <v>3419</v>
      </c>
      <c r="C43" s="37">
        <v>2071</v>
      </c>
      <c r="D43" s="37">
        <v>1131</v>
      </c>
      <c r="E43" s="37">
        <v>0</v>
      </c>
      <c r="F43" s="6">
        <f t="shared" si="0"/>
        <v>3202</v>
      </c>
      <c r="G43" s="43">
        <f t="shared" si="1"/>
        <v>0.93653114945890614</v>
      </c>
      <c r="H43" s="37">
        <v>0</v>
      </c>
      <c r="I43" s="38">
        <f t="shared" si="2"/>
        <v>3202.9365311494589</v>
      </c>
      <c r="J43" s="2">
        <f>I43/B43</f>
        <v>0.93680506906974526</v>
      </c>
      <c r="K43" s="37">
        <v>8</v>
      </c>
      <c r="L43" s="37">
        <v>0</v>
      </c>
    </row>
    <row r="44" spans="1:12">
      <c r="A44" s="1" t="s">
        <v>206</v>
      </c>
      <c r="B44" s="37">
        <v>980</v>
      </c>
      <c r="C44" s="37">
        <v>1237</v>
      </c>
      <c r="D44" s="37">
        <v>574</v>
      </c>
      <c r="E44" s="37">
        <v>0</v>
      </c>
      <c r="F44" s="6">
        <f t="shared" si="0"/>
        <v>1811</v>
      </c>
      <c r="G44" s="43">
        <f t="shared" si="1"/>
        <v>1.8479591836734695</v>
      </c>
      <c r="H44" s="37">
        <v>0</v>
      </c>
      <c r="I44" s="38">
        <f t="shared" si="2"/>
        <v>1812.8479591836735</v>
      </c>
      <c r="J44" s="2">
        <f>I44/B44</f>
        <v>1.8498448563098711</v>
      </c>
      <c r="K44" s="37">
        <v>1</v>
      </c>
      <c r="L44" s="37">
        <v>1</v>
      </c>
    </row>
    <row r="45" spans="1:12">
      <c r="A45" s="1" t="s">
        <v>211</v>
      </c>
      <c r="B45" s="37">
        <v>900</v>
      </c>
      <c r="C45" s="37">
        <v>1429</v>
      </c>
      <c r="D45" s="37">
        <v>347</v>
      </c>
      <c r="E45" s="37">
        <v>0</v>
      </c>
      <c r="F45" s="6">
        <f t="shared" si="0"/>
        <v>1776</v>
      </c>
      <c r="G45" s="43">
        <f t="shared" si="1"/>
        <v>1.9733333333333334</v>
      </c>
      <c r="H45" s="37">
        <v>0</v>
      </c>
      <c r="I45" s="38">
        <f t="shared" si="2"/>
        <v>1777.9733333333334</v>
      </c>
      <c r="J45" s="2">
        <f>I45/B45</f>
        <v>1.9755259259259259</v>
      </c>
      <c r="K45" s="37">
        <v>0</v>
      </c>
      <c r="L45" s="37">
        <v>2</v>
      </c>
    </row>
    <row r="46" spans="1:12">
      <c r="A46" s="1" t="s">
        <v>216</v>
      </c>
      <c r="B46" s="37">
        <v>11398</v>
      </c>
      <c r="C46" s="37">
        <v>22359</v>
      </c>
      <c r="D46" s="37">
        <v>29587</v>
      </c>
      <c r="E46" s="37">
        <v>476</v>
      </c>
      <c r="F46" s="6">
        <f t="shared" si="0"/>
        <v>52422</v>
      </c>
      <c r="G46" s="43">
        <f t="shared" si="1"/>
        <v>4.5992279347253904</v>
      </c>
      <c r="H46" s="37">
        <v>27365</v>
      </c>
      <c r="I46" s="38">
        <f t="shared" si="2"/>
        <v>79791.599227934727</v>
      </c>
      <c r="J46" s="2">
        <f>I46/B46</f>
        <v>7.0004912465287532</v>
      </c>
      <c r="K46" s="37">
        <v>40</v>
      </c>
      <c r="L46" s="37">
        <v>0</v>
      </c>
    </row>
    <row r="47" spans="1:12">
      <c r="A47" s="1" t="s">
        <v>221</v>
      </c>
      <c r="B47" s="37">
        <v>12287</v>
      </c>
      <c r="C47" s="37">
        <v>5781</v>
      </c>
      <c r="D47" s="37">
        <v>12055</v>
      </c>
      <c r="E47" s="37">
        <v>81</v>
      </c>
      <c r="F47" s="6">
        <f t="shared" si="0"/>
        <v>17917</v>
      </c>
      <c r="G47" s="43">
        <f t="shared" si="1"/>
        <v>1.4582078619679335</v>
      </c>
      <c r="H47" s="37">
        <v>11939</v>
      </c>
      <c r="I47" s="38">
        <f t="shared" si="2"/>
        <v>29857.458207861968</v>
      </c>
      <c r="J47" s="2">
        <f>I47/B47</f>
        <v>2.4300039234851445</v>
      </c>
      <c r="K47" s="37">
        <v>109</v>
      </c>
      <c r="L47" s="37">
        <v>128</v>
      </c>
    </row>
    <row r="48" spans="1:12">
      <c r="A48" s="1" t="s">
        <v>226</v>
      </c>
      <c r="B48" s="37">
        <v>2174</v>
      </c>
      <c r="C48" s="37">
        <v>2437</v>
      </c>
      <c r="D48" s="37">
        <v>1153</v>
      </c>
      <c r="E48" s="37">
        <v>19</v>
      </c>
      <c r="F48" s="6">
        <f t="shared" si="0"/>
        <v>3609</v>
      </c>
      <c r="G48" s="43">
        <f t="shared" si="1"/>
        <v>1.6600735970561178</v>
      </c>
      <c r="H48" s="37">
        <v>2002</v>
      </c>
      <c r="I48" s="38">
        <f t="shared" si="2"/>
        <v>5612.660073597056</v>
      </c>
      <c r="J48" s="2">
        <f>I48/B48</f>
        <v>2.5817203650400442</v>
      </c>
      <c r="K48" s="37">
        <v>1</v>
      </c>
      <c r="L48" s="37">
        <v>0</v>
      </c>
    </row>
    <row r="49" spans="1:12">
      <c r="A49" s="1" t="s">
        <v>231</v>
      </c>
      <c r="B49" s="37">
        <v>5612</v>
      </c>
      <c r="C49" s="37">
        <v>3757</v>
      </c>
      <c r="D49" s="37">
        <v>813</v>
      </c>
      <c r="E49" s="37">
        <v>0</v>
      </c>
      <c r="F49" s="6">
        <f t="shared" si="0"/>
        <v>4570</v>
      </c>
      <c r="G49" s="43">
        <f t="shared" si="1"/>
        <v>0.81432644333570925</v>
      </c>
      <c r="H49" s="37">
        <v>0</v>
      </c>
      <c r="I49" s="38">
        <f t="shared" si="2"/>
        <v>4570.8143264433356</v>
      </c>
      <c r="J49" s="2">
        <f>I49/B49</f>
        <v>0.81447154783380893</v>
      </c>
      <c r="K49" s="37">
        <v>23</v>
      </c>
      <c r="L49" s="37">
        <v>0</v>
      </c>
    </row>
    <row r="50" spans="1:12">
      <c r="A50" s="1" t="s">
        <v>236</v>
      </c>
      <c r="B50" s="37">
        <v>4907</v>
      </c>
      <c r="C50" s="37">
        <v>7210</v>
      </c>
      <c r="D50" s="37">
        <v>9237</v>
      </c>
      <c r="E50" s="37">
        <v>1168</v>
      </c>
      <c r="F50" s="6">
        <f t="shared" si="0"/>
        <v>17615</v>
      </c>
      <c r="G50" s="43">
        <f t="shared" si="1"/>
        <v>3.5897697167312002</v>
      </c>
      <c r="H50" s="37">
        <v>3035</v>
      </c>
      <c r="I50" s="38">
        <f t="shared" si="2"/>
        <v>20653.589769716731</v>
      </c>
      <c r="J50" s="2">
        <f>I50/B50</f>
        <v>4.2090054554140472</v>
      </c>
      <c r="K50" s="37">
        <v>2</v>
      </c>
      <c r="L50" s="37">
        <v>0</v>
      </c>
    </row>
    <row r="51" spans="1:12">
      <c r="A51" s="1" t="s">
        <v>241</v>
      </c>
      <c r="B51" s="37">
        <v>3358</v>
      </c>
      <c r="C51" s="37">
        <v>6017</v>
      </c>
      <c r="D51" s="37">
        <v>3756</v>
      </c>
      <c r="E51" s="37">
        <v>0</v>
      </c>
      <c r="F51" s="6">
        <f t="shared" si="0"/>
        <v>9773</v>
      </c>
      <c r="G51" s="43">
        <f t="shared" si="1"/>
        <v>2.9103633114949377</v>
      </c>
      <c r="H51" s="37">
        <v>6171</v>
      </c>
      <c r="I51" s="38">
        <f t="shared" si="2"/>
        <v>15946.910363311496</v>
      </c>
      <c r="J51" s="2">
        <f>I51/B51</f>
        <v>4.7489310194495218</v>
      </c>
      <c r="K51" s="37">
        <v>124</v>
      </c>
      <c r="L51" s="37">
        <v>77</v>
      </c>
    </row>
    <row r="52" spans="1:12">
      <c r="A52" s="1" t="s">
        <v>246</v>
      </c>
      <c r="B52" s="37">
        <v>5918</v>
      </c>
      <c r="C52" s="37">
        <v>5744</v>
      </c>
      <c r="D52" s="37">
        <v>3391</v>
      </c>
      <c r="E52" s="37">
        <v>0</v>
      </c>
      <c r="F52" s="6">
        <f t="shared" si="0"/>
        <v>9135</v>
      </c>
      <c r="G52" s="43">
        <f t="shared" si="1"/>
        <v>1.5435958093950659</v>
      </c>
      <c r="H52" s="37">
        <v>6136</v>
      </c>
      <c r="I52" s="38">
        <f t="shared" si="2"/>
        <v>15272.543595809395</v>
      </c>
      <c r="J52" s="2">
        <f>I52/B52</f>
        <v>2.5806934092276772</v>
      </c>
      <c r="K52" s="37">
        <v>9</v>
      </c>
      <c r="L52" s="37">
        <v>1</v>
      </c>
    </row>
    <row r="53" spans="1:12">
      <c r="A53" s="1" t="s">
        <v>251</v>
      </c>
      <c r="B53" s="37">
        <v>3280</v>
      </c>
      <c r="C53" s="37">
        <v>4398</v>
      </c>
      <c r="D53" s="37">
        <v>2015</v>
      </c>
      <c r="E53" s="37">
        <v>173</v>
      </c>
      <c r="F53" s="6">
        <f t="shared" si="0"/>
        <v>6586</v>
      </c>
      <c r="G53" s="43">
        <f t="shared" si="1"/>
        <v>2.0079268292682926</v>
      </c>
      <c r="H53" s="37">
        <v>16071</v>
      </c>
      <c r="I53" s="38">
        <f t="shared" si="2"/>
        <v>22659.007926829268</v>
      </c>
      <c r="J53" s="2">
        <f>I53/B53</f>
        <v>6.9082341240333136</v>
      </c>
      <c r="K53" s="37">
        <v>1</v>
      </c>
      <c r="L53" s="37">
        <v>0</v>
      </c>
    </row>
    <row r="54" spans="1:12">
      <c r="A54" s="1" t="s">
        <v>256</v>
      </c>
      <c r="B54" s="37">
        <v>1715</v>
      </c>
      <c r="C54" s="37">
        <v>12488</v>
      </c>
      <c r="D54" s="37">
        <v>8775</v>
      </c>
      <c r="E54" s="37">
        <v>8</v>
      </c>
      <c r="F54" s="6">
        <f t="shared" si="0"/>
        <v>21271</v>
      </c>
      <c r="G54" s="43">
        <f t="shared" si="1"/>
        <v>12.402915451895044</v>
      </c>
      <c r="H54" s="37">
        <v>0</v>
      </c>
      <c r="I54" s="38">
        <f t="shared" si="2"/>
        <v>21283.402915451894</v>
      </c>
      <c r="J54" s="2">
        <f>I54/B54</f>
        <v>12.410147472566702</v>
      </c>
      <c r="K54" s="37">
        <v>0</v>
      </c>
      <c r="L54" s="37">
        <v>0</v>
      </c>
    </row>
    <row r="55" spans="1:12">
      <c r="A55" s="1" t="s">
        <v>261</v>
      </c>
      <c r="B55" s="37">
        <v>903</v>
      </c>
      <c r="C55" s="37">
        <v>776</v>
      </c>
      <c r="D55" s="37">
        <v>798</v>
      </c>
      <c r="E55" s="37">
        <v>0</v>
      </c>
      <c r="F55" s="6">
        <f t="shared" si="0"/>
        <v>1574</v>
      </c>
      <c r="G55" s="43">
        <f t="shared" si="1"/>
        <v>1.7430786267995571</v>
      </c>
      <c r="H55" s="37">
        <v>0</v>
      </c>
      <c r="I55" s="38">
        <f t="shared" si="2"/>
        <v>1575.7430786267996</v>
      </c>
      <c r="J55" s="2">
        <f>I55/B55</f>
        <v>1.7450089464305643</v>
      </c>
      <c r="K55" s="37">
        <v>7</v>
      </c>
      <c r="L55" s="37">
        <v>0</v>
      </c>
    </row>
    <row r="56" spans="1:12">
      <c r="A56" s="1" t="s">
        <v>266</v>
      </c>
      <c r="B56" s="37">
        <v>1892</v>
      </c>
      <c r="C56" s="37">
        <v>10975</v>
      </c>
      <c r="D56" s="37">
        <v>14763</v>
      </c>
      <c r="E56" s="37">
        <v>1692</v>
      </c>
      <c r="F56" s="6">
        <f t="shared" si="0"/>
        <v>27430</v>
      </c>
      <c r="G56" s="43">
        <f t="shared" si="1"/>
        <v>14.497885835095138</v>
      </c>
      <c r="H56" s="37">
        <v>3794</v>
      </c>
      <c r="I56" s="38">
        <f t="shared" si="2"/>
        <v>31238.497885835095</v>
      </c>
      <c r="J56" s="2">
        <f>I56/B56</f>
        <v>16.51083397771411</v>
      </c>
      <c r="K56" s="37">
        <v>5</v>
      </c>
      <c r="L56" s="37">
        <v>0</v>
      </c>
    </row>
    <row r="57" spans="1:12">
      <c r="A57" s="1" t="s">
        <v>271</v>
      </c>
      <c r="B57" s="37">
        <v>328</v>
      </c>
      <c r="C57" s="38" t="s">
        <v>17</v>
      </c>
      <c r="D57" s="37">
        <v>0</v>
      </c>
      <c r="E57" s="38" t="s">
        <v>17</v>
      </c>
      <c r="F57" s="6">
        <f t="shared" si="0"/>
        <v>0</v>
      </c>
      <c r="G57" s="43">
        <f t="shared" si="1"/>
        <v>0</v>
      </c>
      <c r="H57" s="37">
        <v>0</v>
      </c>
      <c r="I57" s="38">
        <f t="shared" si="2"/>
        <v>0</v>
      </c>
      <c r="J57" s="2">
        <f>I57/B57</f>
        <v>0</v>
      </c>
      <c r="K57" s="38" t="s">
        <v>17</v>
      </c>
      <c r="L57" s="38" t="s">
        <v>17</v>
      </c>
    </row>
    <row r="58" spans="1:12">
      <c r="A58" s="1" t="s">
        <v>274</v>
      </c>
      <c r="B58" s="37">
        <v>1034</v>
      </c>
      <c r="C58" s="37">
        <v>1012</v>
      </c>
      <c r="D58" s="37">
        <v>650</v>
      </c>
      <c r="E58" s="37">
        <v>0</v>
      </c>
      <c r="F58" s="6">
        <f t="shared" si="0"/>
        <v>1662</v>
      </c>
      <c r="G58" s="43">
        <f t="shared" si="1"/>
        <v>1.6073500967117988</v>
      </c>
      <c r="H58" s="37">
        <v>87307</v>
      </c>
      <c r="I58" s="38">
        <f t="shared" si="2"/>
        <v>88970.607350096718</v>
      </c>
      <c r="J58" s="2">
        <f>I58/B58</f>
        <v>86.045074806669945</v>
      </c>
      <c r="K58" s="37">
        <v>0</v>
      </c>
      <c r="L58" s="37">
        <v>0</v>
      </c>
    </row>
    <row r="59" spans="1:12">
      <c r="A59" s="1" t="s">
        <v>279</v>
      </c>
      <c r="B59" s="37">
        <v>5057</v>
      </c>
      <c r="C59" s="37">
        <v>39843</v>
      </c>
      <c r="D59" s="37">
        <v>24625</v>
      </c>
      <c r="E59" s="37">
        <v>12</v>
      </c>
      <c r="F59" s="6">
        <f t="shared" si="0"/>
        <v>64480</v>
      </c>
      <c r="G59" s="43">
        <f t="shared" si="1"/>
        <v>12.750642673521851</v>
      </c>
      <c r="H59" s="37">
        <v>10769</v>
      </c>
      <c r="I59" s="38">
        <f t="shared" si="2"/>
        <v>75261.75064267352</v>
      </c>
      <c r="J59" s="2">
        <f>I59/B59</f>
        <v>14.882687491135757</v>
      </c>
      <c r="K59" s="37">
        <v>0</v>
      </c>
      <c r="L59" s="37">
        <v>0</v>
      </c>
    </row>
    <row r="60" spans="1:12">
      <c r="A60" s="1" t="s">
        <v>284</v>
      </c>
      <c r="B60" s="37">
        <v>1268</v>
      </c>
      <c r="C60" s="37">
        <v>1985</v>
      </c>
      <c r="D60" s="37">
        <v>15488</v>
      </c>
      <c r="E60" s="37">
        <v>0</v>
      </c>
      <c r="F60" s="6">
        <f t="shared" si="0"/>
        <v>17473</v>
      </c>
      <c r="G60" s="43">
        <f t="shared" si="1"/>
        <v>13.779968454258675</v>
      </c>
      <c r="H60" s="37">
        <v>2000</v>
      </c>
      <c r="I60" s="38">
        <f t="shared" si="2"/>
        <v>19486.779968454259</v>
      </c>
      <c r="J60" s="2">
        <f>I60/B60</f>
        <v>15.368123003512823</v>
      </c>
      <c r="K60" s="37">
        <v>7</v>
      </c>
      <c r="L60" s="37">
        <v>0</v>
      </c>
    </row>
    <row r="61" spans="1:12">
      <c r="A61" s="1" t="s">
        <v>289</v>
      </c>
      <c r="B61" s="37">
        <v>650</v>
      </c>
      <c r="C61" s="37">
        <v>2451</v>
      </c>
      <c r="D61" s="37">
        <v>1171</v>
      </c>
      <c r="E61" s="37">
        <v>5</v>
      </c>
      <c r="F61" s="6">
        <f t="shared" si="0"/>
        <v>3627</v>
      </c>
      <c r="G61" s="43">
        <f t="shared" si="1"/>
        <v>5.58</v>
      </c>
      <c r="H61" s="37">
        <v>8484</v>
      </c>
      <c r="I61" s="38">
        <f t="shared" si="2"/>
        <v>12116.58</v>
      </c>
      <c r="J61" s="2">
        <f>I61/B61</f>
        <v>18.640892307692308</v>
      </c>
      <c r="K61" s="37">
        <v>5</v>
      </c>
      <c r="L61" s="37">
        <v>0</v>
      </c>
    </row>
    <row r="62" spans="1:12">
      <c r="A62" s="1" t="s">
        <v>294</v>
      </c>
      <c r="B62" s="37">
        <v>1189</v>
      </c>
      <c r="C62" s="37">
        <v>2980</v>
      </c>
      <c r="D62" s="37">
        <v>740</v>
      </c>
      <c r="E62" s="37">
        <v>0</v>
      </c>
      <c r="F62" s="6">
        <f t="shared" si="0"/>
        <v>3720</v>
      </c>
      <c r="G62" s="43">
        <f t="shared" si="1"/>
        <v>3.1286795626576955</v>
      </c>
      <c r="H62" s="37">
        <v>0</v>
      </c>
      <c r="I62" s="38">
        <f t="shared" si="2"/>
        <v>3723.1286795626579</v>
      </c>
      <c r="J62" s="2">
        <f>I62/B62</f>
        <v>3.1313109163689301</v>
      </c>
      <c r="K62" s="37">
        <v>52</v>
      </c>
      <c r="L62" s="37">
        <v>0</v>
      </c>
    </row>
    <row r="63" spans="1:12">
      <c r="A63" s="1" t="s">
        <v>299</v>
      </c>
      <c r="B63" s="37">
        <v>90245</v>
      </c>
      <c r="C63" s="37">
        <v>84176</v>
      </c>
      <c r="D63" s="37">
        <v>78450</v>
      </c>
      <c r="E63" s="37">
        <v>562</v>
      </c>
      <c r="F63" s="6">
        <f t="shared" si="0"/>
        <v>163188</v>
      </c>
      <c r="G63" s="43">
        <f t="shared" si="1"/>
        <v>1.8082774668956729</v>
      </c>
      <c r="H63" s="37">
        <v>71031</v>
      </c>
      <c r="I63" s="38">
        <f t="shared" si="2"/>
        <v>234220.80827746689</v>
      </c>
      <c r="J63" s="2">
        <f>I63/B63</f>
        <v>2.5953882018667724</v>
      </c>
      <c r="K63" s="37">
        <v>670</v>
      </c>
      <c r="L63" s="37">
        <v>238</v>
      </c>
    </row>
    <row r="64" spans="1:12">
      <c r="A64" s="1" t="s">
        <v>304</v>
      </c>
      <c r="B64" s="37">
        <v>2866</v>
      </c>
      <c r="C64" s="37">
        <v>1933</v>
      </c>
      <c r="D64" s="37">
        <v>806</v>
      </c>
      <c r="E64" s="37">
        <v>0</v>
      </c>
      <c r="F64" s="6">
        <f t="shared" si="0"/>
        <v>2739</v>
      </c>
      <c r="G64" s="43">
        <f t="shared" si="1"/>
        <v>0.95568736915561758</v>
      </c>
      <c r="H64" s="37">
        <v>5661</v>
      </c>
      <c r="I64" s="38">
        <f t="shared" si="2"/>
        <v>8400.9556873691563</v>
      </c>
      <c r="J64" s="2">
        <f>I64/B64</f>
        <v>2.9312476229480655</v>
      </c>
      <c r="K64" s="37">
        <v>5</v>
      </c>
      <c r="L64" s="37">
        <v>0</v>
      </c>
    </row>
    <row r="65" spans="1:12">
      <c r="A65" s="1" t="s">
        <v>309</v>
      </c>
      <c r="B65" s="37">
        <v>1392</v>
      </c>
      <c r="C65" s="37">
        <v>1243</v>
      </c>
      <c r="D65" s="37">
        <v>1991</v>
      </c>
      <c r="E65" s="37">
        <v>0</v>
      </c>
      <c r="F65" s="6">
        <f t="shared" si="0"/>
        <v>3234</v>
      </c>
      <c r="G65" s="43">
        <f t="shared" si="1"/>
        <v>2.3232758620689653</v>
      </c>
      <c r="H65" s="37">
        <v>2760</v>
      </c>
      <c r="I65" s="38">
        <f t="shared" si="2"/>
        <v>5996.3232758620688</v>
      </c>
      <c r="J65" s="2">
        <f>I65/B65</f>
        <v>4.3077035027744746</v>
      </c>
      <c r="K65" s="37">
        <v>2</v>
      </c>
      <c r="L65" s="37">
        <v>0</v>
      </c>
    </row>
    <row r="66" spans="1:12">
      <c r="A66" s="1" t="s">
        <v>314</v>
      </c>
      <c r="B66" s="37">
        <v>4028</v>
      </c>
      <c r="C66" s="37">
        <v>9407</v>
      </c>
      <c r="D66" s="37">
        <v>4489</v>
      </c>
      <c r="E66" s="37">
        <v>462</v>
      </c>
      <c r="F66" s="6">
        <f t="shared" si="0"/>
        <v>14358</v>
      </c>
      <c r="G66" s="43">
        <f t="shared" si="1"/>
        <v>3.56454816285998</v>
      </c>
      <c r="H66" s="37">
        <v>9571</v>
      </c>
      <c r="I66" s="38">
        <f t="shared" si="2"/>
        <v>23932.56454816286</v>
      </c>
      <c r="J66" s="2">
        <f>I66/B66</f>
        <v>5.9415502850453974</v>
      </c>
      <c r="K66" s="37">
        <v>1</v>
      </c>
      <c r="L66" s="37">
        <v>0</v>
      </c>
    </row>
    <row r="67" spans="1:12">
      <c r="A67" s="1" t="s">
        <v>319</v>
      </c>
      <c r="B67" s="37">
        <v>2740</v>
      </c>
      <c r="C67" s="37">
        <v>1704</v>
      </c>
      <c r="D67" s="37">
        <v>855</v>
      </c>
      <c r="E67" s="37">
        <v>0</v>
      </c>
      <c r="F67" s="6">
        <f t="shared" si="0"/>
        <v>2559</v>
      </c>
      <c r="G67" s="43">
        <f t="shared" si="1"/>
        <v>0.9339416058394161</v>
      </c>
      <c r="H67" s="37">
        <v>1481</v>
      </c>
      <c r="I67" s="38">
        <f t="shared" si="2"/>
        <v>4040.9339416058392</v>
      </c>
      <c r="J67" s="2">
        <f>I67/B67</f>
        <v>1.4747934093451969</v>
      </c>
      <c r="K67" s="37">
        <v>3</v>
      </c>
      <c r="L67" s="37">
        <v>0</v>
      </c>
    </row>
    <row r="68" spans="1:12">
      <c r="A68" s="1" t="s">
        <v>324</v>
      </c>
      <c r="B68" s="37">
        <v>3335</v>
      </c>
      <c r="C68" s="37">
        <v>6922</v>
      </c>
      <c r="D68" s="37">
        <v>8003</v>
      </c>
      <c r="E68" s="37">
        <v>1015</v>
      </c>
      <c r="F68" s="6">
        <f t="shared" si="0"/>
        <v>15940</v>
      </c>
      <c r="G68" s="43">
        <f t="shared" si="1"/>
        <v>4.7796101949025491</v>
      </c>
      <c r="H68" s="37">
        <v>6656</v>
      </c>
      <c r="I68" s="38">
        <f t="shared" si="2"/>
        <v>22600.779610194902</v>
      </c>
      <c r="J68" s="2">
        <f>I68/B68</f>
        <v>6.7768454603283068</v>
      </c>
      <c r="K68" s="37">
        <v>141</v>
      </c>
      <c r="L68" s="37">
        <v>27</v>
      </c>
    </row>
    <row r="69" spans="1:12">
      <c r="A69" s="1" t="s">
        <v>329</v>
      </c>
      <c r="B69" s="37">
        <v>4495</v>
      </c>
      <c r="C69" s="37">
        <v>5855</v>
      </c>
      <c r="D69" s="37">
        <v>3949</v>
      </c>
      <c r="E69" s="37">
        <v>976</v>
      </c>
      <c r="F69" s="6">
        <f t="shared" si="0"/>
        <v>10780</v>
      </c>
      <c r="G69" s="43">
        <f t="shared" si="1"/>
        <v>2.3982202447163514</v>
      </c>
      <c r="H69" s="37">
        <v>9650</v>
      </c>
      <c r="I69" s="38">
        <f t="shared" si="2"/>
        <v>20432.398220244715</v>
      </c>
      <c r="J69" s="2">
        <f>I69/B69</f>
        <v>4.5455835862613378</v>
      </c>
      <c r="K69" s="37">
        <v>2</v>
      </c>
      <c r="L69" s="37">
        <v>0</v>
      </c>
    </row>
    <row r="70" spans="1:12">
      <c r="A70" s="1" t="s">
        <v>334</v>
      </c>
      <c r="B70" s="37">
        <v>1083</v>
      </c>
      <c r="C70" s="37">
        <v>910</v>
      </c>
      <c r="D70" s="37">
        <v>572</v>
      </c>
      <c r="E70" s="37">
        <v>0</v>
      </c>
      <c r="F70" s="6">
        <f t="shared" ref="F70:F125" si="3">SUM(C70:E70)</f>
        <v>1482</v>
      </c>
      <c r="G70" s="43">
        <f t="shared" ref="G70:G127" si="4">F70/B70</f>
        <v>1.368421052631579</v>
      </c>
      <c r="H70" s="37">
        <v>1214</v>
      </c>
      <c r="I70" s="38">
        <f t="shared" ref="I70:I125" si="5">SUM(F70:H70)</f>
        <v>2697.3684210526317</v>
      </c>
      <c r="J70" s="2">
        <f>I70/B70</f>
        <v>2.49064489478544</v>
      </c>
      <c r="K70" s="37">
        <v>1</v>
      </c>
      <c r="L70" s="37">
        <v>0</v>
      </c>
    </row>
    <row r="71" spans="1:12">
      <c r="A71" s="1" t="s">
        <v>339</v>
      </c>
      <c r="B71" s="37">
        <v>885</v>
      </c>
      <c r="C71" s="37">
        <v>3624</v>
      </c>
      <c r="D71" s="37">
        <v>1125</v>
      </c>
      <c r="E71" s="37">
        <v>25</v>
      </c>
      <c r="F71" s="6">
        <f t="shared" si="3"/>
        <v>4774</v>
      </c>
      <c r="G71" s="43">
        <f t="shared" si="4"/>
        <v>5.3943502824858758</v>
      </c>
      <c r="H71" s="37">
        <v>13</v>
      </c>
      <c r="I71" s="38">
        <f t="shared" si="5"/>
        <v>4792.3943502824859</v>
      </c>
      <c r="J71" s="2">
        <f>I71/B71</f>
        <v>5.4151348590762556</v>
      </c>
      <c r="K71" s="37">
        <v>1</v>
      </c>
      <c r="L71" s="37">
        <v>1</v>
      </c>
    </row>
    <row r="72" spans="1:12">
      <c r="A72" s="1" t="s">
        <v>344</v>
      </c>
      <c r="B72" s="37">
        <v>1020</v>
      </c>
      <c r="C72" s="37">
        <v>1364</v>
      </c>
      <c r="D72" s="37">
        <v>427</v>
      </c>
      <c r="E72" s="37">
        <v>0</v>
      </c>
      <c r="F72" s="6">
        <f t="shared" si="3"/>
        <v>1791</v>
      </c>
      <c r="G72" s="43">
        <f t="shared" si="4"/>
        <v>1.7558823529411764</v>
      </c>
      <c r="H72" s="37">
        <v>1863</v>
      </c>
      <c r="I72" s="38">
        <f t="shared" si="5"/>
        <v>3655.7558823529412</v>
      </c>
      <c r="J72" s="2">
        <f>I72/B72</f>
        <v>3.5840743944636677</v>
      </c>
      <c r="K72" s="37">
        <v>0</v>
      </c>
      <c r="L72" s="37">
        <v>0</v>
      </c>
    </row>
    <row r="73" spans="1:12">
      <c r="A73" s="1" t="s">
        <v>348</v>
      </c>
      <c r="B73" s="37">
        <v>808866</v>
      </c>
      <c r="C73" s="37">
        <v>2366925</v>
      </c>
      <c r="D73" s="37">
        <v>2852270</v>
      </c>
      <c r="E73" s="37">
        <v>3525</v>
      </c>
      <c r="F73" s="6">
        <f t="shared" si="3"/>
        <v>5222720</v>
      </c>
      <c r="G73" s="43">
        <f t="shared" si="4"/>
        <v>6.4568420480030069</v>
      </c>
      <c r="H73" s="37">
        <v>4069279</v>
      </c>
      <c r="I73" s="38">
        <f t="shared" si="5"/>
        <v>9292005.4568420481</v>
      </c>
      <c r="J73" s="2">
        <f>I73/B73</f>
        <v>11.487694447339916</v>
      </c>
      <c r="K73" s="37">
        <v>6792</v>
      </c>
      <c r="L73" s="37">
        <v>6752</v>
      </c>
    </row>
    <row r="74" spans="1:12">
      <c r="A74" s="1" t="s">
        <v>353</v>
      </c>
      <c r="B74" s="37">
        <v>12866</v>
      </c>
      <c r="C74" s="37">
        <v>23662</v>
      </c>
      <c r="D74" s="37">
        <v>19660</v>
      </c>
      <c r="E74" s="37">
        <v>1294</v>
      </c>
      <c r="F74" s="6">
        <f t="shared" si="3"/>
        <v>44616</v>
      </c>
      <c r="G74" s="43">
        <f t="shared" si="4"/>
        <v>3.467744442717239</v>
      </c>
      <c r="H74" s="37">
        <v>43372</v>
      </c>
      <c r="I74" s="38">
        <f t="shared" si="5"/>
        <v>87991.467744442722</v>
      </c>
      <c r="J74" s="2">
        <f>I74/B74</f>
        <v>6.8390694656025746</v>
      </c>
      <c r="K74" s="37">
        <v>119</v>
      </c>
      <c r="L74" s="37">
        <v>25</v>
      </c>
    </row>
    <row r="75" spans="1:12">
      <c r="A75" s="1" t="s">
        <v>358</v>
      </c>
      <c r="B75" s="37">
        <v>1139</v>
      </c>
      <c r="C75" s="37">
        <v>348</v>
      </c>
      <c r="D75" s="37">
        <v>173</v>
      </c>
      <c r="E75" s="37">
        <v>0</v>
      </c>
      <c r="F75" s="6">
        <f t="shared" si="3"/>
        <v>521</v>
      </c>
      <c r="G75" s="43">
        <f t="shared" si="4"/>
        <v>0.45741878841088673</v>
      </c>
      <c r="H75" s="37">
        <v>0</v>
      </c>
      <c r="I75" s="38">
        <f t="shared" si="5"/>
        <v>521.45741878841091</v>
      </c>
      <c r="J75" s="2">
        <f>I75/B75</f>
        <v>0.4578203852400447</v>
      </c>
      <c r="K75" s="37">
        <v>0</v>
      </c>
      <c r="L75" s="37">
        <v>0</v>
      </c>
    </row>
    <row r="76" spans="1:12">
      <c r="A76" s="1" t="s">
        <v>363</v>
      </c>
      <c r="B76" s="37">
        <v>971</v>
      </c>
      <c r="C76" s="37">
        <v>2000</v>
      </c>
      <c r="D76" s="37">
        <v>1200</v>
      </c>
      <c r="E76" s="37">
        <v>3500</v>
      </c>
      <c r="F76" s="6">
        <f t="shared" si="3"/>
        <v>6700</v>
      </c>
      <c r="G76" s="43">
        <f t="shared" si="4"/>
        <v>6.9001029866117403</v>
      </c>
      <c r="H76" s="37">
        <v>0</v>
      </c>
      <c r="I76" s="38">
        <f t="shared" si="5"/>
        <v>6706.9001029866122</v>
      </c>
      <c r="J76" s="2">
        <f>I76/B76</f>
        <v>6.9072091688842558</v>
      </c>
      <c r="K76" s="37">
        <v>1</v>
      </c>
      <c r="L76" s="37">
        <v>0</v>
      </c>
    </row>
    <row r="77" spans="1:12">
      <c r="A77" s="1" t="s">
        <v>368</v>
      </c>
      <c r="B77" s="37">
        <v>735</v>
      </c>
      <c r="C77" s="37">
        <v>1893</v>
      </c>
      <c r="D77" s="37">
        <v>1647</v>
      </c>
      <c r="E77" s="37">
        <v>832</v>
      </c>
      <c r="F77" s="6">
        <f t="shared" si="3"/>
        <v>4372</v>
      </c>
      <c r="G77" s="43">
        <f t="shared" si="4"/>
        <v>5.9482993197278908</v>
      </c>
      <c r="H77" s="37">
        <v>0</v>
      </c>
      <c r="I77" s="38">
        <f t="shared" si="5"/>
        <v>4377.948299319728</v>
      </c>
      <c r="J77" s="2">
        <f>I77/B77</f>
        <v>5.9563922439724193</v>
      </c>
      <c r="K77" s="37">
        <v>5</v>
      </c>
      <c r="L77" s="37">
        <v>3</v>
      </c>
    </row>
    <row r="78" spans="1:12">
      <c r="A78" s="1" t="s">
        <v>373</v>
      </c>
      <c r="B78" s="37">
        <v>23270</v>
      </c>
      <c r="C78" s="37">
        <v>47066</v>
      </c>
      <c r="D78" s="37">
        <v>133194</v>
      </c>
      <c r="E78" s="37">
        <v>599</v>
      </c>
      <c r="F78" s="6">
        <f t="shared" si="3"/>
        <v>180859</v>
      </c>
      <c r="G78" s="43">
        <f t="shared" si="4"/>
        <v>7.7721959604641171</v>
      </c>
      <c r="H78" s="37">
        <v>91354</v>
      </c>
      <c r="I78" s="38">
        <f t="shared" si="5"/>
        <v>272220.77219596045</v>
      </c>
      <c r="J78" s="2">
        <f>I78/B78</f>
        <v>11.698357206530316</v>
      </c>
      <c r="K78" s="37">
        <v>380</v>
      </c>
      <c r="L78" s="37">
        <v>88</v>
      </c>
    </row>
    <row r="79" spans="1:12">
      <c r="A79" s="1" t="s">
        <v>378</v>
      </c>
      <c r="B79" s="37">
        <v>2176</v>
      </c>
      <c r="C79" s="37">
        <v>3661</v>
      </c>
      <c r="D79" s="37">
        <v>2291</v>
      </c>
      <c r="E79" s="37">
        <v>2690</v>
      </c>
      <c r="F79" s="6">
        <f t="shared" si="3"/>
        <v>8642</v>
      </c>
      <c r="G79" s="43">
        <f t="shared" si="4"/>
        <v>3.9715073529411766</v>
      </c>
      <c r="H79" s="37">
        <v>3220</v>
      </c>
      <c r="I79" s="38">
        <f t="shared" si="5"/>
        <v>11865.971507352941</v>
      </c>
      <c r="J79" s="2">
        <f>I79/B79</f>
        <v>5.4531119059526381</v>
      </c>
      <c r="K79" s="37">
        <v>1</v>
      </c>
      <c r="L79" s="37">
        <v>0</v>
      </c>
    </row>
    <row r="80" spans="1:12">
      <c r="A80" s="1" t="s">
        <v>383</v>
      </c>
      <c r="B80" s="37">
        <v>3551</v>
      </c>
      <c r="C80" s="37">
        <v>6836</v>
      </c>
      <c r="D80" s="37">
        <v>1934</v>
      </c>
      <c r="E80" s="37">
        <v>0</v>
      </c>
      <c r="F80" s="6">
        <f t="shared" si="3"/>
        <v>8770</v>
      </c>
      <c r="G80" s="43">
        <f t="shared" si="4"/>
        <v>2.4697268375105605</v>
      </c>
      <c r="H80" s="37">
        <v>0</v>
      </c>
      <c r="I80" s="38">
        <f t="shared" si="5"/>
        <v>8772.4697268375112</v>
      </c>
      <c r="J80" s="2">
        <f>I80/B80</f>
        <v>2.470422339295272</v>
      </c>
      <c r="K80" s="37">
        <v>0</v>
      </c>
      <c r="L80" s="37">
        <v>0</v>
      </c>
    </row>
    <row r="81" spans="1:12">
      <c r="A81" s="1" t="s">
        <v>388</v>
      </c>
      <c r="B81" s="37">
        <v>1046</v>
      </c>
      <c r="C81" s="37">
        <v>1054</v>
      </c>
      <c r="D81" s="37">
        <v>1540</v>
      </c>
      <c r="E81" s="37">
        <v>0</v>
      </c>
      <c r="F81" s="6">
        <f t="shared" si="3"/>
        <v>2594</v>
      </c>
      <c r="G81" s="43">
        <f t="shared" si="4"/>
        <v>2.4799235181644361</v>
      </c>
      <c r="H81" s="37">
        <v>2110</v>
      </c>
      <c r="I81" s="38">
        <f t="shared" si="5"/>
        <v>4706.4799235181645</v>
      </c>
      <c r="J81" s="2">
        <f>I81/B81</f>
        <v>4.4995027949504438</v>
      </c>
      <c r="K81" s="37">
        <v>4</v>
      </c>
      <c r="L81" s="37">
        <v>0</v>
      </c>
    </row>
    <row r="82" spans="1:12">
      <c r="A82" s="1" t="s">
        <v>393</v>
      </c>
      <c r="B82" s="37">
        <v>3051</v>
      </c>
      <c r="C82" s="37">
        <v>25823</v>
      </c>
      <c r="D82" s="37">
        <v>3317</v>
      </c>
      <c r="E82" s="37">
        <v>0</v>
      </c>
      <c r="F82" s="6">
        <f t="shared" si="3"/>
        <v>29140</v>
      </c>
      <c r="G82" s="43">
        <f t="shared" si="4"/>
        <v>9.5509668960996397</v>
      </c>
      <c r="H82" s="37">
        <v>3001</v>
      </c>
      <c r="I82" s="38">
        <f t="shared" si="5"/>
        <v>32150.550966896099</v>
      </c>
      <c r="J82" s="2">
        <f>I82/B82</f>
        <v>10.537709264797147</v>
      </c>
      <c r="K82" s="37">
        <v>0</v>
      </c>
      <c r="L82" s="37">
        <v>0</v>
      </c>
    </row>
    <row r="83" spans="1:12">
      <c r="A83" s="1" t="s">
        <v>398</v>
      </c>
      <c r="B83" s="37">
        <v>11376</v>
      </c>
      <c r="C83" s="37">
        <v>19328</v>
      </c>
      <c r="D83" s="37">
        <v>15671</v>
      </c>
      <c r="E83" s="37">
        <v>0</v>
      </c>
      <c r="F83" s="6">
        <f t="shared" si="3"/>
        <v>34999</v>
      </c>
      <c r="G83" s="43">
        <f t="shared" si="4"/>
        <v>3.0765646976090015</v>
      </c>
      <c r="H83" s="37">
        <v>14898</v>
      </c>
      <c r="I83" s="38">
        <f t="shared" si="5"/>
        <v>49900.076564697607</v>
      </c>
      <c r="J83" s="2">
        <f>I83/B83</f>
        <v>4.3864342971780594</v>
      </c>
      <c r="K83" s="37">
        <v>141</v>
      </c>
      <c r="L83" s="37">
        <v>155</v>
      </c>
    </row>
    <row r="84" spans="1:12">
      <c r="A84" s="1" t="s">
        <v>403</v>
      </c>
      <c r="B84" s="37">
        <v>6053</v>
      </c>
      <c r="C84" s="37">
        <v>10214</v>
      </c>
      <c r="D84" s="37">
        <v>8926</v>
      </c>
      <c r="E84" s="37">
        <v>197</v>
      </c>
      <c r="F84" s="6">
        <f t="shared" si="3"/>
        <v>19337</v>
      </c>
      <c r="G84" s="43">
        <f t="shared" si="4"/>
        <v>3.1946142408722946</v>
      </c>
      <c r="H84" s="37">
        <v>11922</v>
      </c>
      <c r="I84" s="38">
        <f t="shared" si="5"/>
        <v>31262.194614240871</v>
      </c>
      <c r="J84" s="2">
        <f>I84/B84</f>
        <v>5.1647438649001938</v>
      </c>
      <c r="K84" s="37">
        <v>23</v>
      </c>
      <c r="L84" s="37">
        <v>0</v>
      </c>
    </row>
    <row r="85" spans="1:12">
      <c r="A85" s="1" t="s">
        <v>408</v>
      </c>
      <c r="B85" s="37">
        <v>2926</v>
      </c>
      <c r="C85" s="37">
        <v>6197</v>
      </c>
      <c r="D85" s="37">
        <v>1330</v>
      </c>
      <c r="E85" s="37">
        <v>1</v>
      </c>
      <c r="F85" s="6">
        <f t="shared" si="3"/>
        <v>7528</v>
      </c>
      <c r="G85" s="43">
        <f t="shared" si="4"/>
        <v>2.5727956254272044</v>
      </c>
      <c r="H85" s="37">
        <v>1951</v>
      </c>
      <c r="I85" s="38">
        <f t="shared" si="5"/>
        <v>9481.5727956254268</v>
      </c>
      <c r="J85" s="2">
        <f>I85/B85</f>
        <v>3.2404555008972751</v>
      </c>
      <c r="K85" s="37">
        <v>500</v>
      </c>
      <c r="L85" s="37">
        <v>29</v>
      </c>
    </row>
    <row r="86" spans="1:12">
      <c r="A86" s="1" t="s">
        <v>413</v>
      </c>
      <c r="B86" s="37">
        <v>1944</v>
      </c>
      <c r="C86" s="37">
        <v>1434</v>
      </c>
      <c r="D86" s="37">
        <v>942</v>
      </c>
      <c r="E86" s="37">
        <v>345</v>
      </c>
      <c r="F86" s="6">
        <f t="shared" si="3"/>
        <v>2721</v>
      </c>
      <c r="G86" s="43">
        <f t="shared" si="4"/>
        <v>1.3996913580246915</v>
      </c>
      <c r="H86" s="37">
        <v>1837</v>
      </c>
      <c r="I86" s="38">
        <f t="shared" si="5"/>
        <v>4559.3996913580249</v>
      </c>
      <c r="J86" s="2">
        <f>I86/B86</f>
        <v>2.3453702116039223</v>
      </c>
      <c r="K86" s="37">
        <v>0</v>
      </c>
      <c r="L86" s="37">
        <v>0</v>
      </c>
    </row>
    <row r="87" spans="1:12">
      <c r="A87" s="1" t="s">
        <v>418</v>
      </c>
      <c r="B87" s="37">
        <v>3270</v>
      </c>
      <c r="C87" s="37">
        <v>7401</v>
      </c>
      <c r="D87" s="37">
        <v>14468</v>
      </c>
      <c r="E87" s="37">
        <v>108</v>
      </c>
      <c r="F87" s="6">
        <f t="shared" si="3"/>
        <v>21977</v>
      </c>
      <c r="G87" s="43">
        <f t="shared" si="4"/>
        <v>6.7207951070336396</v>
      </c>
      <c r="H87" s="37">
        <v>8972</v>
      </c>
      <c r="I87" s="38">
        <f t="shared" si="5"/>
        <v>30955.720795107034</v>
      </c>
      <c r="J87" s="2">
        <f>I87/B87</f>
        <v>9.4665812829073506</v>
      </c>
      <c r="K87" s="37">
        <v>80</v>
      </c>
      <c r="L87" s="37">
        <v>0</v>
      </c>
    </row>
    <row r="88" spans="1:12">
      <c r="A88" s="1" t="s">
        <v>423</v>
      </c>
      <c r="B88" s="37">
        <v>4424</v>
      </c>
      <c r="C88" s="37">
        <v>10133</v>
      </c>
      <c r="D88" s="37">
        <v>9740</v>
      </c>
      <c r="E88" s="37">
        <v>0</v>
      </c>
      <c r="F88" s="6">
        <f t="shared" si="3"/>
        <v>19873</v>
      </c>
      <c r="G88" s="43">
        <f t="shared" si="4"/>
        <v>4.4920886075949369</v>
      </c>
      <c r="H88" s="37">
        <v>8938</v>
      </c>
      <c r="I88" s="38">
        <f t="shared" si="5"/>
        <v>28815.492088607596</v>
      </c>
      <c r="J88" s="2">
        <f>I88/B88</f>
        <v>6.5134475787991857</v>
      </c>
      <c r="K88" s="37">
        <v>109</v>
      </c>
      <c r="L88" s="37">
        <v>84</v>
      </c>
    </row>
    <row r="89" spans="1:12">
      <c r="A89" s="1" t="s">
        <v>428</v>
      </c>
      <c r="B89" s="37">
        <v>8804</v>
      </c>
      <c r="C89" s="37">
        <v>3423</v>
      </c>
      <c r="D89" s="37">
        <v>13917</v>
      </c>
      <c r="E89" s="37">
        <v>0</v>
      </c>
      <c r="F89" s="6">
        <f t="shared" si="3"/>
        <v>17340</v>
      </c>
      <c r="G89" s="43">
        <f t="shared" si="4"/>
        <v>1.9695592912312585</v>
      </c>
      <c r="H89" s="37">
        <v>9617</v>
      </c>
      <c r="I89" s="38">
        <f t="shared" si="5"/>
        <v>26958.969559291232</v>
      </c>
      <c r="J89" s="2">
        <f>I89/B89</f>
        <v>3.0621273920139971</v>
      </c>
      <c r="K89" s="37">
        <v>2</v>
      </c>
      <c r="L89" s="38" t="s">
        <v>17</v>
      </c>
    </row>
    <row r="90" spans="1:12">
      <c r="A90" s="1" t="s">
        <v>433</v>
      </c>
      <c r="B90" s="37">
        <v>422056</v>
      </c>
      <c r="C90" s="37">
        <v>658201</v>
      </c>
      <c r="D90" s="37">
        <v>934392</v>
      </c>
      <c r="E90" s="37">
        <v>32</v>
      </c>
      <c r="F90" s="6">
        <f t="shared" si="3"/>
        <v>1592625</v>
      </c>
      <c r="G90" s="43">
        <f t="shared" si="4"/>
        <v>3.7734921432227004</v>
      </c>
      <c r="H90" s="37">
        <v>1234064</v>
      </c>
      <c r="I90" s="38">
        <f t="shared" si="5"/>
        <v>2826692.7734921435</v>
      </c>
      <c r="J90" s="2">
        <f>I90/B90</f>
        <v>6.6974353486081073</v>
      </c>
      <c r="K90" s="37">
        <v>4693</v>
      </c>
      <c r="L90" s="37">
        <v>2674</v>
      </c>
    </row>
    <row r="91" spans="1:12">
      <c r="A91" s="1" t="s">
        <v>438</v>
      </c>
      <c r="B91" s="37">
        <v>24306</v>
      </c>
      <c r="C91" s="37">
        <v>40841</v>
      </c>
      <c r="D91" s="37">
        <v>29705</v>
      </c>
      <c r="E91" s="37">
        <v>500</v>
      </c>
      <c r="F91" s="6">
        <f t="shared" si="3"/>
        <v>71046</v>
      </c>
      <c r="G91" s="43">
        <f t="shared" si="4"/>
        <v>2.9229819797580845</v>
      </c>
      <c r="H91" s="37">
        <v>36598</v>
      </c>
      <c r="I91" s="38">
        <f t="shared" si="5"/>
        <v>107646.92298197976</v>
      </c>
      <c r="J91" s="2">
        <f>I91/B91</f>
        <v>4.428820989960494</v>
      </c>
      <c r="K91" s="37">
        <v>882</v>
      </c>
      <c r="L91" s="37">
        <v>781</v>
      </c>
    </row>
    <row r="92" spans="1:12">
      <c r="A92" s="1" t="s">
        <v>443</v>
      </c>
      <c r="B92" s="37">
        <v>2400</v>
      </c>
      <c r="C92" s="37">
        <v>7118</v>
      </c>
      <c r="D92" s="37">
        <v>5803</v>
      </c>
      <c r="E92" s="37">
        <v>0</v>
      </c>
      <c r="F92" s="6">
        <f t="shared" si="3"/>
        <v>12921</v>
      </c>
      <c r="G92" s="43">
        <f t="shared" si="4"/>
        <v>5.38375</v>
      </c>
      <c r="H92" s="37">
        <v>5208</v>
      </c>
      <c r="I92" s="38">
        <f t="shared" si="5"/>
        <v>18134.383750000001</v>
      </c>
      <c r="J92" s="2">
        <f>I92/B92</f>
        <v>7.5559932291666669</v>
      </c>
      <c r="K92" s="37">
        <v>0</v>
      </c>
      <c r="L92" s="37">
        <v>0</v>
      </c>
    </row>
    <row r="93" spans="1:12">
      <c r="A93" s="1" t="s">
        <v>448</v>
      </c>
      <c r="B93" s="37">
        <v>9636</v>
      </c>
      <c r="C93" s="37">
        <v>20062</v>
      </c>
      <c r="D93" s="37">
        <v>16630</v>
      </c>
      <c r="E93" s="37">
        <v>120</v>
      </c>
      <c r="F93" s="6">
        <f t="shared" si="3"/>
        <v>36812</v>
      </c>
      <c r="G93" s="43">
        <f t="shared" si="4"/>
        <v>3.8202573682025736</v>
      </c>
      <c r="H93" s="37">
        <v>32227</v>
      </c>
      <c r="I93" s="38">
        <f t="shared" si="5"/>
        <v>69042.820257368207</v>
      </c>
      <c r="J93" s="2">
        <f>I93/B93</f>
        <v>7.1650913509099423</v>
      </c>
      <c r="K93" s="37">
        <v>52</v>
      </c>
      <c r="L93" s="37">
        <v>0</v>
      </c>
    </row>
    <row r="94" spans="1:12">
      <c r="A94" s="1" t="s">
        <v>453</v>
      </c>
      <c r="B94" s="37">
        <v>869</v>
      </c>
      <c r="C94" s="37">
        <v>2029</v>
      </c>
      <c r="D94" s="37">
        <v>489</v>
      </c>
      <c r="E94" s="37">
        <v>248</v>
      </c>
      <c r="F94" s="6">
        <f t="shared" si="3"/>
        <v>2766</v>
      </c>
      <c r="G94" s="43">
        <f t="shared" si="4"/>
        <v>3.1829689298043728</v>
      </c>
      <c r="H94" s="37">
        <v>2027</v>
      </c>
      <c r="I94" s="38">
        <f t="shared" si="5"/>
        <v>4796.1829689298047</v>
      </c>
      <c r="J94" s="2">
        <f>I94/B94</f>
        <v>5.5191978928996601</v>
      </c>
      <c r="K94" s="37">
        <v>1</v>
      </c>
      <c r="L94" s="37">
        <v>0</v>
      </c>
    </row>
    <row r="95" spans="1:12">
      <c r="A95" s="1" t="s">
        <v>458</v>
      </c>
      <c r="B95" s="37">
        <v>1008</v>
      </c>
      <c r="C95" s="37">
        <v>1240</v>
      </c>
      <c r="D95" s="37">
        <v>2064</v>
      </c>
      <c r="E95" s="37">
        <v>0</v>
      </c>
      <c r="F95" s="6">
        <f t="shared" si="3"/>
        <v>3304</v>
      </c>
      <c r="G95" s="43">
        <f t="shared" si="4"/>
        <v>3.2777777777777777</v>
      </c>
      <c r="H95" s="37">
        <v>0</v>
      </c>
      <c r="I95" s="38">
        <f t="shared" si="5"/>
        <v>3307.2777777777778</v>
      </c>
      <c r="J95" s="2">
        <f>I95/B95</f>
        <v>3.2810295414462081</v>
      </c>
      <c r="K95" s="38" t="s">
        <v>17</v>
      </c>
      <c r="L95" s="37">
        <v>0</v>
      </c>
    </row>
    <row r="96" spans="1:12">
      <c r="A96" s="1" t="s">
        <v>463</v>
      </c>
      <c r="B96" s="37">
        <v>1097</v>
      </c>
      <c r="C96" s="38" t="s">
        <v>17</v>
      </c>
      <c r="D96" s="37">
        <v>0</v>
      </c>
      <c r="E96" s="38" t="s">
        <v>17</v>
      </c>
      <c r="F96" s="6">
        <f t="shared" si="3"/>
        <v>0</v>
      </c>
      <c r="G96" s="43">
        <f t="shared" si="4"/>
        <v>0</v>
      </c>
      <c r="H96" s="37">
        <v>0</v>
      </c>
      <c r="I96" s="38">
        <f t="shared" si="5"/>
        <v>0</v>
      </c>
      <c r="J96" s="2">
        <f>I96/B96</f>
        <v>0</v>
      </c>
      <c r="K96" s="38" t="s">
        <v>17</v>
      </c>
      <c r="L96" s="38" t="s">
        <v>17</v>
      </c>
    </row>
    <row r="97" spans="1:12">
      <c r="A97" s="1" t="s">
        <v>466</v>
      </c>
      <c r="B97" s="37">
        <v>22981</v>
      </c>
      <c r="C97" s="37">
        <v>26678</v>
      </c>
      <c r="D97" s="37">
        <v>5690</v>
      </c>
      <c r="E97" s="37">
        <v>15</v>
      </c>
      <c r="F97" s="6">
        <f t="shared" si="3"/>
        <v>32383</v>
      </c>
      <c r="G97" s="43">
        <f t="shared" si="4"/>
        <v>1.4091205778686742</v>
      </c>
      <c r="H97" s="37">
        <v>14801</v>
      </c>
      <c r="I97" s="38">
        <f t="shared" si="5"/>
        <v>47185.409120577868</v>
      </c>
      <c r="J97" s="2">
        <f>I97/B97</f>
        <v>2.0532356781940675</v>
      </c>
      <c r="K97" s="37">
        <v>154</v>
      </c>
      <c r="L97" s="37">
        <v>98</v>
      </c>
    </row>
    <row r="98" spans="1:12">
      <c r="A98" s="1" t="s">
        <v>471</v>
      </c>
      <c r="B98" s="37">
        <v>4793</v>
      </c>
      <c r="C98" s="37">
        <v>1556</v>
      </c>
      <c r="D98" s="37">
        <v>3020</v>
      </c>
      <c r="E98" s="37">
        <v>0</v>
      </c>
      <c r="F98" s="6">
        <f t="shared" si="3"/>
        <v>4576</v>
      </c>
      <c r="G98" s="43">
        <f t="shared" si="4"/>
        <v>0.95472564156060924</v>
      </c>
      <c r="H98" s="37">
        <v>0</v>
      </c>
      <c r="I98" s="38">
        <f t="shared" si="5"/>
        <v>4576.9547256415608</v>
      </c>
      <c r="J98" s="2">
        <f>I98/B98</f>
        <v>0.95492483322377653</v>
      </c>
      <c r="K98" s="37">
        <v>21</v>
      </c>
      <c r="L98" s="37">
        <v>0</v>
      </c>
    </row>
    <row r="99" spans="1:12">
      <c r="A99" s="1" t="s">
        <v>476</v>
      </c>
      <c r="B99" s="37">
        <v>7262</v>
      </c>
      <c r="C99" s="37">
        <v>13424</v>
      </c>
      <c r="D99" s="37">
        <v>16593</v>
      </c>
      <c r="E99" s="37">
        <v>0</v>
      </c>
      <c r="F99" s="6">
        <f t="shared" si="3"/>
        <v>30017</v>
      </c>
      <c r="G99" s="43">
        <f t="shared" si="4"/>
        <v>4.1334343156155331</v>
      </c>
      <c r="H99" s="37">
        <v>25813</v>
      </c>
      <c r="I99" s="38">
        <f t="shared" si="5"/>
        <v>55834.13343431562</v>
      </c>
      <c r="J99" s="2">
        <f>I99/B99</f>
        <v>7.6885339347721864</v>
      </c>
      <c r="K99" s="37">
        <v>67</v>
      </c>
      <c r="L99" s="37">
        <v>102</v>
      </c>
    </row>
    <row r="100" spans="1:12">
      <c r="A100" s="1" t="s">
        <v>481</v>
      </c>
      <c r="B100" s="37">
        <v>1210</v>
      </c>
      <c r="C100" s="37">
        <v>1402</v>
      </c>
      <c r="D100" s="37">
        <v>1588</v>
      </c>
      <c r="E100" s="37">
        <v>4</v>
      </c>
      <c r="F100" s="6">
        <f t="shared" si="3"/>
        <v>2994</v>
      </c>
      <c r="G100" s="43">
        <f t="shared" si="4"/>
        <v>2.4743801652892561</v>
      </c>
      <c r="H100" s="37">
        <v>355</v>
      </c>
      <c r="I100" s="38">
        <f t="shared" si="5"/>
        <v>3351.4743801652894</v>
      </c>
      <c r="J100" s="2">
        <f>I100/B100</f>
        <v>2.7698135373266854</v>
      </c>
      <c r="K100" s="37">
        <v>13</v>
      </c>
      <c r="L100" s="37">
        <v>0</v>
      </c>
    </row>
    <row r="101" spans="1:12">
      <c r="A101" s="1" t="s">
        <v>486</v>
      </c>
      <c r="B101" s="37">
        <v>164633</v>
      </c>
      <c r="C101" s="37">
        <v>202436</v>
      </c>
      <c r="D101" s="37">
        <v>151040</v>
      </c>
      <c r="E101" s="37">
        <v>0</v>
      </c>
      <c r="F101" s="6">
        <f t="shared" si="3"/>
        <v>353476</v>
      </c>
      <c r="G101" s="43">
        <f t="shared" si="4"/>
        <v>2.1470543572673764</v>
      </c>
      <c r="H101" s="37">
        <v>99071</v>
      </c>
      <c r="I101" s="38">
        <f t="shared" si="5"/>
        <v>452549.14705435728</v>
      </c>
      <c r="J101" s="2">
        <f>I101/B101</f>
        <v>2.7488361814117295</v>
      </c>
      <c r="K101" s="37">
        <v>3220</v>
      </c>
      <c r="L101" s="37">
        <v>1528</v>
      </c>
    </row>
    <row r="102" spans="1:12">
      <c r="A102" s="1" t="s">
        <v>490</v>
      </c>
      <c r="B102" s="37">
        <v>97387</v>
      </c>
      <c r="C102" s="37">
        <v>874792</v>
      </c>
      <c r="D102" s="37">
        <v>266610</v>
      </c>
      <c r="E102" s="37">
        <v>0</v>
      </c>
      <c r="F102" s="6">
        <f t="shared" si="3"/>
        <v>1141402</v>
      </c>
      <c r="G102" s="43">
        <f t="shared" si="4"/>
        <v>11.720270672677051</v>
      </c>
      <c r="H102" s="37">
        <v>42961</v>
      </c>
      <c r="I102" s="38">
        <f t="shared" si="5"/>
        <v>1184374.7202706726</v>
      </c>
      <c r="J102" s="2">
        <f>I102/B102</f>
        <v>12.16152792745102</v>
      </c>
      <c r="K102" s="37">
        <v>90</v>
      </c>
      <c r="L102" s="37">
        <v>291</v>
      </c>
    </row>
    <row r="103" spans="1:12">
      <c r="A103" s="1" t="s">
        <v>495</v>
      </c>
      <c r="B103" s="37">
        <v>27061</v>
      </c>
      <c r="C103" s="37">
        <v>24866</v>
      </c>
      <c r="D103" s="37">
        <v>11176</v>
      </c>
      <c r="E103" s="37">
        <v>564</v>
      </c>
      <c r="F103" s="6">
        <f t="shared" si="3"/>
        <v>36606</v>
      </c>
      <c r="G103" s="43">
        <f t="shared" si="4"/>
        <v>1.3527216289124571</v>
      </c>
      <c r="H103" s="37">
        <v>28546</v>
      </c>
      <c r="I103" s="38">
        <f t="shared" si="5"/>
        <v>65153.352721628915</v>
      </c>
      <c r="J103" s="2">
        <f>I103/B103</f>
        <v>2.4076476376197817</v>
      </c>
      <c r="K103" s="37">
        <v>212</v>
      </c>
      <c r="L103" s="37">
        <v>641</v>
      </c>
    </row>
    <row r="104" spans="1:12">
      <c r="A104" s="1" t="s">
        <v>499</v>
      </c>
      <c r="B104" s="37">
        <v>49525</v>
      </c>
      <c r="C104" s="37">
        <v>106876</v>
      </c>
      <c r="D104" s="37">
        <v>160200</v>
      </c>
      <c r="E104" s="37">
        <v>1269</v>
      </c>
      <c r="F104" s="6">
        <f t="shared" si="3"/>
        <v>268345</v>
      </c>
      <c r="G104" s="43">
        <f t="shared" si="4"/>
        <v>5.4183745583038867</v>
      </c>
      <c r="H104" s="37">
        <v>213944</v>
      </c>
      <c r="I104" s="38">
        <f t="shared" si="5"/>
        <v>482294.41837455833</v>
      </c>
      <c r="J104" s="2">
        <f>I104/B104</f>
        <v>9.7384031978709409</v>
      </c>
      <c r="K104" s="37">
        <v>377</v>
      </c>
      <c r="L104" s="37">
        <v>158</v>
      </c>
    </row>
    <row r="105" spans="1:12">
      <c r="A105" s="1" t="s">
        <v>504</v>
      </c>
      <c r="B105" s="37">
        <v>1411</v>
      </c>
      <c r="C105" s="37">
        <v>1819</v>
      </c>
      <c r="D105" s="37">
        <v>35344</v>
      </c>
      <c r="E105" s="37">
        <v>86</v>
      </c>
      <c r="F105" s="6">
        <f t="shared" si="3"/>
        <v>37249</v>
      </c>
      <c r="G105" s="43">
        <f t="shared" si="4"/>
        <v>26.399007795889439</v>
      </c>
      <c r="H105" s="37">
        <v>1531</v>
      </c>
      <c r="I105" s="38">
        <f t="shared" si="5"/>
        <v>38806.399007795888</v>
      </c>
      <c r="J105" s="2">
        <f>I105/B105</f>
        <v>27.50276329397299</v>
      </c>
      <c r="K105" s="37">
        <v>9</v>
      </c>
      <c r="L105" s="37">
        <v>0</v>
      </c>
    </row>
    <row r="106" spans="1:12">
      <c r="A106" s="1" t="s">
        <v>509</v>
      </c>
      <c r="B106" s="37">
        <v>2829</v>
      </c>
      <c r="C106" s="37">
        <v>1006</v>
      </c>
      <c r="D106" s="37">
        <v>1402</v>
      </c>
      <c r="E106" s="37">
        <v>76</v>
      </c>
      <c r="F106" s="6">
        <f t="shared" si="3"/>
        <v>2484</v>
      </c>
      <c r="G106" s="43">
        <f t="shared" si="4"/>
        <v>0.87804878048780488</v>
      </c>
      <c r="H106" s="37">
        <v>2690</v>
      </c>
      <c r="I106" s="38">
        <f t="shared" si="5"/>
        <v>5174.8780487804879</v>
      </c>
      <c r="J106" s="2">
        <f>I106/B106</f>
        <v>1.8292251851468675</v>
      </c>
      <c r="K106" s="37">
        <v>18</v>
      </c>
      <c r="L106" s="37">
        <v>0</v>
      </c>
    </row>
    <row r="107" spans="1:12">
      <c r="A107" s="1" t="s">
        <v>514</v>
      </c>
      <c r="B107" s="37">
        <v>260</v>
      </c>
      <c r="C107" s="37">
        <v>110</v>
      </c>
      <c r="D107" s="37">
        <v>436</v>
      </c>
      <c r="E107" s="37">
        <v>32</v>
      </c>
      <c r="F107" s="6">
        <f t="shared" si="3"/>
        <v>578</v>
      </c>
      <c r="G107" s="43">
        <f t="shared" si="4"/>
        <v>2.2230769230769232</v>
      </c>
      <c r="H107" s="37">
        <v>0</v>
      </c>
      <c r="I107" s="38">
        <f t="shared" si="5"/>
        <v>580.22307692307697</v>
      </c>
      <c r="J107" s="2">
        <f>I107/B107</f>
        <v>2.2316272189349116</v>
      </c>
      <c r="K107" s="37">
        <v>0</v>
      </c>
      <c r="L107" s="37">
        <v>0</v>
      </c>
    </row>
    <row r="108" spans="1:12">
      <c r="A108" s="1" t="s">
        <v>519</v>
      </c>
      <c r="B108" s="37">
        <v>819</v>
      </c>
      <c r="C108" s="37">
        <v>955</v>
      </c>
      <c r="D108" s="37">
        <v>245</v>
      </c>
      <c r="E108" s="37">
        <v>0</v>
      </c>
      <c r="F108" s="6">
        <f t="shared" si="3"/>
        <v>1200</v>
      </c>
      <c r="G108" s="43">
        <f t="shared" si="4"/>
        <v>1.4652014652014651</v>
      </c>
      <c r="H108" s="37">
        <v>0</v>
      </c>
      <c r="I108" s="38">
        <f t="shared" si="5"/>
        <v>1201.4652014652015</v>
      </c>
      <c r="J108" s="2">
        <f>I108/B108</f>
        <v>1.4669904779794891</v>
      </c>
      <c r="K108" s="37">
        <v>0</v>
      </c>
      <c r="L108" s="37">
        <v>0</v>
      </c>
    </row>
    <row r="109" spans="1:12">
      <c r="A109" s="1" t="s">
        <v>524</v>
      </c>
      <c r="B109" s="37">
        <v>2995</v>
      </c>
      <c r="C109" s="37">
        <v>3880</v>
      </c>
      <c r="D109" s="37">
        <v>3875</v>
      </c>
      <c r="E109" s="37">
        <v>543</v>
      </c>
      <c r="F109" s="6">
        <f t="shared" si="3"/>
        <v>8298</v>
      </c>
      <c r="G109" s="43">
        <f t="shared" si="4"/>
        <v>2.7706176961602673</v>
      </c>
      <c r="H109" s="37">
        <v>5634</v>
      </c>
      <c r="I109" s="38">
        <f t="shared" si="5"/>
        <v>13934.77061769616</v>
      </c>
      <c r="J109" s="2">
        <f>I109/B109</f>
        <v>4.6526780025696697</v>
      </c>
      <c r="K109" s="37">
        <v>11</v>
      </c>
      <c r="L109" s="37">
        <v>0</v>
      </c>
    </row>
    <row r="110" spans="1:12">
      <c r="A110" s="1" t="s">
        <v>529</v>
      </c>
      <c r="B110" s="37">
        <v>389</v>
      </c>
      <c r="C110" s="37">
        <v>1395</v>
      </c>
      <c r="D110" s="37">
        <v>614</v>
      </c>
      <c r="E110" s="37">
        <v>283</v>
      </c>
      <c r="F110" s="6">
        <f t="shared" si="3"/>
        <v>2292</v>
      </c>
      <c r="G110" s="43">
        <f t="shared" si="4"/>
        <v>5.8920308483290489</v>
      </c>
      <c r="H110" s="37">
        <v>0</v>
      </c>
      <c r="I110" s="38">
        <f t="shared" si="5"/>
        <v>2297.8920308483289</v>
      </c>
      <c r="J110" s="2">
        <f>I110/B110</f>
        <v>5.9071774571936473</v>
      </c>
      <c r="K110" s="37">
        <v>0</v>
      </c>
      <c r="L110" s="37">
        <v>0</v>
      </c>
    </row>
    <row r="111" spans="1:12">
      <c r="A111" s="1" t="s">
        <v>534</v>
      </c>
      <c r="B111" s="37">
        <v>682868</v>
      </c>
      <c r="C111" s="37">
        <v>2516630</v>
      </c>
      <c r="D111" s="37">
        <v>3020526</v>
      </c>
      <c r="E111" s="37">
        <v>21474</v>
      </c>
      <c r="F111" s="6">
        <f t="shared" si="3"/>
        <v>5558630</v>
      </c>
      <c r="G111" s="43">
        <f t="shared" si="4"/>
        <v>8.1401237135141784</v>
      </c>
      <c r="H111" s="37">
        <v>1827501</v>
      </c>
      <c r="I111" s="38">
        <f t="shared" si="5"/>
        <v>7386139.1401237138</v>
      </c>
      <c r="J111" s="2">
        <f>I111/B111</f>
        <v>10.816349777883447</v>
      </c>
      <c r="K111" s="37">
        <v>24718</v>
      </c>
      <c r="L111" s="37">
        <v>11788</v>
      </c>
    </row>
    <row r="112" spans="1:12">
      <c r="A112" s="1" t="s">
        <v>539</v>
      </c>
      <c r="B112" s="37">
        <v>8373</v>
      </c>
      <c r="C112" s="37">
        <v>1810</v>
      </c>
      <c r="D112" s="37">
        <v>3239</v>
      </c>
      <c r="E112" s="37">
        <v>63</v>
      </c>
      <c r="F112" s="6">
        <f t="shared" si="3"/>
        <v>5112</v>
      </c>
      <c r="G112" s="43" t="s">
        <v>171</v>
      </c>
      <c r="H112" s="37">
        <v>4126</v>
      </c>
      <c r="I112" s="38">
        <f t="shared" si="5"/>
        <v>9238</v>
      </c>
      <c r="J112" s="2">
        <f>I112/B112</f>
        <v>1.1033082527170668</v>
      </c>
      <c r="K112" s="37">
        <v>5</v>
      </c>
      <c r="L112" s="37">
        <v>0</v>
      </c>
    </row>
    <row r="113" spans="1:12">
      <c r="A113" s="1" t="s">
        <v>544</v>
      </c>
      <c r="B113" s="37">
        <v>5312</v>
      </c>
      <c r="C113" s="37">
        <v>11297</v>
      </c>
      <c r="D113" s="37">
        <v>7636</v>
      </c>
      <c r="E113" s="37">
        <v>251</v>
      </c>
      <c r="F113" s="6">
        <f t="shared" si="3"/>
        <v>19184</v>
      </c>
      <c r="G113" s="43">
        <f t="shared" si="4"/>
        <v>3.6114457831325302</v>
      </c>
      <c r="H113" s="37">
        <v>10410</v>
      </c>
      <c r="I113" s="38">
        <f t="shared" si="5"/>
        <v>29597.611445783132</v>
      </c>
      <c r="J113" s="2">
        <f>I113/B113</f>
        <v>5.5718395041007405</v>
      </c>
      <c r="K113" s="37">
        <v>23</v>
      </c>
      <c r="L113" s="37">
        <v>0</v>
      </c>
    </row>
    <row r="114" spans="1:12">
      <c r="A114" s="1" t="s">
        <v>549</v>
      </c>
      <c r="B114" s="37">
        <v>8375</v>
      </c>
      <c r="C114" s="37">
        <v>11372</v>
      </c>
      <c r="D114" s="37">
        <v>1738</v>
      </c>
      <c r="E114" s="37">
        <v>0</v>
      </c>
      <c r="F114" s="6">
        <f t="shared" si="3"/>
        <v>13110</v>
      </c>
      <c r="G114" s="43">
        <f t="shared" si="4"/>
        <v>1.5653731343283581</v>
      </c>
      <c r="H114" s="37">
        <v>12496</v>
      </c>
      <c r="I114" s="38">
        <f t="shared" si="5"/>
        <v>25607.565373134326</v>
      </c>
      <c r="J114" s="2">
        <f>I114/B114</f>
        <v>3.0576197460458898</v>
      </c>
      <c r="K114" s="37">
        <v>167</v>
      </c>
      <c r="L114" s="37">
        <v>91</v>
      </c>
    </row>
    <row r="115" spans="1:12">
      <c r="A115" s="1" t="s">
        <v>554</v>
      </c>
      <c r="B115" s="37">
        <v>2359</v>
      </c>
      <c r="C115" s="37">
        <v>7965</v>
      </c>
      <c r="D115" s="37">
        <v>2262</v>
      </c>
      <c r="E115" s="38" t="s">
        <v>17</v>
      </c>
      <c r="F115" s="6">
        <f t="shared" si="3"/>
        <v>10227</v>
      </c>
      <c r="G115" s="43">
        <f t="shared" si="4"/>
        <v>4.3353115727002969</v>
      </c>
      <c r="H115" s="37">
        <v>0</v>
      </c>
      <c r="I115" s="38">
        <f t="shared" si="5"/>
        <v>10231.3353115727</v>
      </c>
      <c r="J115" s="2">
        <f>I115/B115</f>
        <v>4.3371493478476895</v>
      </c>
      <c r="K115" s="38" t="s">
        <v>17</v>
      </c>
      <c r="L115" s="38" t="s">
        <v>17</v>
      </c>
    </row>
    <row r="116" spans="1:12">
      <c r="A116" s="1" t="s">
        <v>559</v>
      </c>
      <c r="B116" s="37">
        <v>2606</v>
      </c>
      <c r="C116" s="37">
        <v>3422</v>
      </c>
      <c r="D116" s="37">
        <v>7099</v>
      </c>
      <c r="E116" s="37">
        <v>1077</v>
      </c>
      <c r="F116" s="6">
        <f t="shared" si="3"/>
        <v>11598</v>
      </c>
      <c r="G116" s="43">
        <f t="shared" si="4"/>
        <v>4.4504988488104376</v>
      </c>
      <c r="H116" s="37">
        <v>4342</v>
      </c>
      <c r="I116" s="38">
        <f t="shared" si="5"/>
        <v>15944.45049884881</v>
      </c>
      <c r="J116" s="2">
        <f>I116/B116</f>
        <v>6.1183616649458212</v>
      </c>
      <c r="K116" s="37">
        <v>27</v>
      </c>
      <c r="L116" s="37">
        <v>0</v>
      </c>
    </row>
    <row r="117" spans="1:12">
      <c r="A117" s="1" t="s">
        <v>564</v>
      </c>
      <c r="B117" s="37">
        <v>1838</v>
      </c>
      <c r="C117" s="37">
        <v>1316</v>
      </c>
      <c r="D117" s="37">
        <v>152</v>
      </c>
      <c r="E117" s="37">
        <v>0</v>
      </c>
      <c r="F117" s="6">
        <f t="shared" si="3"/>
        <v>1468</v>
      </c>
      <c r="G117" s="43">
        <f t="shared" si="4"/>
        <v>0.7986942328618063</v>
      </c>
      <c r="H117" s="37">
        <v>1255</v>
      </c>
      <c r="I117" s="38">
        <f t="shared" si="5"/>
        <v>2723.7986942328616</v>
      </c>
      <c r="J117" s="2">
        <f>I117/B117</f>
        <v>1.4819361774933959</v>
      </c>
      <c r="K117" s="37">
        <v>2</v>
      </c>
      <c r="L117" s="37">
        <v>0</v>
      </c>
    </row>
    <row r="118" spans="1:12">
      <c r="A118" s="1" t="s">
        <v>569</v>
      </c>
      <c r="B118" s="37">
        <v>699</v>
      </c>
      <c r="C118" s="37">
        <v>2587</v>
      </c>
      <c r="D118" s="37">
        <v>928</v>
      </c>
      <c r="E118" s="37">
        <v>0</v>
      </c>
      <c r="F118" s="6">
        <f t="shared" si="3"/>
        <v>3515</v>
      </c>
      <c r="G118" s="43">
        <f t="shared" si="4"/>
        <v>5.0286123032904149</v>
      </c>
      <c r="H118" s="37">
        <v>1109</v>
      </c>
      <c r="I118" s="38">
        <f t="shared" si="5"/>
        <v>4629.0286123032911</v>
      </c>
      <c r="J118" s="2">
        <f>I118/B118</f>
        <v>6.6223585297615033</v>
      </c>
      <c r="K118" s="37">
        <v>0</v>
      </c>
      <c r="L118" s="37">
        <v>0</v>
      </c>
    </row>
    <row r="119" spans="1:12">
      <c r="A119" s="1" t="s">
        <v>574</v>
      </c>
      <c r="B119" s="37">
        <v>46583</v>
      </c>
      <c r="C119" s="37">
        <v>37016</v>
      </c>
      <c r="D119" s="37">
        <v>46440</v>
      </c>
      <c r="E119" s="37">
        <v>0</v>
      </c>
      <c r="F119" s="6">
        <f t="shared" si="3"/>
        <v>83456</v>
      </c>
      <c r="G119" s="43">
        <f t="shared" si="4"/>
        <v>1.7915548590687589</v>
      </c>
      <c r="H119" s="37">
        <v>73072</v>
      </c>
      <c r="I119" s="38">
        <f t="shared" si="5"/>
        <v>156529.79155485908</v>
      </c>
      <c r="J119" s="2">
        <f>I119/B119</f>
        <v>3.3602342389897406</v>
      </c>
      <c r="K119" s="37">
        <v>2871</v>
      </c>
      <c r="L119" s="37">
        <v>320</v>
      </c>
    </row>
    <row r="120" spans="1:12">
      <c r="A120" s="1" t="s">
        <v>579</v>
      </c>
      <c r="B120" s="37">
        <v>1135</v>
      </c>
      <c r="C120" s="38" t="s">
        <v>17</v>
      </c>
      <c r="D120" s="37">
        <v>0</v>
      </c>
      <c r="E120" s="38" t="s">
        <v>17</v>
      </c>
      <c r="F120" s="6">
        <f t="shared" si="3"/>
        <v>0</v>
      </c>
      <c r="G120" s="43">
        <f t="shared" si="4"/>
        <v>0</v>
      </c>
      <c r="H120" s="37">
        <v>0</v>
      </c>
      <c r="I120" s="38">
        <f t="shared" si="5"/>
        <v>0</v>
      </c>
      <c r="J120" s="2">
        <f>I120/B120</f>
        <v>0</v>
      </c>
      <c r="K120" s="38" t="s">
        <v>17</v>
      </c>
      <c r="L120" s="38" t="s">
        <v>17</v>
      </c>
    </row>
    <row r="121" spans="1:12">
      <c r="A121" s="1" t="s">
        <v>580</v>
      </c>
      <c r="B121" s="37">
        <v>3084</v>
      </c>
      <c r="C121" s="37">
        <v>2298</v>
      </c>
      <c r="D121" s="37">
        <v>1058</v>
      </c>
      <c r="E121" s="37">
        <v>0</v>
      </c>
      <c r="F121" s="6">
        <f t="shared" si="3"/>
        <v>3356</v>
      </c>
      <c r="G121" s="43">
        <f t="shared" si="4"/>
        <v>1.0881971465629052</v>
      </c>
      <c r="H121" s="37">
        <v>0</v>
      </c>
      <c r="I121" s="38">
        <f t="shared" si="5"/>
        <v>3357.0881971465628</v>
      </c>
      <c r="J121" s="2">
        <f>I121/B121</f>
        <v>1.0885499990747609</v>
      </c>
      <c r="K121" s="37">
        <v>2</v>
      </c>
      <c r="L121" s="37">
        <v>0</v>
      </c>
    </row>
    <row r="122" spans="1:12">
      <c r="A122" s="1" t="s">
        <v>585</v>
      </c>
      <c r="B122" s="37">
        <v>11753</v>
      </c>
      <c r="C122" s="37">
        <v>13023</v>
      </c>
      <c r="D122" s="37">
        <v>21286</v>
      </c>
      <c r="E122" s="37">
        <v>7322</v>
      </c>
      <c r="F122" s="6">
        <f t="shared" si="3"/>
        <v>41631</v>
      </c>
      <c r="G122" s="43">
        <f t="shared" si="4"/>
        <v>3.5421594486514083</v>
      </c>
      <c r="H122" s="37">
        <v>34214</v>
      </c>
      <c r="I122" s="38">
        <f t="shared" si="5"/>
        <v>75848.542159448654</v>
      </c>
      <c r="J122" s="2">
        <f>I122/B122</f>
        <v>6.4535473631794993</v>
      </c>
      <c r="K122" s="37">
        <v>232</v>
      </c>
      <c r="L122" s="37">
        <v>110</v>
      </c>
    </row>
    <row r="123" spans="1:12">
      <c r="A123" s="1" t="s">
        <v>590</v>
      </c>
      <c r="B123" s="37">
        <v>1927</v>
      </c>
      <c r="C123" s="37">
        <v>3482</v>
      </c>
      <c r="D123" s="37">
        <v>3477</v>
      </c>
      <c r="E123" s="37">
        <v>863</v>
      </c>
      <c r="F123" s="6">
        <f t="shared" si="3"/>
        <v>7822</v>
      </c>
      <c r="G123" s="43">
        <f t="shared" si="4"/>
        <v>4.0591593149974052</v>
      </c>
      <c r="H123" s="37">
        <v>4515</v>
      </c>
      <c r="I123" s="38">
        <f t="shared" si="5"/>
        <v>12341.059159314998</v>
      </c>
      <c r="J123" s="2">
        <f>I123/B123</f>
        <v>6.4042860193642959</v>
      </c>
      <c r="K123" s="37">
        <v>70</v>
      </c>
      <c r="L123" s="37">
        <v>0</v>
      </c>
    </row>
    <row r="124" spans="1:12">
      <c r="A124" s="1" t="s">
        <v>595</v>
      </c>
      <c r="B124" s="37">
        <v>1069</v>
      </c>
      <c r="C124" s="37">
        <v>6690</v>
      </c>
      <c r="D124" s="37">
        <v>1964</v>
      </c>
      <c r="E124" s="37">
        <v>9</v>
      </c>
      <c r="F124" s="6">
        <f t="shared" si="3"/>
        <v>8663</v>
      </c>
      <c r="G124" s="43">
        <f t="shared" si="4"/>
        <v>8.103835360149672</v>
      </c>
      <c r="H124" s="37">
        <v>0</v>
      </c>
      <c r="I124" s="38">
        <f t="shared" si="5"/>
        <v>8671.1038353601489</v>
      </c>
      <c r="J124" s="2">
        <f>I124/B124</f>
        <v>8.1114161228813373</v>
      </c>
      <c r="K124" s="37">
        <v>3</v>
      </c>
      <c r="L124" s="37">
        <v>0</v>
      </c>
    </row>
    <row r="125" spans="1:12">
      <c r="A125" s="1" t="s">
        <v>600</v>
      </c>
      <c r="B125" s="37">
        <v>26388</v>
      </c>
      <c r="C125" s="37">
        <v>68604</v>
      </c>
      <c r="D125" s="37">
        <v>93817</v>
      </c>
      <c r="E125" s="37">
        <v>873</v>
      </c>
      <c r="F125" s="6">
        <f t="shared" si="3"/>
        <v>163294</v>
      </c>
      <c r="G125" s="43">
        <f t="shared" si="4"/>
        <v>6.1881916022434442</v>
      </c>
      <c r="H125" s="37">
        <v>66954</v>
      </c>
      <c r="I125" s="38">
        <f t="shared" si="5"/>
        <v>230254.18819160224</v>
      </c>
      <c r="J125" s="2">
        <f>I125/B125</f>
        <v>8.7257157871609152</v>
      </c>
      <c r="K125" s="37">
        <v>260</v>
      </c>
      <c r="L125" s="37">
        <v>236</v>
      </c>
    </row>
    <row r="127" spans="1:12">
      <c r="A127" s="1" t="s">
        <v>605</v>
      </c>
      <c r="B127" s="38">
        <v>3987000</v>
      </c>
      <c r="F127" s="6">
        <f>SUM(F5:F126)</f>
        <v>17380533</v>
      </c>
      <c r="G127" s="43">
        <f t="shared" si="4"/>
        <v>4.3593009781790819</v>
      </c>
      <c r="H127" s="38">
        <f>SUM(H5:H125)</f>
        <v>9226909</v>
      </c>
      <c r="I127" s="38">
        <f>SUM(I5:I126)</f>
        <v>26607890.471915524</v>
      </c>
      <c r="J127" s="2">
        <f>I127/B127</f>
        <v>6.6736620195423937</v>
      </c>
      <c r="K127" s="38">
        <f>SUM(K5:K125)</f>
        <v>56093</v>
      </c>
      <c r="L127" s="38">
        <f>SUBTOTAL(109,L5:L126)</f>
        <v>32425</v>
      </c>
    </row>
  </sheetData>
  <mergeCells count="2">
    <mergeCell ref="C3:F3"/>
    <mergeCell ref="K3:L3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276B-5763-424B-B6CD-E175A3AE9870}">
  <dimension ref="A1:N127"/>
  <sheetViews>
    <sheetView workbookViewId="0">
      <selection activeCell="N1" sqref="N1"/>
    </sheetView>
  </sheetViews>
  <sheetFormatPr defaultRowHeight="15"/>
  <cols>
    <col min="1" max="1" width="52.42578125" bestFit="1" customWidth="1"/>
    <col min="2" max="2" width="13.5703125" style="38" bestFit="1" customWidth="1"/>
    <col min="3" max="3" width="15.140625" style="38" customWidth="1"/>
    <col min="4" max="7" width="18.28515625" style="38" customWidth="1"/>
    <col min="8" max="8" width="13.7109375" style="38" customWidth="1"/>
    <col min="9" max="9" width="12.28515625" style="2" bestFit="1" customWidth="1"/>
    <col min="10" max="10" width="13.85546875" style="38" customWidth="1"/>
    <col min="11" max="11" width="14.42578125" style="38" customWidth="1"/>
    <col min="12" max="12" width="10.85546875" style="38" bestFit="1" customWidth="1"/>
    <col min="13" max="13" width="14.28515625" style="38" customWidth="1"/>
    <col min="14" max="14" width="13.7109375" bestFit="1" customWidth="1"/>
  </cols>
  <sheetData>
    <row r="1" spans="1:14">
      <c r="A1" s="15" t="s">
        <v>806</v>
      </c>
    </row>
    <row r="3" spans="1:14">
      <c r="C3" s="73" t="s">
        <v>807</v>
      </c>
      <c r="D3" s="73"/>
      <c r="E3" s="73"/>
      <c r="F3" s="73"/>
      <c r="G3" s="73"/>
      <c r="H3" s="73"/>
      <c r="I3" s="73"/>
      <c r="J3" s="74" t="s">
        <v>808</v>
      </c>
      <c r="K3" s="74"/>
      <c r="L3" s="74"/>
      <c r="M3" s="74"/>
      <c r="N3" s="74"/>
    </row>
    <row r="4" spans="1:14">
      <c r="A4" s="23" t="s">
        <v>1</v>
      </c>
      <c r="B4" s="66" t="s">
        <v>11</v>
      </c>
      <c r="C4" s="69" t="s">
        <v>809</v>
      </c>
      <c r="D4" s="69" t="s">
        <v>810</v>
      </c>
      <c r="E4" s="69" t="s">
        <v>811</v>
      </c>
      <c r="F4" s="69" t="s">
        <v>812</v>
      </c>
      <c r="G4" s="70" t="s">
        <v>813</v>
      </c>
      <c r="H4" s="49" t="s">
        <v>814</v>
      </c>
      <c r="I4" s="25" t="s">
        <v>815</v>
      </c>
      <c r="J4" s="71" t="s">
        <v>816</v>
      </c>
      <c r="K4" s="71" t="s">
        <v>817</v>
      </c>
      <c r="L4" s="71" t="s">
        <v>818</v>
      </c>
      <c r="M4" s="72" t="s">
        <v>819</v>
      </c>
      <c r="N4" s="26" t="s">
        <v>820</v>
      </c>
    </row>
    <row r="5" spans="1:14">
      <c r="A5" s="1" t="s">
        <v>12</v>
      </c>
      <c r="B5" s="37">
        <v>16611</v>
      </c>
      <c r="C5" s="37">
        <v>44447</v>
      </c>
      <c r="D5" s="37">
        <v>26784</v>
      </c>
      <c r="E5" s="37">
        <v>2286</v>
      </c>
      <c r="F5" s="37">
        <v>7513</v>
      </c>
      <c r="G5" s="37">
        <v>1402</v>
      </c>
      <c r="H5" s="38">
        <f>SUM(C5:G5)</f>
        <v>82432</v>
      </c>
      <c r="I5" s="2">
        <f>H5/B5</f>
        <v>4.9624947324062365</v>
      </c>
      <c r="J5" s="37">
        <v>58479</v>
      </c>
      <c r="K5" s="37">
        <v>18985</v>
      </c>
      <c r="L5" s="37">
        <v>708</v>
      </c>
      <c r="M5" s="38">
        <f>SUM(J5:L5)</f>
        <v>78172</v>
      </c>
      <c r="N5" s="2">
        <f>M5/B5</f>
        <v>4.706038167479381</v>
      </c>
    </row>
    <row r="6" spans="1:14">
      <c r="A6" s="1" t="s">
        <v>18</v>
      </c>
      <c r="B6" s="37">
        <v>807</v>
      </c>
      <c r="C6" s="37">
        <v>7083</v>
      </c>
      <c r="D6" s="37">
        <v>9384</v>
      </c>
      <c r="E6" s="37">
        <v>216</v>
      </c>
      <c r="F6" s="37">
        <v>971</v>
      </c>
      <c r="G6" s="37">
        <v>0</v>
      </c>
      <c r="H6" s="38">
        <f t="shared" ref="H6:H69" si="0">SUM(C6:G6)</f>
        <v>17654</v>
      </c>
      <c r="I6" s="2">
        <f t="shared" ref="I6:I69" si="1">H6/B6</f>
        <v>21.876084262701362</v>
      </c>
      <c r="J6" s="37">
        <v>60182</v>
      </c>
      <c r="K6" s="37">
        <v>26394</v>
      </c>
      <c r="L6" s="37">
        <v>0</v>
      </c>
      <c r="M6" s="38">
        <f t="shared" ref="M6:M69" si="2">SUM(J6:L6)</f>
        <v>86576</v>
      </c>
      <c r="N6" s="2">
        <f t="shared" ref="N6:N69" si="3">M6/B6</f>
        <v>107.2812887236679</v>
      </c>
    </row>
    <row r="7" spans="1:14">
      <c r="A7" s="1" t="s">
        <v>23</v>
      </c>
      <c r="B7" s="37">
        <v>4978</v>
      </c>
      <c r="C7" s="37">
        <v>28868</v>
      </c>
      <c r="D7" s="37">
        <v>11770</v>
      </c>
      <c r="E7" s="37">
        <v>865</v>
      </c>
      <c r="F7" s="37">
        <v>2692</v>
      </c>
      <c r="G7" s="37">
        <v>0</v>
      </c>
      <c r="H7" s="38">
        <f t="shared" si="0"/>
        <v>44195</v>
      </c>
      <c r="I7" s="2">
        <f t="shared" si="1"/>
        <v>8.8780634793089597</v>
      </c>
      <c r="J7" s="37">
        <v>57614</v>
      </c>
      <c r="K7" s="37">
        <v>26791</v>
      </c>
      <c r="L7" s="37">
        <v>0</v>
      </c>
      <c r="M7" s="38">
        <f t="shared" si="2"/>
        <v>84405</v>
      </c>
      <c r="N7" s="2">
        <f t="shared" si="3"/>
        <v>16.955604660506228</v>
      </c>
    </row>
    <row r="8" spans="1:14">
      <c r="A8" s="1" t="s">
        <v>28</v>
      </c>
      <c r="B8" s="37">
        <v>5518</v>
      </c>
      <c r="C8" s="37">
        <v>11159</v>
      </c>
      <c r="D8" s="37">
        <v>6009</v>
      </c>
      <c r="E8" s="37">
        <v>27</v>
      </c>
      <c r="F8" s="37">
        <v>1076</v>
      </c>
      <c r="G8" s="37">
        <v>136</v>
      </c>
      <c r="H8" s="38">
        <f t="shared" si="0"/>
        <v>18407</v>
      </c>
      <c r="I8" s="2">
        <f t="shared" si="1"/>
        <v>3.3358100761145342</v>
      </c>
      <c r="J8" s="37">
        <v>60182</v>
      </c>
      <c r="K8" s="37">
        <v>26394</v>
      </c>
      <c r="L8" s="37">
        <v>0</v>
      </c>
      <c r="M8" s="38">
        <f t="shared" si="2"/>
        <v>86576</v>
      </c>
      <c r="N8" s="2">
        <f t="shared" si="3"/>
        <v>15.689742660384198</v>
      </c>
    </row>
    <row r="9" spans="1:14">
      <c r="A9" s="1" t="s">
        <v>33</v>
      </c>
      <c r="B9" s="37">
        <v>2193</v>
      </c>
      <c r="C9" s="37">
        <v>8225</v>
      </c>
      <c r="D9" s="37">
        <v>2601</v>
      </c>
      <c r="E9" s="37">
        <v>345</v>
      </c>
      <c r="F9" s="37">
        <v>528</v>
      </c>
      <c r="G9" s="37">
        <v>36</v>
      </c>
      <c r="H9" s="38">
        <f t="shared" si="0"/>
        <v>11735</v>
      </c>
      <c r="I9" s="2">
        <f t="shared" si="1"/>
        <v>5.3511171910624711</v>
      </c>
      <c r="J9" s="37">
        <v>60182</v>
      </c>
      <c r="K9" s="37">
        <v>26394</v>
      </c>
      <c r="L9" s="37">
        <v>0</v>
      </c>
      <c r="M9" s="38">
        <f t="shared" si="2"/>
        <v>86576</v>
      </c>
      <c r="N9" s="2">
        <f t="shared" si="3"/>
        <v>39.47834017327861</v>
      </c>
    </row>
    <row r="10" spans="1:14">
      <c r="A10" s="1" t="s">
        <v>38</v>
      </c>
      <c r="B10" s="37">
        <v>1002</v>
      </c>
      <c r="C10" s="37">
        <v>5274</v>
      </c>
      <c r="D10" s="37">
        <v>1639</v>
      </c>
      <c r="E10" s="37">
        <v>5</v>
      </c>
      <c r="F10" s="37">
        <v>0</v>
      </c>
      <c r="G10" s="37">
        <v>0</v>
      </c>
      <c r="H10" s="38">
        <f t="shared" si="0"/>
        <v>6918</v>
      </c>
      <c r="I10" s="2">
        <f t="shared" si="1"/>
        <v>6.9041916167664672</v>
      </c>
      <c r="J10" s="37">
        <v>60182</v>
      </c>
      <c r="K10" s="37">
        <v>26394</v>
      </c>
      <c r="L10" s="37">
        <v>0</v>
      </c>
      <c r="M10" s="38">
        <f t="shared" si="2"/>
        <v>86576</v>
      </c>
      <c r="N10" s="2">
        <f t="shared" si="3"/>
        <v>86.403193612774444</v>
      </c>
    </row>
    <row r="11" spans="1:14">
      <c r="A11" s="1" t="s">
        <v>43</v>
      </c>
      <c r="B11" s="37">
        <v>24847</v>
      </c>
      <c r="C11" s="37">
        <v>66398</v>
      </c>
      <c r="D11" s="37">
        <v>19707</v>
      </c>
      <c r="E11" s="37">
        <v>4485</v>
      </c>
      <c r="F11" s="37">
        <v>12089</v>
      </c>
      <c r="G11" s="37">
        <v>42</v>
      </c>
      <c r="H11" s="38">
        <f t="shared" si="0"/>
        <v>102721</v>
      </c>
      <c r="I11" s="2">
        <f t="shared" si="1"/>
        <v>4.1341409425685196</v>
      </c>
      <c r="J11" s="37">
        <v>60015</v>
      </c>
      <c r="K11" s="37">
        <v>25890</v>
      </c>
      <c r="L11" s="37">
        <v>1183</v>
      </c>
      <c r="M11" s="38">
        <f t="shared" si="2"/>
        <v>87088</v>
      </c>
      <c r="N11" s="2">
        <f t="shared" si="3"/>
        <v>3.50497041896406</v>
      </c>
    </row>
    <row r="12" spans="1:14">
      <c r="A12" s="1" t="s">
        <v>48</v>
      </c>
      <c r="B12" s="37">
        <v>1011</v>
      </c>
      <c r="C12" s="37">
        <v>7437</v>
      </c>
      <c r="D12" s="37">
        <v>4777</v>
      </c>
      <c r="E12" s="37">
        <v>0</v>
      </c>
      <c r="F12" s="37">
        <v>0</v>
      </c>
      <c r="G12" s="37">
        <v>0</v>
      </c>
      <c r="H12" s="38">
        <f t="shared" si="0"/>
        <v>12214</v>
      </c>
      <c r="I12" s="2">
        <f t="shared" si="1"/>
        <v>12.081107814045499</v>
      </c>
      <c r="J12" s="37">
        <v>60182</v>
      </c>
      <c r="K12" s="37">
        <v>26394</v>
      </c>
      <c r="L12" s="37">
        <v>0</v>
      </c>
      <c r="M12" s="38">
        <f t="shared" si="2"/>
        <v>86576</v>
      </c>
      <c r="N12" s="2">
        <f t="shared" si="3"/>
        <v>85.634025717111768</v>
      </c>
    </row>
    <row r="13" spans="1:14">
      <c r="A13" s="1" t="s">
        <v>53</v>
      </c>
      <c r="B13" s="37">
        <v>38114</v>
      </c>
      <c r="C13" s="37">
        <v>46177</v>
      </c>
      <c r="D13" s="37">
        <v>19813</v>
      </c>
      <c r="E13" s="37">
        <v>3035</v>
      </c>
      <c r="F13" s="37">
        <v>11969</v>
      </c>
      <c r="G13" s="37">
        <v>1903</v>
      </c>
      <c r="H13" s="38">
        <f t="shared" si="0"/>
        <v>82897</v>
      </c>
      <c r="I13" s="2">
        <f t="shared" si="1"/>
        <v>2.1749750747756731</v>
      </c>
      <c r="J13" s="37">
        <v>985337</v>
      </c>
      <c r="K13" s="37">
        <v>709968</v>
      </c>
      <c r="L13" s="37">
        <v>31670</v>
      </c>
      <c r="M13" s="38">
        <f t="shared" si="2"/>
        <v>1726975</v>
      </c>
      <c r="N13" s="2">
        <f t="shared" si="3"/>
        <v>45.310778191740567</v>
      </c>
    </row>
    <row r="14" spans="1:14">
      <c r="A14" s="1" t="s">
        <v>58</v>
      </c>
      <c r="B14" s="37">
        <v>1262</v>
      </c>
      <c r="C14" s="37">
        <v>11445</v>
      </c>
      <c r="D14" s="37">
        <v>5359</v>
      </c>
      <c r="E14" s="37">
        <v>357</v>
      </c>
      <c r="F14" s="37">
        <v>350</v>
      </c>
      <c r="G14" s="37">
        <v>0</v>
      </c>
      <c r="H14" s="38">
        <f t="shared" si="0"/>
        <v>17511</v>
      </c>
      <c r="I14" s="2">
        <f t="shared" si="1"/>
        <v>13.875594294770206</v>
      </c>
      <c r="J14" s="37">
        <v>60255</v>
      </c>
      <c r="K14" s="37">
        <v>26394</v>
      </c>
      <c r="L14" s="37">
        <v>0</v>
      </c>
      <c r="M14" s="38">
        <f t="shared" si="2"/>
        <v>86649</v>
      </c>
      <c r="N14" s="2">
        <f t="shared" si="3"/>
        <v>68.660063391442151</v>
      </c>
    </row>
    <row r="15" spans="1:14">
      <c r="A15" s="1" t="s">
        <v>63</v>
      </c>
      <c r="B15" s="37">
        <v>6072</v>
      </c>
      <c r="C15" s="37">
        <v>16860</v>
      </c>
      <c r="D15" s="37">
        <v>8385</v>
      </c>
      <c r="E15" s="37">
        <v>313</v>
      </c>
      <c r="F15" s="37">
        <v>868</v>
      </c>
      <c r="G15" s="37">
        <v>51</v>
      </c>
      <c r="H15" s="38">
        <f t="shared" si="0"/>
        <v>26477</v>
      </c>
      <c r="I15" s="2">
        <f t="shared" si="1"/>
        <v>4.3605072463768115</v>
      </c>
      <c r="J15" s="37">
        <v>60182</v>
      </c>
      <c r="K15" s="37">
        <v>26394</v>
      </c>
      <c r="L15" s="37">
        <v>0</v>
      </c>
      <c r="M15" s="38">
        <f t="shared" si="2"/>
        <v>86576</v>
      </c>
      <c r="N15" s="2">
        <f t="shared" si="3"/>
        <v>14.258234519104084</v>
      </c>
    </row>
    <row r="16" spans="1:14">
      <c r="A16" s="1" t="s">
        <v>68</v>
      </c>
      <c r="B16" s="37">
        <v>1109</v>
      </c>
      <c r="C16" s="37">
        <v>7133</v>
      </c>
      <c r="D16" s="37">
        <v>2901</v>
      </c>
      <c r="E16" s="37">
        <v>217</v>
      </c>
      <c r="F16" s="37">
        <v>8</v>
      </c>
      <c r="G16" s="37">
        <v>0</v>
      </c>
      <c r="H16" s="38">
        <f t="shared" si="0"/>
        <v>10259</v>
      </c>
      <c r="I16" s="2">
        <f t="shared" si="1"/>
        <v>9.2506762849413882</v>
      </c>
      <c r="J16" s="37">
        <v>60182</v>
      </c>
      <c r="K16" s="37">
        <v>26394</v>
      </c>
      <c r="L16" s="37">
        <v>0</v>
      </c>
      <c r="M16" s="38">
        <f t="shared" si="2"/>
        <v>86576</v>
      </c>
      <c r="N16" s="2">
        <f t="shared" si="3"/>
        <v>78.066726780883684</v>
      </c>
    </row>
    <row r="17" spans="1:14">
      <c r="A17" s="1" t="s">
        <v>73</v>
      </c>
      <c r="B17" s="37">
        <v>4258</v>
      </c>
      <c r="C17" s="37">
        <v>16554</v>
      </c>
      <c r="D17" s="37">
        <v>9773</v>
      </c>
      <c r="E17" s="37">
        <v>412</v>
      </c>
      <c r="F17" s="37">
        <v>996</v>
      </c>
      <c r="G17" s="37">
        <v>317</v>
      </c>
      <c r="H17" s="38">
        <f t="shared" si="0"/>
        <v>28052</v>
      </c>
      <c r="I17" s="2">
        <f t="shared" si="1"/>
        <v>6.5880695162047909</v>
      </c>
      <c r="J17" s="37">
        <v>49585</v>
      </c>
      <c r="K17" s="37">
        <v>19467</v>
      </c>
      <c r="L17" s="37">
        <v>0</v>
      </c>
      <c r="M17" s="38">
        <f t="shared" si="2"/>
        <v>69052</v>
      </c>
      <c r="N17" s="2">
        <f t="shared" si="3"/>
        <v>16.217003287928605</v>
      </c>
    </row>
    <row r="18" spans="1:14">
      <c r="A18" s="1" t="s">
        <v>78</v>
      </c>
      <c r="B18" s="37">
        <v>1015</v>
      </c>
      <c r="C18" s="37">
        <v>5849</v>
      </c>
      <c r="D18" s="37">
        <v>5739</v>
      </c>
      <c r="E18" s="37">
        <v>104</v>
      </c>
      <c r="F18" s="37">
        <v>727</v>
      </c>
      <c r="G18" s="37">
        <v>16</v>
      </c>
      <c r="H18" s="38">
        <f t="shared" si="0"/>
        <v>12435</v>
      </c>
      <c r="I18" s="2">
        <f t="shared" si="1"/>
        <v>12.251231527093596</v>
      </c>
      <c r="J18" s="37">
        <v>0</v>
      </c>
      <c r="K18" s="37">
        <v>0</v>
      </c>
      <c r="L18" s="37">
        <v>0</v>
      </c>
      <c r="M18" s="38">
        <f t="shared" si="2"/>
        <v>0</v>
      </c>
      <c r="N18" s="2">
        <f t="shared" si="3"/>
        <v>0</v>
      </c>
    </row>
    <row r="19" spans="1:14">
      <c r="A19" s="1" t="s">
        <v>83</v>
      </c>
      <c r="B19" s="37">
        <v>355</v>
      </c>
      <c r="C19" s="37">
        <v>4500</v>
      </c>
      <c r="D19" s="37">
        <v>1550</v>
      </c>
      <c r="E19" s="37">
        <v>61</v>
      </c>
      <c r="F19" s="37">
        <v>520</v>
      </c>
      <c r="G19" s="37">
        <v>0</v>
      </c>
      <c r="H19" s="38">
        <f t="shared" si="0"/>
        <v>6631</v>
      </c>
      <c r="I19" s="2">
        <f t="shared" si="1"/>
        <v>18.678873239436619</v>
      </c>
      <c r="J19" s="37">
        <v>0</v>
      </c>
      <c r="K19" s="37">
        <v>0</v>
      </c>
      <c r="L19" s="37">
        <v>0</v>
      </c>
      <c r="M19" s="38">
        <f t="shared" si="2"/>
        <v>0</v>
      </c>
      <c r="N19" s="2">
        <f t="shared" si="3"/>
        <v>0</v>
      </c>
    </row>
    <row r="20" spans="1:14">
      <c r="A20" s="1" t="s">
        <v>88</v>
      </c>
      <c r="B20" s="37">
        <v>1373</v>
      </c>
      <c r="C20" s="37">
        <v>8707</v>
      </c>
      <c r="D20" s="37">
        <v>3479</v>
      </c>
      <c r="E20" s="37">
        <v>0</v>
      </c>
      <c r="F20" s="37">
        <v>1174</v>
      </c>
      <c r="G20" s="37">
        <v>0</v>
      </c>
      <c r="H20" s="38">
        <f t="shared" si="0"/>
        <v>13360</v>
      </c>
      <c r="I20" s="2">
        <f t="shared" si="1"/>
        <v>9.7305171158048065</v>
      </c>
      <c r="J20" s="37">
        <v>0</v>
      </c>
      <c r="K20" s="37">
        <v>0</v>
      </c>
      <c r="L20" s="37">
        <v>0</v>
      </c>
      <c r="M20" s="38">
        <f t="shared" si="2"/>
        <v>0</v>
      </c>
      <c r="N20" s="2">
        <f t="shared" si="3"/>
        <v>0</v>
      </c>
    </row>
    <row r="21" spans="1:14">
      <c r="A21" s="1" t="s">
        <v>93</v>
      </c>
      <c r="B21" s="37">
        <v>7510</v>
      </c>
      <c r="C21" s="37">
        <v>12469</v>
      </c>
      <c r="D21" s="37">
        <v>7436</v>
      </c>
      <c r="E21" s="37">
        <v>208</v>
      </c>
      <c r="F21" s="37">
        <v>2370</v>
      </c>
      <c r="G21" s="37">
        <v>6</v>
      </c>
      <c r="H21" s="38">
        <f t="shared" si="0"/>
        <v>22489</v>
      </c>
      <c r="I21" s="2">
        <f t="shared" si="1"/>
        <v>2.9945406125166443</v>
      </c>
      <c r="J21" s="37">
        <v>60182</v>
      </c>
      <c r="K21" s="37">
        <v>26394</v>
      </c>
      <c r="L21" s="37">
        <v>0</v>
      </c>
      <c r="M21" s="38">
        <f t="shared" si="2"/>
        <v>86576</v>
      </c>
      <c r="N21" s="2">
        <f t="shared" si="3"/>
        <v>11.528095872170439</v>
      </c>
    </row>
    <row r="22" spans="1:14">
      <c r="A22" s="1" t="s">
        <v>98</v>
      </c>
      <c r="B22" s="37">
        <v>2924</v>
      </c>
      <c r="C22" s="37">
        <v>8016</v>
      </c>
      <c r="D22" s="37">
        <v>3028</v>
      </c>
      <c r="E22" s="37">
        <v>352</v>
      </c>
      <c r="F22" s="37">
        <v>148</v>
      </c>
      <c r="G22" s="37">
        <v>4</v>
      </c>
      <c r="H22" s="38">
        <f t="shared" si="0"/>
        <v>11548</v>
      </c>
      <c r="I22" s="2">
        <f t="shared" si="1"/>
        <v>3.9493844049247606</v>
      </c>
      <c r="J22" s="37">
        <v>60182</v>
      </c>
      <c r="K22" s="37">
        <v>26394</v>
      </c>
      <c r="L22" s="37">
        <v>0</v>
      </c>
      <c r="M22" s="38">
        <f t="shared" si="2"/>
        <v>86576</v>
      </c>
      <c r="N22" s="2">
        <f t="shared" si="3"/>
        <v>29.608755129958961</v>
      </c>
    </row>
    <row r="23" spans="1:14">
      <c r="A23" s="1" t="s">
        <v>103</v>
      </c>
      <c r="B23" s="37">
        <v>1994</v>
      </c>
      <c r="C23" s="37">
        <v>13030</v>
      </c>
      <c r="D23" s="37">
        <v>4404</v>
      </c>
      <c r="E23" s="37">
        <v>105</v>
      </c>
      <c r="F23" s="37">
        <v>1261</v>
      </c>
      <c r="G23" s="37">
        <v>0</v>
      </c>
      <c r="H23" s="38">
        <f t="shared" si="0"/>
        <v>18800</v>
      </c>
      <c r="I23" s="2">
        <f t="shared" si="1"/>
        <v>9.4282848545636906</v>
      </c>
      <c r="J23" s="37">
        <v>60182</v>
      </c>
      <c r="K23" s="37">
        <v>26396</v>
      </c>
      <c r="L23" s="37">
        <v>0</v>
      </c>
      <c r="M23" s="38">
        <f t="shared" si="2"/>
        <v>86578</v>
      </c>
      <c r="N23" s="2">
        <f t="shared" si="3"/>
        <v>43.419257773319963</v>
      </c>
    </row>
    <row r="24" spans="1:14">
      <c r="A24" s="1" t="s">
        <v>108</v>
      </c>
      <c r="B24" s="37">
        <v>1446</v>
      </c>
      <c r="C24" s="37">
        <v>7559</v>
      </c>
      <c r="D24" s="37">
        <v>6804</v>
      </c>
      <c r="E24" s="37">
        <v>300</v>
      </c>
      <c r="F24" s="37">
        <v>596</v>
      </c>
      <c r="G24" s="37">
        <v>9</v>
      </c>
      <c r="H24" s="38">
        <f t="shared" si="0"/>
        <v>15268</v>
      </c>
      <c r="I24" s="2">
        <f t="shared" si="1"/>
        <v>10.558782849239281</v>
      </c>
      <c r="J24" s="37">
        <v>59829</v>
      </c>
      <c r="K24" s="37">
        <v>86812</v>
      </c>
      <c r="L24" s="37">
        <v>0</v>
      </c>
      <c r="M24" s="38">
        <f t="shared" si="2"/>
        <v>146641</v>
      </c>
      <c r="N24" s="2">
        <f t="shared" si="3"/>
        <v>101.41147994467497</v>
      </c>
    </row>
    <row r="25" spans="1:14">
      <c r="A25" s="1" t="s">
        <v>113</v>
      </c>
      <c r="B25" s="37">
        <v>16745</v>
      </c>
      <c r="C25" s="37">
        <v>35921</v>
      </c>
      <c r="D25" s="37">
        <v>10531</v>
      </c>
      <c r="E25" s="37">
        <v>1982</v>
      </c>
      <c r="F25" s="37">
        <v>288</v>
      </c>
      <c r="G25" s="37">
        <v>37</v>
      </c>
      <c r="H25" s="38">
        <f t="shared" si="0"/>
        <v>48759</v>
      </c>
      <c r="I25" s="2">
        <f t="shared" si="1"/>
        <v>2.9118542848611524</v>
      </c>
      <c r="J25" s="37">
        <v>60182</v>
      </c>
      <c r="K25" s="37">
        <v>26394</v>
      </c>
      <c r="L25" s="37">
        <v>33385</v>
      </c>
      <c r="M25" s="38">
        <f t="shared" si="2"/>
        <v>119961</v>
      </c>
      <c r="N25" s="2">
        <f t="shared" si="3"/>
        <v>7.163989250522544</v>
      </c>
    </row>
    <row r="26" spans="1:14">
      <c r="A26" s="1" t="s">
        <v>118</v>
      </c>
      <c r="B26" s="37">
        <v>2133</v>
      </c>
      <c r="C26" s="37">
        <v>9025</v>
      </c>
      <c r="D26" s="37">
        <v>5192</v>
      </c>
      <c r="E26" s="37">
        <v>0</v>
      </c>
      <c r="F26" s="37">
        <v>488</v>
      </c>
      <c r="G26" s="37">
        <v>119</v>
      </c>
      <c r="H26" s="38">
        <f t="shared" si="0"/>
        <v>14824</v>
      </c>
      <c r="I26" s="2">
        <f t="shared" si="1"/>
        <v>6.9498359118612285</v>
      </c>
      <c r="J26" s="37">
        <v>0</v>
      </c>
      <c r="K26" s="37">
        <v>0</v>
      </c>
      <c r="L26" s="37">
        <v>0</v>
      </c>
      <c r="M26" s="38">
        <f t="shared" si="2"/>
        <v>0</v>
      </c>
      <c r="N26" s="2">
        <f t="shared" si="3"/>
        <v>0</v>
      </c>
    </row>
    <row r="27" spans="1:14">
      <c r="A27" s="1" t="s">
        <v>123</v>
      </c>
      <c r="B27" s="37">
        <v>20385</v>
      </c>
      <c r="C27" s="37">
        <v>27839</v>
      </c>
      <c r="D27" s="37">
        <v>14187</v>
      </c>
      <c r="E27" s="37">
        <v>2006</v>
      </c>
      <c r="F27" s="37">
        <v>4868</v>
      </c>
      <c r="G27" s="37">
        <v>1158</v>
      </c>
      <c r="H27" s="38">
        <f t="shared" si="0"/>
        <v>50058</v>
      </c>
      <c r="I27" s="2">
        <f t="shared" si="1"/>
        <v>2.4556291390728475</v>
      </c>
      <c r="J27" s="37">
        <v>172602</v>
      </c>
      <c r="K27" s="37">
        <v>78592</v>
      </c>
      <c r="L27" s="37">
        <v>9885</v>
      </c>
      <c r="M27" s="38">
        <f t="shared" si="2"/>
        <v>261079</v>
      </c>
      <c r="N27" s="2">
        <f t="shared" si="3"/>
        <v>12.807407407407407</v>
      </c>
    </row>
    <row r="28" spans="1:14">
      <c r="A28" s="1" t="s">
        <v>128</v>
      </c>
      <c r="B28" s="37">
        <v>3223</v>
      </c>
      <c r="C28" s="37">
        <v>9242</v>
      </c>
      <c r="D28" s="37">
        <v>6214</v>
      </c>
      <c r="E28" s="37">
        <v>72</v>
      </c>
      <c r="F28" s="37">
        <v>480</v>
      </c>
      <c r="G28" s="37">
        <v>375</v>
      </c>
      <c r="H28" s="38">
        <f t="shared" si="0"/>
        <v>16383</v>
      </c>
      <c r="I28" s="2">
        <f t="shared" si="1"/>
        <v>5.0831523425380079</v>
      </c>
      <c r="J28" s="37">
        <v>60182</v>
      </c>
      <c r="K28" s="37">
        <v>26394</v>
      </c>
      <c r="L28" s="37">
        <v>0</v>
      </c>
      <c r="M28" s="38">
        <f t="shared" si="2"/>
        <v>86576</v>
      </c>
      <c r="N28" s="2">
        <f t="shared" si="3"/>
        <v>26.861929878994726</v>
      </c>
    </row>
    <row r="29" spans="1:14">
      <c r="A29" s="1" t="s">
        <v>133</v>
      </c>
      <c r="B29" s="37">
        <v>10786</v>
      </c>
      <c r="C29" s="37">
        <v>10036</v>
      </c>
      <c r="D29" s="37">
        <v>8673</v>
      </c>
      <c r="E29" s="37">
        <v>720</v>
      </c>
      <c r="F29" s="37">
        <v>1308</v>
      </c>
      <c r="G29" s="37">
        <v>174</v>
      </c>
      <c r="H29" s="38">
        <f t="shared" si="0"/>
        <v>20911</v>
      </c>
      <c r="I29" s="2">
        <f t="shared" si="1"/>
        <v>1.9387168551826441</v>
      </c>
      <c r="J29" s="37">
        <v>60309</v>
      </c>
      <c r="K29" s="37">
        <v>24992</v>
      </c>
      <c r="L29" s="37">
        <v>0</v>
      </c>
      <c r="M29" s="38">
        <f t="shared" si="2"/>
        <v>85301</v>
      </c>
      <c r="N29" s="2">
        <f t="shared" si="3"/>
        <v>7.9084924902651581</v>
      </c>
    </row>
    <row r="30" spans="1:14">
      <c r="A30" s="1" t="s">
        <v>138</v>
      </c>
      <c r="B30" s="37">
        <v>1372</v>
      </c>
      <c r="C30" s="37">
        <v>4743</v>
      </c>
      <c r="D30" s="37">
        <v>-1</v>
      </c>
      <c r="E30" s="37">
        <v>24</v>
      </c>
      <c r="F30" s="37">
        <v>0</v>
      </c>
      <c r="G30" s="37">
        <v>0</v>
      </c>
      <c r="H30" s="38">
        <f t="shared" si="0"/>
        <v>4766</v>
      </c>
      <c r="I30" s="2">
        <f t="shared" si="1"/>
        <v>3.4737609329446064</v>
      </c>
      <c r="J30" s="37">
        <v>60182</v>
      </c>
      <c r="K30" s="37">
        <v>26394</v>
      </c>
      <c r="L30" s="37">
        <v>0</v>
      </c>
      <c r="M30" s="38">
        <f t="shared" si="2"/>
        <v>86576</v>
      </c>
      <c r="N30" s="2">
        <f t="shared" si="3"/>
        <v>63.102040816326529</v>
      </c>
    </row>
    <row r="31" spans="1:14">
      <c r="A31" s="1" t="s">
        <v>143</v>
      </c>
      <c r="B31" s="37">
        <v>8391</v>
      </c>
      <c r="C31" s="37">
        <v>28391</v>
      </c>
      <c r="D31" s="37">
        <v>8470</v>
      </c>
      <c r="E31" s="37">
        <v>578</v>
      </c>
      <c r="F31" s="37">
        <v>562</v>
      </c>
      <c r="G31" s="37">
        <v>40</v>
      </c>
      <c r="H31" s="38">
        <f t="shared" si="0"/>
        <v>38041</v>
      </c>
      <c r="I31" s="2">
        <f t="shared" si="1"/>
        <v>4.5335478488857106</v>
      </c>
      <c r="J31" s="37">
        <v>60182</v>
      </c>
      <c r="K31" s="37">
        <v>26394</v>
      </c>
      <c r="L31" s="37">
        <v>0</v>
      </c>
      <c r="M31" s="38">
        <f t="shared" si="2"/>
        <v>86576</v>
      </c>
      <c r="N31" s="2">
        <f t="shared" si="3"/>
        <v>10.317721368132522</v>
      </c>
    </row>
    <row r="32" spans="1:14">
      <c r="A32" s="1" t="s">
        <v>148</v>
      </c>
      <c r="B32" s="37">
        <v>3419</v>
      </c>
      <c r="C32" s="37">
        <v>7253</v>
      </c>
      <c r="D32" s="37">
        <v>4213</v>
      </c>
      <c r="E32" s="37">
        <v>339</v>
      </c>
      <c r="F32" s="37">
        <v>1224</v>
      </c>
      <c r="G32" s="37">
        <v>0</v>
      </c>
      <c r="H32" s="38">
        <f t="shared" si="0"/>
        <v>13029</v>
      </c>
      <c r="I32" s="2">
        <f t="shared" si="1"/>
        <v>3.8107633811055863</v>
      </c>
      <c r="J32" s="37">
        <v>0</v>
      </c>
      <c r="K32" s="37">
        <v>0</v>
      </c>
      <c r="L32" s="37">
        <v>0</v>
      </c>
      <c r="M32" s="38">
        <f t="shared" si="2"/>
        <v>0</v>
      </c>
      <c r="N32" s="2">
        <f t="shared" si="3"/>
        <v>0</v>
      </c>
    </row>
    <row r="33" spans="1:14">
      <c r="A33" s="1" t="s">
        <v>153</v>
      </c>
      <c r="B33" s="37">
        <v>2535</v>
      </c>
      <c r="C33" s="37">
        <v>16299</v>
      </c>
      <c r="D33" s="37">
        <v>2835</v>
      </c>
      <c r="E33" s="37">
        <v>149</v>
      </c>
      <c r="F33" s="37">
        <v>2192</v>
      </c>
      <c r="G33" s="37">
        <v>428</v>
      </c>
      <c r="H33" s="38">
        <f t="shared" si="0"/>
        <v>21903</v>
      </c>
      <c r="I33" s="2">
        <f t="shared" si="1"/>
        <v>8.6402366863905318</v>
      </c>
      <c r="J33" s="37">
        <v>60487</v>
      </c>
      <c r="K33" s="37">
        <v>26394</v>
      </c>
      <c r="L33" s="37">
        <v>0</v>
      </c>
      <c r="M33" s="38">
        <f t="shared" si="2"/>
        <v>86881</v>
      </c>
      <c r="N33" s="2">
        <f t="shared" si="3"/>
        <v>34.27258382642998</v>
      </c>
    </row>
    <row r="34" spans="1:14">
      <c r="A34" s="1" t="s">
        <v>158</v>
      </c>
      <c r="B34" s="37">
        <v>23170</v>
      </c>
      <c r="C34" s="37">
        <v>48394</v>
      </c>
      <c r="D34" s="37">
        <v>12210</v>
      </c>
      <c r="E34" s="37">
        <v>2171</v>
      </c>
      <c r="F34" s="37">
        <v>4658</v>
      </c>
      <c r="G34" s="37">
        <v>964</v>
      </c>
      <c r="H34" s="38">
        <f t="shared" si="0"/>
        <v>68397</v>
      </c>
      <c r="I34" s="2">
        <f t="shared" si="1"/>
        <v>2.9519637462235648</v>
      </c>
      <c r="J34" s="37">
        <v>1106847</v>
      </c>
      <c r="K34" s="37">
        <v>745406</v>
      </c>
      <c r="L34" s="37">
        <v>31278</v>
      </c>
      <c r="M34" s="38">
        <f t="shared" si="2"/>
        <v>1883531</v>
      </c>
      <c r="N34" s="2">
        <f t="shared" si="3"/>
        <v>81.291799741044457</v>
      </c>
    </row>
    <row r="35" spans="1:14">
      <c r="A35" s="1" t="s">
        <v>163</v>
      </c>
      <c r="B35" s="37">
        <v>20296</v>
      </c>
      <c r="C35" s="37">
        <v>34075</v>
      </c>
      <c r="D35" s="37">
        <v>13238</v>
      </c>
      <c r="E35" s="37">
        <v>2240</v>
      </c>
      <c r="F35" s="37">
        <v>4734</v>
      </c>
      <c r="G35" s="37">
        <v>211</v>
      </c>
      <c r="H35" s="38">
        <f t="shared" si="0"/>
        <v>54498</v>
      </c>
      <c r="I35" s="2">
        <f t="shared" si="1"/>
        <v>2.6851596373669691</v>
      </c>
      <c r="J35" s="37">
        <v>60182</v>
      </c>
      <c r="K35" s="37">
        <v>26394</v>
      </c>
      <c r="L35" s="37">
        <v>0</v>
      </c>
      <c r="M35" s="38">
        <f t="shared" si="2"/>
        <v>86576</v>
      </c>
      <c r="N35" s="2">
        <f t="shared" si="3"/>
        <v>4.2656681119432402</v>
      </c>
    </row>
    <row r="36" spans="1:14">
      <c r="A36" s="1" t="s">
        <v>168</v>
      </c>
      <c r="B36" s="37">
        <v>236086</v>
      </c>
      <c r="C36" s="37">
        <v>220727</v>
      </c>
      <c r="D36" s="37">
        <v>88729</v>
      </c>
      <c r="E36" s="37">
        <v>11934</v>
      </c>
      <c r="F36" s="37">
        <v>44250</v>
      </c>
      <c r="G36" s="37">
        <v>4453</v>
      </c>
      <c r="H36" s="38">
        <f t="shared" si="0"/>
        <v>370093</v>
      </c>
      <c r="I36" s="2">
        <f t="shared" si="1"/>
        <v>1.5676194268190404</v>
      </c>
      <c r="J36" s="37">
        <v>1000776</v>
      </c>
      <c r="K36" s="37">
        <v>251995</v>
      </c>
      <c r="L36" s="37">
        <v>74312</v>
      </c>
      <c r="M36" s="38">
        <f t="shared" si="2"/>
        <v>1327083</v>
      </c>
      <c r="N36" s="2">
        <f t="shared" si="3"/>
        <v>5.6211846530501601</v>
      </c>
    </row>
    <row r="37" spans="1:14">
      <c r="A37" s="1" t="s">
        <v>172</v>
      </c>
      <c r="B37" s="37">
        <v>19216</v>
      </c>
      <c r="C37" s="37">
        <v>7496</v>
      </c>
      <c r="D37" s="37">
        <v>9521</v>
      </c>
      <c r="E37" s="37">
        <v>196</v>
      </c>
      <c r="F37" s="37">
        <v>716</v>
      </c>
      <c r="G37" s="37">
        <v>80</v>
      </c>
      <c r="H37" s="38">
        <f t="shared" si="0"/>
        <v>18009</v>
      </c>
      <c r="I37" s="2">
        <f t="shared" si="1"/>
        <v>0.93718776019983352</v>
      </c>
      <c r="J37" s="37">
        <v>60182</v>
      </c>
      <c r="K37" s="37">
        <v>26394</v>
      </c>
      <c r="L37" s="37">
        <v>0</v>
      </c>
      <c r="M37" s="38">
        <f t="shared" si="2"/>
        <v>86576</v>
      </c>
      <c r="N37" s="2">
        <f t="shared" si="3"/>
        <v>4.5054121565362202</v>
      </c>
    </row>
    <row r="38" spans="1:14">
      <c r="A38" s="1" t="s">
        <v>177</v>
      </c>
      <c r="B38" s="37">
        <v>3612</v>
      </c>
      <c r="C38" s="37">
        <v>5712</v>
      </c>
      <c r="D38" s="37">
        <v>7593</v>
      </c>
      <c r="E38" s="37">
        <v>144</v>
      </c>
      <c r="F38" s="37">
        <v>1948</v>
      </c>
      <c r="G38" s="37">
        <v>102</v>
      </c>
      <c r="H38" s="38">
        <f t="shared" si="0"/>
        <v>15499</v>
      </c>
      <c r="I38" s="2">
        <f t="shared" si="1"/>
        <v>4.2909745293466219</v>
      </c>
      <c r="J38" s="37">
        <v>60182</v>
      </c>
      <c r="K38" s="37">
        <v>26394</v>
      </c>
      <c r="L38" s="37">
        <v>0</v>
      </c>
      <c r="M38" s="38">
        <f t="shared" si="2"/>
        <v>86576</v>
      </c>
      <c r="N38" s="2">
        <f t="shared" si="3"/>
        <v>23.968992248062015</v>
      </c>
    </row>
    <row r="39" spans="1:14">
      <c r="A39" s="1" t="s">
        <v>182</v>
      </c>
      <c r="B39" s="37">
        <v>11279</v>
      </c>
      <c r="C39" s="37">
        <v>12671</v>
      </c>
      <c r="D39" s="37">
        <v>6843</v>
      </c>
      <c r="E39" s="37">
        <v>511</v>
      </c>
      <c r="F39" s="37">
        <v>597</v>
      </c>
      <c r="G39" s="37">
        <v>47</v>
      </c>
      <c r="H39" s="38">
        <f t="shared" si="0"/>
        <v>20669</v>
      </c>
      <c r="I39" s="2">
        <f t="shared" si="1"/>
        <v>1.8325206135295682</v>
      </c>
      <c r="J39" s="37">
        <v>60182</v>
      </c>
      <c r="K39" s="37">
        <v>26394</v>
      </c>
      <c r="L39" s="37">
        <v>0</v>
      </c>
      <c r="M39" s="38">
        <f t="shared" si="2"/>
        <v>86576</v>
      </c>
      <c r="N39" s="2">
        <f t="shared" si="3"/>
        <v>7.6758577888110651</v>
      </c>
    </row>
    <row r="40" spans="1:14">
      <c r="A40" s="1" t="s">
        <v>187</v>
      </c>
      <c r="B40" s="37">
        <v>50577</v>
      </c>
      <c r="C40" s="37">
        <v>40075</v>
      </c>
      <c r="D40" s="37">
        <v>19451</v>
      </c>
      <c r="E40" s="37">
        <v>1396</v>
      </c>
      <c r="F40" s="37">
        <v>1354</v>
      </c>
      <c r="G40" s="37">
        <v>66</v>
      </c>
      <c r="H40" s="38">
        <f t="shared" si="0"/>
        <v>62342</v>
      </c>
      <c r="I40" s="2">
        <f t="shared" si="1"/>
        <v>1.2326156157937402</v>
      </c>
      <c r="J40" s="37">
        <v>1020248</v>
      </c>
      <c r="K40" s="37">
        <v>721694</v>
      </c>
      <c r="L40" s="37">
        <v>31329</v>
      </c>
      <c r="M40" s="38">
        <f t="shared" si="2"/>
        <v>1773271</v>
      </c>
      <c r="N40" s="2">
        <f t="shared" si="3"/>
        <v>35.060818158451468</v>
      </c>
    </row>
    <row r="41" spans="1:14">
      <c r="A41" s="1" t="s">
        <v>192</v>
      </c>
      <c r="B41" s="37">
        <v>1103</v>
      </c>
      <c r="C41" s="37">
        <v>12069</v>
      </c>
      <c r="D41" s="37">
        <v>8461</v>
      </c>
      <c r="E41" s="37">
        <v>131</v>
      </c>
      <c r="F41" s="37">
        <v>689</v>
      </c>
      <c r="G41" s="37">
        <v>0</v>
      </c>
      <c r="H41" s="38">
        <f t="shared" si="0"/>
        <v>21350</v>
      </c>
      <c r="I41" s="2">
        <f t="shared" si="1"/>
        <v>19.356300997280144</v>
      </c>
      <c r="J41" s="37">
        <v>60182</v>
      </c>
      <c r="K41" s="37">
        <v>26394</v>
      </c>
      <c r="L41" s="37">
        <v>0</v>
      </c>
      <c r="M41" s="38">
        <f t="shared" si="2"/>
        <v>86576</v>
      </c>
      <c r="N41" s="2">
        <f t="shared" si="3"/>
        <v>78.491387126019944</v>
      </c>
    </row>
    <row r="42" spans="1:14">
      <c r="A42" s="1" t="s">
        <v>196</v>
      </c>
      <c r="B42" s="37">
        <v>2661</v>
      </c>
      <c r="C42" s="37">
        <v>13596</v>
      </c>
      <c r="D42" s="37">
        <v>2707</v>
      </c>
      <c r="E42" s="37">
        <v>562</v>
      </c>
      <c r="F42" s="37">
        <v>583</v>
      </c>
      <c r="G42" s="37">
        <v>135</v>
      </c>
      <c r="H42" s="38">
        <f t="shared" si="0"/>
        <v>17583</v>
      </c>
      <c r="I42" s="2">
        <f t="shared" si="1"/>
        <v>6.607666290868095</v>
      </c>
      <c r="J42" s="37">
        <v>57745</v>
      </c>
      <c r="K42" s="37">
        <v>24332</v>
      </c>
      <c r="L42" s="37">
        <v>0</v>
      </c>
      <c r="M42" s="38">
        <f t="shared" si="2"/>
        <v>82077</v>
      </c>
      <c r="N42" s="2">
        <f t="shared" si="3"/>
        <v>30.844419391206312</v>
      </c>
    </row>
    <row r="43" spans="1:14">
      <c r="A43" s="1" t="s">
        <v>201</v>
      </c>
      <c r="B43" s="37">
        <v>3419</v>
      </c>
      <c r="C43" s="37">
        <v>11631</v>
      </c>
      <c r="D43" s="37">
        <v>6998</v>
      </c>
      <c r="E43" s="37">
        <v>576</v>
      </c>
      <c r="F43" s="37">
        <v>946</v>
      </c>
      <c r="G43" s="37">
        <v>6</v>
      </c>
      <c r="H43" s="38">
        <f t="shared" si="0"/>
        <v>20157</v>
      </c>
      <c r="I43" s="2">
        <f t="shared" si="1"/>
        <v>5.8955835039485232</v>
      </c>
      <c r="J43" s="37">
        <v>0</v>
      </c>
      <c r="K43" s="37">
        <v>0</v>
      </c>
      <c r="L43" s="37">
        <v>0</v>
      </c>
      <c r="M43" s="38">
        <f t="shared" si="2"/>
        <v>0</v>
      </c>
      <c r="N43" s="2">
        <f t="shared" si="3"/>
        <v>0</v>
      </c>
    </row>
    <row r="44" spans="1:14">
      <c r="A44" s="1" t="s">
        <v>206</v>
      </c>
      <c r="B44" s="37">
        <v>980</v>
      </c>
      <c r="C44" s="37">
        <v>12222</v>
      </c>
      <c r="D44" s="37">
        <v>2230</v>
      </c>
      <c r="E44" s="37">
        <v>308</v>
      </c>
      <c r="F44" s="37">
        <v>0</v>
      </c>
      <c r="G44" s="37">
        <v>0</v>
      </c>
      <c r="H44" s="38">
        <f t="shared" si="0"/>
        <v>14760</v>
      </c>
      <c r="I44" s="2">
        <f t="shared" si="1"/>
        <v>15.061224489795919</v>
      </c>
      <c r="J44" s="37">
        <v>0</v>
      </c>
      <c r="K44" s="37">
        <v>0</v>
      </c>
      <c r="L44" s="37">
        <v>0</v>
      </c>
      <c r="M44" s="38">
        <f t="shared" si="2"/>
        <v>0</v>
      </c>
      <c r="N44" s="2">
        <f t="shared" si="3"/>
        <v>0</v>
      </c>
    </row>
    <row r="45" spans="1:14">
      <c r="A45" s="1" t="s">
        <v>211</v>
      </c>
      <c r="B45" s="37">
        <v>900</v>
      </c>
      <c r="C45" s="37">
        <v>7722</v>
      </c>
      <c r="D45" s="37">
        <v>2210</v>
      </c>
      <c r="E45" s="37">
        <v>32</v>
      </c>
      <c r="F45" s="37">
        <v>159</v>
      </c>
      <c r="G45" s="37">
        <v>0</v>
      </c>
      <c r="H45" s="38">
        <f t="shared" si="0"/>
        <v>10123</v>
      </c>
      <c r="I45" s="2">
        <f t="shared" si="1"/>
        <v>11.247777777777777</v>
      </c>
      <c r="J45" s="37">
        <v>0</v>
      </c>
      <c r="K45" s="37">
        <v>0</v>
      </c>
      <c r="L45" s="37">
        <v>0</v>
      </c>
      <c r="M45" s="38">
        <f t="shared" si="2"/>
        <v>0</v>
      </c>
      <c r="N45" s="2">
        <f t="shared" si="3"/>
        <v>0</v>
      </c>
    </row>
    <row r="46" spans="1:14">
      <c r="A46" s="1" t="s">
        <v>216</v>
      </c>
      <c r="B46" s="37">
        <v>11398</v>
      </c>
      <c r="C46" s="37">
        <v>8662</v>
      </c>
      <c r="D46" s="37">
        <v>5844</v>
      </c>
      <c r="E46" s="37">
        <v>302</v>
      </c>
      <c r="F46" s="37">
        <v>3155</v>
      </c>
      <c r="G46" s="37">
        <v>27</v>
      </c>
      <c r="H46" s="38">
        <f t="shared" si="0"/>
        <v>17990</v>
      </c>
      <c r="I46" s="2">
        <f t="shared" si="1"/>
        <v>1.578347078434813</v>
      </c>
      <c r="J46" s="37">
        <v>61817</v>
      </c>
      <c r="K46" s="37">
        <v>25354</v>
      </c>
      <c r="L46" s="37">
        <v>33228</v>
      </c>
      <c r="M46" s="38">
        <f t="shared" si="2"/>
        <v>120399</v>
      </c>
      <c r="N46" s="2">
        <f t="shared" si="3"/>
        <v>10.563168977013511</v>
      </c>
    </row>
    <row r="47" spans="1:14">
      <c r="A47" s="1" t="s">
        <v>221</v>
      </c>
      <c r="B47" s="37">
        <v>12287</v>
      </c>
      <c r="C47" s="37">
        <v>20536</v>
      </c>
      <c r="D47" s="37">
        <v>11572</v>
      </c>
      <c r="E47" s="37">
        <v>2000</v>
      </c>
      <c r="F47" s="37">
        <v>1001</v>
      </c>
      <c r="G47" s="37">
        <v>55</v>
      </c>
      <c r="H47" s="38">
        <f t="shared" si="0"/>
        <v>35164</v>
      </c>
      <c r="I47" s="2">
        <f t="shared" si="1"/>
        <v>2.8618865467567347</v>
      </c>
      <c r="J47" s="37">
        <v>1027806</v>
      </c>
      <c r="K47" s="37">
        <v>272957</v>
      </c>
      <c r="L47" s="37">
        <v>31770</v>
      </c>
      <c r="M47" s="38">
        <f t="shared" si="2"/>
        <v>1332533</v>
      </c>
      <c r="N47" s="2">
        <f t="shared" si="3"/>
        <v>108.45063888662814</v>
      </c>
    </row>
    <row r="48" spans="1:14">
      <c r="A48" s="1" t="s">
        <v>226</v>
      </c>
      <c r="B48" s="37">
        <v>2174</v>
      </c>
      <c r="C48" s="37">
        <v>17617</v>
      </c>
      <c r="D48" s="37">
        <v>8167</v>
      </c>
      <c r="E48" s="37">
        <v>357</v>
      </c>
      <c r="F48" s="37">
        <v>1902</v>
      </c>
      <c r="G48" s="37">
        <v>960</v>
      </c>
      <c r="H48" s="38">
        <f t="shared" si="0"/>
        <v>29003</v>
      </c>
      <c r="I48" s="2">
        <f t="shared" si="1"/>
        <v>13.340846366145355</v>
      </c>
      <c r="J48" s="37">
        <v>60182</v>
      </c>
      <c r="K48" s="37">
        <v>26394</v>
      </c>
      <c r="L48" s="37">
        <v>0</v>
      </c>
      <c r="M48" s="38">
        <f t="shared" si="2"/>
        <v>86576</v>
      </c>
      <c r="N48" s="2">
        <f t="shared" si="3"/>
        <v>39.823367065317385</v>
      </c>
    </row>
    <row r="49" spans="1:14">
      <c r="A49" s="1" t="s">
        <v>231</v>
      </c>
      <c r="B49" s="37">
        <v>5612</v>
      </c>
      <c r="C49" s="37">
        <v>18731</v>
      </c>
      <c r="D49" s="37">
        <v>4845</v>
      </c>
      <c r="E49" s="37">
        <v>158</v>
      </c>
      <c r="F49" s="37">
        <v>318</v>
      </c>
      <c r="G49" s="37">
        <v>0</v>
      </c>
      <c r="H49" s="38">
        <f t="shared" si="0"/>
        <v>24052</v>
      </c>
      <c r="I49" s="2">
        <f t="shared" si="1"/>
        <v>4.2858161083392732</v>
      </c>
      <c r="J49" s="37">
        <v>0</v>
      </c>
      <c r="K49" s="37">
        <v>0</v>
      </c>
      <c r="L49" s="37">
        <v>0</v>
      </c>
      <c r="M49" s="38">
        <f t="shared" si="2"/>
        <v>0</v>
      </c>
      <c r="N49" s="2">
        <f t="shared" si="3"/>
        <v>0</v>
      </c>
    </row>
    <row r="50" spans="1:14">
      <c r="A50" s="1" t="s">
        <v>236</v>
      </c>
      <c r="B50" s="37">
        <v>4907</v>
      </c>
      <c r="C50" s="37">
        <v>7187</v>
      </c>
      <c r="D50" s="37">
        <v>6765</v>
      </c>
      <c r="E50" s="37">
        <v>82</v>
      </c>
      <c r="F50" s="37">
        <v>1585</v>
      </c>
      <c r="G50" s="37">
        <v>19</v>
      </c>
      <c r="H50" s="38">
        <f t="shared" si="0"/>
        <v>15638</v>
      </c>
      <c r="I50" s="2">
        <f t="shared" si="1"/>
        <v>3.1868758915834521</v>
      </c>
      <c r="J50" s="37">
        <v>87164</v>
      </c>
      <c r="K50" s="37">
        <v>26714</v>
      </c>
      <c r="L50" s="37">
        <v>0</v>
      </c>
      <c r="M50" s="38">
        <f t="shared" si="2"/>
        <v>113878</v>
      </c>
      <c r="N50" s="2">
        <f t="shared" si="3"/>
        <v>23.207254941919707</v>
      </c>
    </row>
    <row r="51" spans="1:14">
      <c r="A51" s="1" t="s">
        <v>241</v>
      </c>
      <c r="B51" s="37">
        <v>3358</v>
      </c>
      <c r="C51" s="37">
        <v>20722</v>
      </c>
      <c r="D51" s="37">
        <v>8657</v>
      </c>
      <c r="E51" s="37">
        <v>515</v>
      </c>
      <c r="F51" s="37">
        <v>1241</v>
      </c>
      <c r="G51" s="37">
        <v>0</v>
      </c>
      <c r="H51" s="38">
        <f t="shared" si="0"/>
        <v>31135</v>
      </c>
      <c r="I51" s="2">
        <f t="shared" si="1"/>
        <v>9.271888028588446</v>
      </c>
      <c r="J51" s="37">
        <v>60204</v>
      </c>
      <c r="K51" s="37">
        <v>26793</v>
      </c>
      <c r="L51" s="37">
        <v>0</v>
      </c>
      <c r="M51" s="38">
        <f t="shared" si="2"/>
        <v>86997</v>
      </c>
      <c r="N51" s="2">
        <f t="shared" si="3"/>
        <v>25.907385348421681</v>
      </c>
    </row>
    <row r="52" spans="1:14">
      <c r="A52" s="1" t="s">
        <v>246</v>
      </c>
      <c r="B52" s="37">
        <v>5918</v>
      </c>
      <c r="C52" s="37">
        <v>16956</v>
      </c>
      <c r="D52" s="37">
        <v>6555</v>
      </c>
      <c r="E52" s="37">
        <v>704</v>
      </c>
      <c r="F52" s="37">
        <v>4027</v>
      </c>
      <c r="G52" s="37">
        <v>0</v>
      </c>
      <c r="H52" s="38">
        <f t="shared" si="0"/>
        <v>28242</v>
      </c>
      <c r="I52" s="2">
        <f t="shared" si="1"/>
        <v>4.7722203447110507</v>
      </c>
      <c r="J52" s="37">
        <v>60182</v>
      </c>
      <c r="K52" s="37">
        <v>26394</v>
      </c>
      <c r="L52" s="37">
        <v>0</v>
      </c>
      <c r="M52" s="38">
        <f t="shared" si="2"/>
        <v>86576</v>
      </c>
      <c r="N52" s="2">
        <f t="shared" si="3"/>
        <v>14.629266644136532</v>
      </c>
    </row>
    <row r="53" spans="1:14">
      <c r="A53" s="1" t="s">
        <v>251</v>
      </c>
      <c r="B53" s="37">
        <v>3280</v>
      </c>
      <c r="C53" s="37">
        <v>9183</v>
      </c>
      <c r="D53" s="37">
        <v>3736</v>
      </c>
      <c r="E53" s="37">
        <v>310</v>
      </c>
      <c r="F53" s="37">
        <v>35</v>
      </c>
      <c r="G53" s="37">
        <v>125</v>
      </c>
      <c r="H53" s="38">
        <f t="shared" si="0"/>
        <v>13389</v>
      </c>
      <c r="I53" s="2">
        <f t="shared" si="1"/>
        <v>4.0820121951219512</v>
      </c>
      <c r="J53" s="37">
        <v>60182</v>
      </c>
      <c r="K53" s="37">
        <v>26394</v>
      </c>
      <c r="L53" s="37">
        <v>0</v>
      </c>
      <c r="M53" s="38">
        <f t="shared" si="2"/>
        <v>86576</v>
      </c>
      <c r="N53" s="2">
        <f t="shared" si="3"/>
        <v>26.395121951219512</v>
      </c>
    </row>
    <row r="54" spans="1:14">
      <c r="A54" s="1" t="s">
        <v>256</v>
      </c>
      <c r="B54" s="37">
        <v>1715</v>
      </c>
      <c r="C54" s="37">
        <v>18633</v>
      </c>
      <c r="D54" s="37">
        <v>9559</v>
      </c>
      <c r="E54" s="37">
        <v>439</v>
      </c>
      <c r="F54" s="37">
        <v>615</v>
      </c>
      <c r="G54" s="37">
        <v>324</v>
      </c>
      <c r="H54" s="38">
        <f t="shared" si="0"/>
        <v>29570</v>
      </c>
      <c r="I54" s="2">
        <f t="shared" si="1"/>
        <v>17.241982507288629</v>
      </c>
      <c r="J54" s="37">
        <v>60182</v>
      </c>
      <c r="K54" s="37">
        <v>26394</v>
      </c>
      <c r="L54" s="37">
        <v>0</v>
      </c>
      <c r="M54" s="38">
        <f t="shared" si="2"/>
        <v>86576</v>
      </c>
      <c r="N54" s="2">
        <f t="shared" si="3"/>
        <v>50.481632653061226</v>
      </c>
    </row>
    <row r="55" spans="1:14">
      <c r="A55" s="1" t="s">
        <v>261</v>
      </c>
      <c r="B55" s="37">
        <v>903</v>
      </c>
      <c r="C55" s="37">
        <v>5129</v>
      </c>
      <c r="D55" s="37">
        <v>2492</v>
      </c>
      <c r="E55" s="37">
        <v>286</v>
      </c>
      <c r="F55" s="37">
        <v>462</v>
      </c>
      <c r="G55" s="37">
        <v>0</v>
      </c>
      <c r="H55" s="38">
        <f t="shared" si="0"/>
        <v>8369</v>
      </c>
      <c r="I55" s="2">
        <f t="shared" si="1"/>
        <v>9.2679955703211512</v>
      </c>
      <c r="J55" s="37">
        <v>0</v>
      </c>
      <c r="K55" s="37">
        <v>0</v>
      </c>
      <c r="L55" s="37">
        <v>0</v>
      </c>
      <c r="M55" s="38">
        <f t="shared" si="2"/>
        <v>0</v>
      </c>
      <c r="N55" s="2">
        <f t="shared" si="3"/>
        <v>0</v>
      </c>
    </row>
    <row r="56" spans="1:14">
      <c r="A56" s="1" t="s">
        <v>266</v>
      </c>
      <c r="B56" s="37">
        <v>1892</v>
      </c>
      <c r="C56" s="37">
        <v>8611</v>
      </c>
      <c r="D56" s="37">
        <v>5102</v>
      </c>
      <c r="E56" s="37">
        <v>41</v>
      </c>
      <c r="F56" s="37">
        <v>2339</v>
      </c>
      <c r="G56" s="37">
        <v>10</v>
      </c>
      <c r="H56" s="38">
        <f t="shared" si="0"/>
        <v>16103</v>
      </c>
      <c r="I56" s="2">
        <f t="shared" si="1"/>
        <v>8.5110993657505283</v>
      </c>
      <c r="J56" s="37">
        <v>86911</v>
      </c>
      <c r="K56" s="37">
        <v>24984</v>
      </c>
      <c r="L56" s="37">
        <v>0</v>
      </c>
      <c r="M56" s="38">
        <f t="shared" si="2"/>
        <v>111895</v>
      </c>
      <c r="N56" s="2">
        <f t="shared" si="3"/>
        <v>59.141120507399577</v>
      </c>
    </row>
    <row r="57" spans="1:14">
      <c r="A57" s="1" t="s">
        <v>271</v>
      </c>
      <c r="B57" s="37">
        <v>328</v>
      </c>
      <c r="C57" s="38" t="s">
        <v>17</v>
      </c>
      <c r="D57" s="38" t="s">
        <v>17</v>
      </c>
      <c r="E57" s="38" t="s">
        <v>17</v>
      </c>
      <c r="F57" s="38" t="s">
        <v>17</v>
      </c>
      <c r="G57" s="38" t="s">
        <v>17</v>
      </c>
      <c r="H57" s="38">
        <f t="shared" si="0"/>
        <v>0</v>
      </c>
      <c r="I57" s="2">
        <f t="shared" si="1"/>
        <v>0</v>
      </c>
      <c r="J57" s="38" t="s">
        <v>17</v>
      </c>
      <c r="K57" s="38" t="s">
        <v>17</v>
      </c>
      <c r="L57" s="38" t="s">
        <v>17</v>
      </c>
      <c r="M57" s="38">
        <f t="shared" si="2"/>
        <v>0</v>
      </c>
      <c r="N57" s="2">
        <f t="shared" si="3"/>
        <v>0</v>
      </c>
    </row>
    <row r="58" spans="1:14">
      <c r="A58" s="1" t="s">
        <v>274</v>
      </c>
      <c r="B58" s="37">
        <v>1034</v>
      </c>
      <c r="C58" s="37">
        <v>10035</v>
      </c>
      <c r="D58" s="37">
        <v>5353</v>
      </c>
      <c r="E58" s="37">
        <v>0</v>
      </c>
      <c r="F58" s="37">
        <v>1350</v>
      </c>
      <c r="G58" s="37">
        <v>0</v>
      </c>
      <c r="H58" s="38">
        <f t="shared" si="0"/>
        <v>16738</v>
      </c>
      <c r="I58" s="2">
        <f t="shared" si="1"/>
        <v>16.187620889748548</v>
      </c>
      <c r="J58" s="37">
        <v>54017</v>
      </c>
      <c r="K58" s="37">
        <v>18500</v>
      </c>
      <c r="L58" s="37">
        <v>800</v>
      </c>
      <c r="M58" s="38">
        <f t="shared" si="2"/>
        <v>73317</v>
      </c>
      <c r="N58" s="2">
        <f t="shared" si="3"/>
        <v>70.906189555125721</v>
      </c>
    </row>
    <row r="59" spans="1:14">
      <c r="A59" s="1" t="s">
        <v>279</v>
      </c>
      <c r="B59" s="37">
        <v>5057</v>
      </c>
      <c r="C59" s="37">
        <v>27804</v>
      </c>
      <c r="D59" s="37">
        <v>11740</v>
      </c>
      <c r="E59" s="37">
        <v>1333</v>
      </c>
      <c r="F59" s="37">
        <v>5345</v>
      </c>
      <c r="G59" s="37">
        <v>67</v>
      </c>
      <c r="H59" s="38">
        <f t="shared" si="0"/>
        <v>46289</v>
      </c>
      <c r="I59" s="2">
        <f t="shared" si="1"/>
        <v>9.1534506624480922</v>
      </c>
      <c r="J59" s="37">
        <v>60182</v>
      </c>
      <c r="K59" s="37">
        <v>26394</v>
      </c>
      <c r="L59" s="37">
        <v>0</v>
      </c>
      <c r="M59" s="38">
        <f t="shared" si="2"/>
        <v>86576</v>
      </c>
      <c r="N59" s="2">
        <f t="shared" si="3"/>
        <v>17.120031639311843</v>
      </c>
    </row>
    <row r="60" spans="1:14">
      <c r="A60" s="1" t="s">
        <v>284</v>
      </c>
      <c r="B60" s="37">
        <v>1268</v>
      </c>
      <c r="C60" s="37">
        <v>8667</v>
      </c>
      <c r="D60" s="37">
        <v>11394</v>
      </c>
      <c r="E60" s="37">
        <v>207</v>
      </c>
      <c r="F60" s="37">
        <v>110</v>
      </c>
      <c r="G60" s="37">
        <v>0</v>
      </c>
      <c r="H60" s="38">
        <f t="shared" si="0"/>
        <v>20378</v>
      </c>
      <c r="I60" s="2">
        <f t="shared" si="1"/>
        <v>16.070977917981072</v>
      </c>
      <c r="J60" s="37">
        <v>94726</v>
      </c>
      <c r="K60" s="37">
        <v>31358</v>
      </c>
      <c r="L60" s="37">
        <v>0</v>
      </c>
      <c r="M60" s="38">
        <f t="shared" si="2"/>
        <v>126084</v>
      </c>
      <c r="N60" s="2">
        <f t="shared" si="3"/>
        <v>99.435331230283907</v>
      </c>
    </row>
    <row r="61" spans="1:14">
      <c r="A61" s="1" t="s">
        <v>289</v>
      </c>
      <c r="B61" s="37">
        <v>650</v>
      </c>
      <c r="C61" s="37">
        <v>5789</v>
      </c>
      <c r="D61" s="37">
        <v>3264</v>
      </c>
      <c r="E61" s="37">
        <v>394</v>
      </c>
      <c r="F61" s="37">
        <v>1030</v>
      </c>
      <c r="G61" s="37">
        <v>15</v>
      </c>
      <c r="H61" s="38">
        <f t="shared" si="0"/>
        <v>10492</v>
      </c>
      <c r="I61" s="2">
        <f t="shared" si="1"/>
        <v>16.141538461538463</v>
      </c>
      <c r="J61" s="37">
        <v>60182</v>
      </c>
      <c r="K61" s="37">
        <v>26394</v>
      </c>
      <c r="L61" s="37">
        <v>0</v>
      </c>
      <c r="M61" s="38">
        <f t="shared" si="2"/>
        <v>86576</v>
      </c>
      <c r="N61" s="2">
        <f t="shared" si="3"/>
        <v>133.19384615384615</v>
      </c>
    </row>
    <row r="62" spans="1:14">
      <c r="A62" s="1" t="s">
        <v>294</v>
      </c>
      <c r="B62" s="37">
        <v>1189</v>
      </c>
      <c r="C62" s="37">
        <v>8242</v>
      </c>
      <c r="D62" s="37">
        <v>1734</v>
      </c>
      <c r="E62" s="37">
        <v>259</v>
      </c>
      <c r="F62" s="37">
        <v>84</v>
      </c>
      <c r="G62" s="37">
        <v>0</v>
      </c>
      <c r="H62" s="38">
        <f t="shared" si="0"/>
        <v>10319</v>
      </c>
      <c r="I62" s="2">
        <f t="shared" si="1"/>
        <v>8.6787216148023543</v>
      </c>
      <c r="J62" s="37">
        <v>0</v>
      </c>
      <c r="K62" s="37">
        <v>0</v>
      </c>
      <c r="L62" s="37">
        <v>0</v>
      </c>
      <c r="M62" s="38">
        <f t="shared" si="2"/>
        <v>0</v>
      </c>
      <c r="N62" s="2">
        <f t="shared" si="3"/>
        <v>0</v>
      </c>
    </row>
    <row r="63" spans="1:14">
      <c r="A63" s="1" t="s">
        <v>299</v>
      </c>
      <c r="B63" s="37">
        <v>90245</v>
      </c>
      <c r="C63" s="37">
        <v>95632</v>
      </c>
      <c r="D63" s="37">
        <v>25194</v>
      </c>
      <c r="E63" s="37">
        <v>1107</v>
      </c>
      <c r="F63" s="37">
        <v>3735</v>
      </c>
      <c r="G63" s="37">
        <v>98</v>
      </c>
      <c r="H63" s="38">
        <f t="shared" si="0"/>
        <v>125766</v>
      </c>
      <c r="I63" s="2">
        <f t="shared" si="1"/>
        <v>1.3936062939775056</v>
      </c>
      <c r="J63" s="37">
        <v>1061041</v>
      </c>
      <c r="K63" s="37">
        <v>842393</v>
      </c>
      <c r="L63" s="37">
        <v>4119</v>
      </c>
      <c r="M63" s="38">
        <f t="shared" si="2"/>
        <v>1907553</v>
      </c>
      <c r="N63" s="2">
        <f t="shared" si="3"/>
        <v>21.137492381849409</v>
      </c>
    </row>
    <row r="64" spans="1:14">
      <c r="A64" s="1" t="s">
        <v>304</v>
      </c>
      <c r="B64" s="37">
        <v>2866</v>
      </c>
      <c r="C64" s="37">
        <v>9733</v>
      </c>
      <c r="D64" s="37">
        <v>4333</v>
      </c>
      <c r="E64" s="37">
        <v>220</v>
      </c>
      <c r="F64" s="37">
        <v>0</v>
      </c>
      <c r="G64" s="37">
        <v>0</v>
      </c>
      <c r="H64" s="38">
        <f t="shared" si="0"/>
        <v>14286</v>
      </c>
      <c r="I64" s="2">
        <f t="shared" si="1"/>
        <v>4.9846475924633635</v>
      </c>
      <c r="J64" s="37">
        <v>60152</v>
      </c>
      <c r="K64" s="37">
        <v>26776</v>
      </c>
      <c r="L64" s="37">
        <v>0</v>
      </c>
      <c r="M64" s="38">
        <f t="shared" si="2"/>
        <v>86928</v>
      </c>
      <c r="N64" s="2">
        <f t="shared" si="3"/>
        <v>30.330774598743893</v>
      </c>
    </row>
    <row r="65" spans="1:14">
      <c r="A65" s="1" t="s">
        <v>309</v>
      </c>
      <c r="B65" s="37">
        <v>1392</v>
      </c>
      <c r="C65" s="37">
        <v>6388</v>
      </c>
      <c r="D65" s="37">
        <v>4300</v>
      </c>
      <c r="E65" s="37">
        <v>248</v>
      </c>
      <c r="F65" s="37">
        <v>728</v>
      </c>
      <c r="G65" s="37">
        <v>0</v>
      </c>
      <c r="H65" s="38">
        <f t="shared" si="0"/>
        <v>11664</v>
      </c>
      <c r="I65" s="2">
        <f t="shared" si="1"/>
        <v>8.3793103448275854</v>
      </c>
      <c r="J65" s="37">
        <v>60182</v>
      </c>
      <c r="K65" s="37">
        <v>26394</v>
      </c>
      <c r="L65" s="37">
        <v>0</v>
      </c>
      <c r="M65" s="38">
        <f t="shared" si="2"/>
        <v>86576</v>
      </c>
      <c r="N65" s="2">
        <f t="shared" si="3"/>
        <v>62.195402298850574</v>
      </c>
    </row>
    <row r="66" spans="1:14">
      <c r="A66" s="1" t="s">
        <v>314</v>
      </c>
      <c r="B66" s="37">
        <v>4028</v>
      </c>
      <c r="C66" s="37">
        <v>17841</v>
      </c>
      <c r="D66" s="37">
        <v>4463</v>
      </c>
      <c r="E66" s="37">
        <v>1078</v>
      </c>
      <c r="F66" s="37">
        <v>215</v>
      </c>
      <c r="G66" s="37">
        <v>439</v>
      </c>
      <c r="H66" s="38">
        <f t="shared" si="0"/>
        <v>24036</v>
      </c>
      <c r="I66" s="2">
        <f t="shared" si="1"/>
        <v>5.9672293942403174</v>
      </c>
      <c r="J66" s="37">
        <v>60182</v>
      </c>
      <c r="K66" s="37">
        <v>26394</v>
      </c>
      <c r="L66" s="37">
        <v>0</v>
      </c>
      <c r="M66" s="38">
        <f t="shared" si="2"/>
        <v>86576</v>
      </c>
      <c r="N66" s="2">
        <f t="shared" si="3"/>
        <v>21.493545183714001</v>
      </c>
    </row>
    <row r="67" spans="1:14">
      <c r="A67" s="1" t="s">
        <v>319</v>
      </c>
      <c r="B67" s="37">
        <v>2740</v>
      </c>
      <c r="C67" s="37">
        <v>9068</v>
      </c>
      <c r="D67" s="37">
        <v>4409</v>
      </c>
      <c r="E67" s="37">
        <v>234</v>
      </c>
      <c r="F67" s="37">
        <v>899</v>
      </c>
      <c r="G67" s="37">
        <v>311</v>
      </c>
      <c r="H67" s="38">
        <f t="shared" si="0"/>
        <v>14921</v>
      </c>
      <c r="I67" s="2">
        <f t="shared" si="1"/>
        <v>5.4456204379562045</v>
      </c>
      <c r="J67" s="37">
        <v>60182</v>
      </c>
      <c r="K67" s="37">
        <v>26394</v>
      </c>
      <c r="L67" s="37">
        <v>0</v>
      </c>
      <c r="M67" s="38">
        <f t="shared" si="2"/>
        <v>86576</v>
      </c>
      <c r="N67" s="2">
        <f t="shared" si="3"/>
        <v>31.597080291970801</v>
      </c>
    </row>
    <row r="68" spans="1:14">
      <c r="A68" s="1" t="s">
        <v>324</v>
      </c>
      <c r="B68" s="37">
        <v>3335</v>
      </c>
      <c r="C68" s="37">
        <v>14867</v>
      </c>
      <c r="D68" s="37">
        <v>8532</v>
      </c>
      <c r="E68" s="37">
        <v>132</v>
      </c>
      <c r="F68" s="37">
        <v>1131</v>
      </c>
      <c r="G68" s="37">
        <v>265</v>
      </c>
      <c r="H68" s="38">
        <f t="shared" si="0"/>
        <v>24927</v>
      </c>
      <c r="I68" s="2">
        <f t="shared" si="1"/>
        <v>7.4743628185907047</v>
      </c>
      <c r="J68" s="37">
        <v>60182</v>
      </c>
      <c r="K68" s="37">
        <v>26394</v>
      </c>
      <c r="L68" s="37">
        <v>0</v>
      </c>
      <c r="M68" s="38">
        <f t="shared" si="2"/>
        <v>86576</v>
      </c>
      <c r="N68" s="2">
        <f t="shared" si="3"/>
        <v>25.959820089955024</v>
      </c>
    </row>
    <row r="69" spans="1:14">
      <c r="A69" s="1" t="s">
        <v>329</v>
      </c>
      <c r="B69" s="37">
        <v>4495</v>
      </c>
      <c r="C69" s="37">
        <v>17324</v>
      </c>
      <c r="D69" s="37">
        <v>8106</v>
      </c>
      <c r="E69" s="37">
        <v>860</v>
      </c>
      <c r="F69" s="37">
        <v>1764</v>
      </c>
      <c r="G69" s="37">
        <v>226</v>
      </c>
      <c r="H69" s="38">
        <f t="shared" si="0"/>
        <v>28280</v>
      </c>
      <c r="I69" s="2">
        <f t="shared" si="1"/>
        <v>6.2914349276974413</v>
      </c>
      <c r="J69" s="37">
        <v>60182</v>
      </c>
      <c r="K69" s="37">
        <v>26394</v>
      </c>
      <c r="L69" s="37">
        <v>0</v>
      </c>
      <c r="M69" s="38">
        <f t="shared" si="2"/>
        <v>86576</v>
      </c>
      <c r="N69" s="2">
        <f t="shared" si="3"/>
        <v>19.260511679644051</v>
      </c>
    </row>
    <row r="70" spans="1:14">
      <c r="A70" s="1" t="s">
        <v>334</v>
      </c>
      <c r="B70" s="37">
        <v>1083</v>
      </c>
      <c r="C70" s="37">
        <v>6076</v>
      </c>
      <c r="D70" s="37">
        <v>2951</v>
      </c>
      <c r="E70" s="37">
        <v>39</v>
      </c>
      <c r="F70" s="37">
        <v>129</v>
      </c>
      <c r="G70" s="37">
        <v>10</v>
      </c>
      <c r="H70" s="38">
        <f t="shared" ref="H70:H125" si="4">SUM(C70:G70)</f>
        <v>9205</v>
      </c>
      <c r="I70" s="2">
        <f>H70/B70</f>
        <v>8.4995383194829177</v>
      </c>
      <c r="J70" s="37">
        <v>59734</v>
      </c>
      <c r="K70" s="37">
        <v>26714</v>
      </c>
      <c r="L70" s="37">
        <v>0</v>
      </c>
      <c r="M70" s="38">
        <f t="shared" ref="M70:M127" si="5">SUM(J70:L70)</f>
        <v>86448</v>
      </c>
      <c r="N70" s="2">
        <f t="shared" ref="N70:N127" si="6">M70/B70</f>
        <v>79.822714681440445</v>
      </c>
    </row>
    <row r="71" spans="1:14">
      <c r="A71" s="1" t="s">
        <v>339</v>
      </c>
      <c r="B71" s="37">
        <v>885</v>
      </c>
      <c r="C71" s="37">
        <v>4120</v>
      </c>
      <c r="D71" s="37">
        <v>2938</v>
      </c>
      <c r="E71" s="37">
        <v>244</v>
      </c>
      <c r="F71" s="37">
        <v>0</v>
      </c>
      <c r="G71" s="37">
        <v>0</v>
      </c>
      <c r="H71" s="38">
        <f t="shared" si="4"/>
        <v>7302</v>
      </c>
      <c r="I71" s="2">
        <f>H71/B71</f>
        <v>8.2508474576271187</v>
      </c>
      <c r="J71" s="37">
        <v>8</v>
      </c>
      <c r="K71" s="37">
        <v>0</v>
      </c>
      <c r="L71" s="37">
        <v>0</v>
      </c>
      <c r="M71" s="38">
        <f t="shared" si="5"/>
        <v>8</v>
      </c>
      <c r="N71" s="2">
        <f t="shared" si="6"/>
        <v>9.0395480225988704E-3</v>
      </c>
    </row>
    <row r="72" spans="1:14">
      <c r="A72" s="1" t="s">
        <v>344</v>
      </c>
      <c r="B72" s="37">
        <v>1020</v>
      </c>
      <c r="C72" s="37">
        <v>8084</v>
      </c>
      <c r="D72" s="37">
        <v>4218</v>
      </c>
      <c r="E72" s="37">
        <v>351</v>
      </c>
      <c r="F72" s="37">
        <v>512</v>
      </c>
      <c r="G72" s="37">
        <v>0</v>
      </c>
      <c r="H72" s="38">
        <f t="shared" si="4"/>
        <v>13165</v>
      </c>
      <c r="I72" s="2">
        <f>H72/B72</f>
        <v>12.906862745098039</v>
      </c>
      <c r="J72" s="37">
        <v>60182</v>
      </c>
      <c r="K72" s="37">
        <v>26394</v>
      </c>
      <c r="L72" s="37">
        <v>0</v>
      </c>
      <c r="M72" s="38">
        <f t="shared" si="5"/>
        <v>86576</v>
      </c>
      <c r="N72" s="2">
        <f t="shared" si="6"/>
        <v>84.878431372549016</v>
      </c>
    </row>
    <row r="73" spans="1:14">
      <c r="A73" s="1" t="s">
        <v>348</v>
      </c>
      <c r="B73" s="37">
        <v>808866</v>
      </c>
      <c r="C73" s="37">
        <v>506176</v>
      </c>
      <c r="D73" s="37">
        <v>305613</v>
      </c>
      <c r="E73" s="37">
        <v>75517</v>
      </c>
      <c r="F73" s="37">
        <v>108841</v>
      </c>
      <c r="G73" s="37">
        <v>288</v>
      </c>
      <c r="H73" s="38">
        <f t="shared" si="4"/>
        <v>996435</v>
      </c>
      <c r="I73" s="2">
        <f>H73/B73</f>
        <v>1.2318913145069765</v>
      </c>
      <c r="J73" s="37">
        <v>1325705</v>
      </c>
      <c r="K73" s="37">
        <v>909563</v>
      </c>
      <c r="L73" s="37">
        <v>0</v>
      </c>
      <c r="M73" s="38">
        <f t="shared" si="5"/>
        <v>2235268</v>
      </c>
      <c r="N73" s="2">
        <f t="shared" si="6"/>
        <v>2.7634589660092028</v>
      </c>
    </row>
    <row r="74" spans="1:14">
      <c r="A74" s="1" t="s">
        <v>353</v>
      </c>
      <c r="B74" s="37">
        <v>12866</v>
      </c>
      <c r="C74" s="37">
        <v>28594</v>
      </c>
      <c r="D74" s="37">
        <v>10443</v>
      </c>
      <c r="E74" s="37">
        <v>871</v>
      </c>
      <c r="F74" s="37">
        <v>1475</v>
      </c>
      <c r="G74" s="37">
        <v>240</v>
      </c>
      <c r="H74" s="38">
        <f t="shared" si="4"/>
        <v>41623</v>
      </c>
      <c r="I74" s="2">
        <f>H74/B74</f>
        <v>3.2351158091092804</v>
      </c>
      <c r="J74" s="37">
        <v>87591</v>
      </c>
      <c r="K74" s="37">
        <v>33734</v>
      </c>
      <c r="L74" s="37">
        <v>0</v>
      </c>
      <c r="M74" s="38">
        <f t="shared" si="5"/>
        <v>121325</v>
      </c>
      <c r="N74" s="2">
        <f t="shared" si="6"/>
        <v>9.4298927405565056</v>
      </c>
    </row>
    <row r="75" spans="1:14">
      <c r="A75" s="1" t="s">
        <v>358</v>
      </c>
      <c r="B75" s="37">
        <v>1139</v>
      </c>
      <c r="C75" s="37">
        <v>2969</v>
      </c>
      <c r="D75" s="37">
        <v>1391</v>
      </c>
      <c r="E75" s="37">
        <v>71</v>
      </c>
      <c r="F75" s="37">
        <v>135</v>
      </c>
      <c r="G75" s="37">
        <v>0</v>
      </c>
      <c r="H75" s="38">
        <f t="shared" si="4"/>
        <v>4566</v>
      </c>
      <c r="I75" s="2">
        <f>H75/B75</f>
        <v>4.0087796312554875</v>
      </c>
      <c r="J75" s="37">
        <v>0</v>
      </c>
      <c r="K75" s="37">
        <v>0</v>
      </c>
      <c r="L75" s="37">
        <v>0</v>
      </c>
      <c r="M75" s="38">
        <f t="shared" si="5"/>
        <v>0</v>
      </c>
      <c r="N75" s="2">
        <f t="shared" si="6"/>
        <v>0</v>
      </c>
    </row>
    <row r="76" spans="1:14">
      <c r="A76" s="1" t="s">
        <v>363</v>
      </c>
      <c r="B76" s="37">
        <v>971</v>
      </c>
      <c r="C76" s="37">
        <v>6323</v>
      </c>
      <c r="D76" s="37">
        <v>6039</v>
      </c>
      <c r="E76" s="37">
        <v>25</v>
      </c>
      <c r="F76" s="37">
        <v>0</v>
      </c>
      <c r="G76" s="37">
        <v>0</v>
      </c>
      <c r="H76" s="38">
        <f t="shared" si="4"/>
        <v>12387</v>
      </c>
      <c r="I76" s="2">
        <f>H76/B76</f>
        <v>12.756951596292481</v>
      </c>
      <c r="J76" s="37">
        <v>0</v>
      </c>
      <c r="K76" s="37">
        <v>0</v>
      </c>
      <c r="L76" s="37">
        <v>0</v>
      </c>
      <c r="M76" s="38">
        <f t="shared" si="5"/>
        <v>0</v>
      </c>
      <c r="N76" s="2">
        <f t="shared" si="6"/>
        <v>0</v>
      </c>
    </row>
    <row r="77" spans="1:14">
      <c r="A77" s="1" t="s">
        <v>368</v>
      </c>
      <c r="B77" s="37">
        <v>735</v>
      </c>
      <c r="C77" s="37">
        <v>1893</v>
      </c>
      <c r="D77" s="37">
        <v>1647</v>
      </c>
      <c r="E77" s="37">
        <v>0</v>
      </c>
      <c r="F77" s="37">
        <v>832</v>
      </c>
      <c r="G77" s="37">
        <v>0</v>
      </c>
      <c r="H77" s="38">
        <f t="shared" si="4"/>
        <v>4372</v>
      </c>
      <c r="I77" s="2">
        <f>H77/B77</f>
        <v>5.9482993197278908</v>
      </c>
      <c r="J77" s="37">
        <v>0</v>
      </c>
      <c r="K77" s="37">
        <v>0</v>
      </c>
      <c r="L77" s="37">
        <v>0</v>
      </c>
      <c r="M77" s="38">
        <f t="shared" si="5"/>
        <v>0</v>
      </c>
      <c r="N77" s="2">
        <f t="shared" si="6"/>
        <v>0</v>
      </c>
    </row>
    <row r="78" spans="1:14">
      <c r="A78" s="1" t="s">
        <v>373</v>
      </c>
      <c r="B78" s="37">
        <v>23270</v>
      </c>
      <c r="C78" s="37">
        <v>18773</v>
      </c>
      <c r="D78" s="37">
        <v>15763</v>
      </c>
      <c r="E78" s="37">
        <v>1823</v>
      </c>
      <c r="F78" s="37">
        <v>3029</v>
      </c>
      <c r="G78" s="37">
        <v>184</v>
      </c>
      <c r="H78" s="38">
        <f t="shared" si="4"/>
        <v>39572</v>
      </c>
      <c r="I78" s="2">
        <f>H78/B78</f>
        <v>1.7005586592178772</v>
      </c>
      <c r="J78" s="37">
        <v>61429</v>
      </c>
      <c r="K78" s="37">
        <v>25400</v>
      </c>
      <c r="L78" s="37">
        <v>0</v>
      </c>
      <c r="M78" s="38">
        <f t="shared" si="5"/>
        <v>86829</v>
      </c>
      <c r="N78" s="2">
        <f t="shared" si="6"/>
        <v>3.7313708637730985</v>
      </c>
    </row>
    <row r="79" spans="1:14">
      <c r="A79" s="1" t="s">
        <v>378</v>
      </c>
      <c r="B79" s="37">
        <v>2176</v>
      </c>
      <c r="C79" s="37">
        <v>10444</v>
      </c>
      <c r="D79" s="37">
        <v>7703</v>
      </c>
      <c r="E79" s="37">
        <v>436</v>
      </c>
      <c r="F79" s="37">
        <v>4279</v>
      </c>
      <c r="G79" s="37">
        <v>394</v>
      </c>
      <c r="H79" s="38">
        <f t="shared" si="4"/>
        <v>23256</v>
      </c>
      <c r="I79" s="2">
        <f>H79/B79</f>
        <v>10.6875</v>
      </c>
      <c r="J79" s="37">
        <v>60182</v>
      </c>
      <c r="K79" s="37">
        <v>26394</v>
      </c>
      <c r="L79" s="37">
        <v>0</v>
      </c>
      <c r="M79" s="38">
        <f t="shared" si="5"/>
        <v>86576</v>
      </c>
      <c r="N79" s="2">
        <f t="shared" si="6"/>
        <v>39.786764705882355</v>
      </c>
    </row>
    <row r="80" spans="1:14">
      <c r="A80" s="1" t="s">
        <v>383</v>
      </c>
      <c r="B80" s="37">
        <v>3551</v>
      </c>
      <c r="C80" s="37">
        <v>17091</v>
      </c>
      <c r="D80" s="37">
        <v>3878</v>
      </c>
      <c r="E80" s="37">
        <v>237</v>
      </c>
      <c r="F80" s="37">
        <v>268</v>
      </c>
      <c r="G80" s="37">
        <v>0</v>
      </c>
      <c r="H80" s="38">
        <f t="shared" si="4"/>
        <v>21474</v>
      </c>
      <c r="I80" s="2">
        <f>H80/B80</f>
        <v>6.0473106167276827</v>
      </c>
      <c r="J80" s="37">
        <v>0</v>
      </c>
      <c r="K80" s="37">
        <v>0</v>
      </c>
      <c r="L80" s="37">
        <v>0</v>
      </c>
      <c r="M80" s="38">
        <f t="shared" si="5"/>
        <v>0</v>
      </c>
      <c r="N80" s="2">
        <f t="shared" si="6"/>
        <v>0</v>
      </c>
    </row>
    <row r="81" spans="1:14">
      <c r="A81" s="1" t="s">
        <v>388</v>
      </c>
      <c r="B81" s="37">
        <v>1046</v>
      </c>
      <c r="C81" s="37">
        <v>4311</v>
      </c>
      <c r="D81" s="37">
        <v>3791</v>
      </c>
      <c r="E81" s="37">
        <v>0</v>
      </c>
      <c r="F81" s="37">
        <v>376</v>
      </c>
      <c r="G81" s="37">
        <v>0</v>
      </c>
      <c r="H81" s="38">
        <f t="shared" si="4"/>
        <v>8478</v>
      </c>
      <c r="I81" s="2">
        <f>H81/B81</f>
        <v>8.1051625239005745</v>
      </c>
      <c r="J81" s="37">
        <v>60182</v>
      </c>
      <c r="K81" s="37">
        <v>26394</v>
      </c>
      <c r="L81" s="37">
        <v>0</v>
      </c>
      <c r="M81" s="38">
        <f t="shared" si="5"/>
        <v>86576</v>
      </c>
      <c r="N81" s="2">
        <f t="shared" si="6"/>
        <v>82.768642447418742</v>
      </c>
    </row>
    <row r="82" spans="1:14">
      <c r="A82" s="1" t="s">
        <v>393</v>
      </c>
      <c r="B82" s="37">
        <v>3051</v>
      </c>
      <c r="C82" s="37">
        <v>24817</v>
      </c>
      <c r="D82" s="37">
        <v>3318</v>
      </c>
      <c r="E82" s="37">
        <v>117</v>
      </c>
      <c r="F82" s="37">
        <v>2698</v>
      </c>
      <c r="G82" s="37">
        <v>0</v>
      </c>
      <c r="H82" s="38">
        <f t="shared" si="4"/>
        <v>30950</v>
      </c>
      <c r="I82" s="2">
        <f>H82/B82</f>
        <v>10.144215011471649</v>
      </c>
      <c r="J82" s="37">
        <v>60182</v>
      </c>
      <c r="K82" s="37">
        <v>26394</v>
      </c>
      <c r="L82" s="37">
        <v>0</v>
      </c>
      <c r="M82" s="38">
        <f t="shared" si="5"/>
        <v>86576</v>
      </c>
      <c r="N82" s="2">
        <f t="shared" si="6"/>
        <v>28.376270075385118</v>
      </c>
    </row>
    <row r="83" spans="1:14">
      <c r="A83" s="1" t="s">
        <v>398</v>
      </c>
      <c r="B83" s="37">
        <v>11376</v>
      </c>
      <c r="C83" s="37">
        <v>39412</v>
      </c>
      <c r="D83" s="37">
        <v>13987</v>
      </c>
      <c r="E83" s="37">
        <v>1742</v>
      </c>
      <c r="F83" s="37">
        <v>2087</v>
      </c>
      <c r="G83" s="37">
        <v>0</v>
      </c>
      <c r="H83" s="38">
        <f t="shared" si="4"/>
        <v>57228</v>
      </c>
      <c r="I83" s="2">
        <f>H83/B83</f>
        <v>5.0305907172995781</v>
      </c>
      <c r="J83" s="37">
        <v>60182</v>
      </c>
      <c r="K83" s="37">
        <v>26394</v>
      </c>
      <c r="L83" s="37">
        <v>0</v>
      </c>
      <c r="M83" s="38">
        <f t="shared" si="5"/>
        <v>86576</v>
      </c>
      <c r="N83" s="2">
        <f t="shared" si="6"/>
        <v>7.6104078762306608</v>
      </c>
    </row>
    <row r="84" spans="1:14">
      <c r="A84" s="1" t="s">
        <v>403</v>
      </c>
      <c r="B84" s="37">
        <v>6053</v>
      </c>
      <c r="C84" s="37">
        <v>13563</v>
      </c>
      <c r="D84" s="37">
        <v>10215</v>
      </c>
      <c r="E84" s="37">
        <v>465</v>
      </c>
      <c r="F84" s="37">
        <v>609</v>
      </c>
      <c r="G84" s="37">
        <v>137</v>
      </c>
      <c r="H84" s="38">
        <f t="shared" si="4"/>
        <v>24989</v>
      </c>
      <c r="I84" s="2">
        <f>H84/B84</f>
        <v>4.1283660994548157</v>
      </c>
      <c r="J84" s="37">
        <v>60182</v>
      </c>
      <c r="K84" s="37">
        <v>26394</v>
      </c>
      <c r="L84" s="37">
        <v>0</v>
      </c>
      <c r="M84" s="38">
        <f t="shared" si="5"/>
        <v>86576</v>
      </c>
      <c r="N84" s="2">
        <f t="shared" si="6"/>
        <v>14.302990252767223</v>
      </c>
    </row>
    <row r="85" spans="1:14">
      <c r="A85" s="1" t="s">
        <v>408</v>
      </c>
      <c r="B85" s="37">
        <v>2926</v>
      </c>
      <c r="C85" s="37">
        <v>30025</v>
      </c>
      <c r="D85" s="37">
        <v>6042</v>
      </c>
      <c r="E85" s="37">
        <v>212</v>
      </c>
      <c r="F85" s="37">
        <v>1077</v>
      </c>
      <c r="G85" s="37">
        <v>0</v>
      </c>
      <c r="H85" s="38">
        <f t="shared" si="4"/>
        <v>37356</v>
      </c>
      <c r="I85" s="2">
        <f>H85/B85</f>
        <v>12.766917293233083</v>
      </c>
      <c r="J85" s="37">
        <v>60016</v>
      </c>
      <c r="K85" s="37">
        <v>75322</v>
      </c>
      <c r="L85" s="37">
        <v>0</v>
      </c>
      <c r="M85" s="38">
        <f t="shared" si="5"/>
        <v>135338</v>
      </c>
      <c r="N85" s="2">
        <f t="shared" si="6"/>
        <v>46.253588516746412</v>
      </c>
    </row>
    <row r="86" spans="1:14">
      <c r="A86" s="1" t="s">
        <v>413</v>
      </c>
      <c r="B86" s="37">
        <v>1944</v>
      </c>
      <c r="C86" s="37">
        <v>15355</v>
      </c>
      <c r="D86" s="37">
        <v>13496</v>
      </c>
      <c r="E86" s="37">
        <v>0</v>
      </c>
      <c r="F86" s="37">
        <v>1567</v>
      </c>
      <c r="G86" s="37">
        <v>0</v>
      </c>
      <c r="H86" s="38">
        <f t="shared" si="4"/>
        <v>30418</v>
      </c>
      <c r="I86" s="2">
        <f>H86/B86</f>
        <v>15.647119341563785</v>
      </c>
      <c r="J86" s="37">
        <v>60182</v>
      </c>
      <c r="K86" s="37">
        <v>26394</v>
      </c>
      <c r="L86" s="37">
        <v>1142</v>
      </c>
      <c r="M86" s="38">
        <f t="shared" si="5"/>
        <v>87718</v>
      </c>
      <c r="N86" s="2">
        <f t="shared" si="6"/>
        <v>45.122427983539097</v>
      </c>
    </row>
    <row r="87" spans="1:14">
      <c r="A87" s="1" t="s">
        <v>418</v>
      </c>
      <c r="B87" s="37">
        <v>3270</v>
      </c>
      <c r="C87" s="37">
        <v>8574</v>
      </c>
      <c r="D87" s="37">
        <v>6457</v>
      </c>
      <c r="E87" s="37">
        <v>253</v>
      </c>
      <c r="F87" s="37">
        <v>1286</v>
      </c>
      <c r="G87" s="37">
        <v>22</v>
      </c>
      <c r="H87" s="38">
        <f t="shared" si="4"/>
        <v>16592</v>
      </c>
      <c r="I87" s="2">
        <f>H87/B87</f>
        <v>5.0740061162079515</v>
      </c>
      <c r="J87" s="37">
        <v>60182</v>
      </c>
      <c r="K87" s="37">
        <v>26394</v>
      </c>
      <c r="L87" s="37">
        <v>0</v>
      </c>
      <c r="M87" s="38">
        <f t="shared" si="5"/>
        <v>86576</v>
      </c>
      <c r="N87" s="2">
        <f t="shared" si="6"/>
        <v>26.475840978593272</v>
      </c>
    </row>
    <row r="88" spans="1:14">
      <c r="A88" s="1" t="s">
        <v>423</v>
      </c>
      <c r="B88" s="37">
        <v>4424</v>
      </c>
      <c r="C88" s="37">
        <v>11532</v>
      </c>
      <c r="D88" s="37">
        <v>6085</v>
      </c>
      <c r="E88" s="37">
        <v>639</v>
      </c>
      <c r="F88" s="37">
        <v>1746</v>
      </c>
      <c r="G88" s="37">
        <v>0</v>
      </c>
      <c r="H88" s="38">
        <f t="shared" si="4"/>
        <v>20002</v>
      </c>
      <c r="I88" s="2">
        <f>H88/B88</f>
        <v>4.5212477396021704</v>
      </c>
      <c r="J88" s="37">
        <v>60182</v>
      </c>
      <c r="K88" s="37">
        <v>26394</v>
      </c>
      <c r="L88" s="37">
        <v>0</v>
      </c>
      <c r="M88" s="38">
        <f t="shared" si="5"/>
        <v>86576</v>
      </c>
      <c r="N88" s="2">
        <f t="shared" si="6"/>
        <v>19.569620253164558</v>
      </c>
    </row>
    <row r="89" spans="1:14">
      <c r="A89" s="1" t="s">
        <v>428</v>
      </c>
      <c r="B89" s="37">
        <v>8804</v>
      </c>
      <c r="C89" s="37">
        <v>3960</v>
      </c>
      <c r="D89" s="37">
        <v>5743</v>
      </c>
      <c r="E89" s="37">
        <v>73</v>
      </c>
      <c r="F89" s="37">
        <v>177</v>
      </c>
      <c r="G89" s="37">
        <v>2</v>
      </c>
      <c r="H89" s="38">
        <f t="shared" si="4"/>
        <v>9955</v>
      </c>
      <c r="I89" s="2">
        <f>H89/B89</f>
        <v>1.130736029077692</v>
      </c>
      <c r="J89" s="37">
        <v>60182</v>
      </c>
      <c r="K89" s="37">
        <v>26394</v>
      </c>
      <c r="L89" s="37">
        <v>0</v>
      </c>
      <c r="M89" s="38">
        <f t="shared" si="5"/>
        <v>86576</v>
      </c>
      <c r="N89" s="2">
        <f t="shared" si="6"/>
        <v>9.8337119491140399</v>
      </c>
    </row>
    <row r="90" spans="1:14">
      <c r="A90" s="1" t="s">
        <v>433</v>
      </c>
      <c r="B90" s="37">
        <v>422056</v>
      </c>
      <c r="C90" s="37">
        <v>301443</v>
      </c>
      <c r="D90" s="37">
        <v>262027</v>
      </c>
      <c r="E90" s="37">
        <v>13181</v>
      </c>
      <c r="F90" s="37">
        <v>100768</v>
      </c>
      <c r="G90" s="37">
        <v>187</v>
      </c>
      <c r="H90" s="38">
        <f t="shared" si="4"/>
        <v>677606</v>
      </c>
      <c r="I90" s="2">
        <f>H90/B90</f>
        <v>1.6054883712114032</v>
      </c>
      <c r="J90" s="37">
        <v>173126</v>
      </c>
      <c r="K90" s="37">
        <v>156575</v>
      </c>
      <c r="L90" s="37">
        <v>46481</v>
      </c>
      <c r="M90" s="38">
        <f t="shared" si="5"/>
        <v>376182</v>
      </c>
      <c r="N90" s="2">
        <f t="shared" si="6"/>
        <v>0.8913082624106754</v>
      </c>
    </row>
    <row r="91" spans="1:14">
      <c r="A91" s="1" t="s">
        <v>438</v>
      </c>
      <c r="B91" s="37">
        <v>24306</v>
      </c>
      <c r="C91" s="37">
        <v>47118</v>
      </c>
      <c r="D91" s="37">
        <v>19356</v>
      </c>
      <c r="E91" s="37">
        <v>1775</v>
      </c>
      <c r="F91" s="37">
        <v>4420</v>
      </c>
      <c r="G91" s="37">
        <v>25</v>
      </c>
      <c r="H91" s="38">
        <f t="shared" si="4"/>
        <v>72694</v>
      </c>
      <c r="I91" s="2">
        <f>H91/B91</f>
        <v>2.9907841685180614</v>
      </c>
      <c r="J91" s="37">
        <v>60771</v>
      </c>
      <c r="K91" s="37">
        <v>26970</v>
      </c>
      <c r="L91" s="37">
        <v>0</v>
      </c>
      <c r="M91" s="38">
        <f t="shared" si="5"/>
        <v>87741</v>
      </c>
      <c r="N91" s="2">
        <f t="shared" si="6"/>
        <v>3.6098494198963218</v>
      </c>
    </row>
    <row r="92" spans="1:14">
      <c r="A92" s="1" t="s">
        <v>443</v>
      </c>
      <c r="B92" s="37">
        <v>2400</v>
      </c>
      <c r="C92" s="37">
        <v>13136</v>
      </c>
      <c r="D92" s="37">
        <v>6217</v>
      </c>
      <c r="E92" s="37">
        <v>158</v>
      </c>
      <c r="F92" s="37">
        <v>1025</v>
      </c>
      <c r="G92" s="37">
        <v>0</v>
      </c>
      <c r="H92" s="38">
        <f t="shared" si="4"/>
        <v>20536</v>
      </c>
      <c r="I92" s="2">
        <f>H92/B92</f>
        <v>8.5566666666666666</v>
      </c>
      <c r="J92" s="37">
        <v>60182</v>
      </c>
      <c r="K92" s="37">
        <v>26394</v>
      </c>
      <c r="L92" s="37">
        <v>0</v>
      </c>
      <c r="M92" s="38">
        <f t="shared" si="5"/>
        <v>86576</v>
      </c>
      <c r="N92" s="2">
        <f t="shared" si="6"/>
        <v>36.073333333333331</v>
      </c>
    </row>
    <row r="93" spans="1:14">
      <c r="A93" s="1" t="s">
        <v>448</v>
      </c>
      <c r="B93" s="37">
        <v>9636</v>
      </c>
      <c r="C93" s="37">
        <v>20607</v>
      </c>
      <c r="D93" s="37">
        <v>7079</v>
      </c>
      <c r="E93" s="37">
        <v>834</v>
      </c>
      <c r="F93" s="37">
        <v>1771</v>
      </c>
      <c r="G93" s="37">
        <v>134</v>
      </c>
      <c r="H93" s="38">
        <f t="shared" si="4"/>
        <v>30425</v>
      </c>
      <c r="I93" s="2">
        <f>H93/B93</f>
        <v>3.1574304690743045</v>
      </c>
      <c r="J93" s="37">
        <v>60247</v>
      </c>
      <c r="K93" s="37">
        <v>26426</v>
      </c>
      <c r="L93" s="37">
        <v>0</v>
      </c>
      <c r="M93" s="38">
        <f t="shared" si="5"/>
        <v>86673</v>
      </c>
      <c r="N93" s="2">
        <f t="shared" si="6"/>
        <v>8.9947073474470738</v>
      </c>
    </row>
    <row r="94" spans="1:14">
      <c r="A94" s="1" t="s">
        <v>453</v>
      </c>
      <c r="B94" s="37">
        <v>869</v>
      </c>
      <c r="C94" s="37">
        <v>7244</v>
      </c>
      <c r="D94" s="37">
        <v>2099</v>
      </c>
      <c r="E94" s="37">
        <v>13</v>
      </c>
      <c r="F94" s="37">
        <v>832</v>
      </c>
      <c r="G94" s="37">
        <v>4</v>
      </c>
      <c r="H94" s="38">
        <f t="shared" si="4"/>
        <v>10192</v>
      </c>
      <c r="I94" s="2">
        <f>H94/B94</f>
        <v>11.728423475258918</v>
      </c>
      <c r="J94" s="37">
        <v>60182</v>
      </c>
      <c r="K94" s="37">
        <v>26394</v>
      </c>
      <c r="L94" s="37">
        <v>0</v>
      </c>
      <c r="M94" s="38">
        <f t="shared" si="5"/>
        <v>86576</v>
      </c>
      <c r="N94" s="2">
        <f t="shared" si="6"/>
        <v>99.627157652474111</v>
      </c>
    </row>
    <row r="95" spans="1:14">
      <c r="A95" s="1" t="s">
        <v>458</v>
      </c>
      <c r="B95" s="37">
        <v>1008</v>
      </c>
      <c r="C95" s="37">
        <v>11053</v>
      </c>
      <c r="D95" s="37">
        <v>4303</v>
      </c>
      <c r="E95" s="37">
        <v>0</v>
      </c>
      <c r="F95" s="37">
        <v>0</v>
      </c>
      <c r="G95" s="37">
        <v>0</v>
      </c>
      <c r="H95" s="38">
        <f t="shared" si="4"/>
        <v>15356</v>
      </c>
      <c r="I95" s="2">
        <f>H95/B95</f>
        <v>15.234126984126984</v>
      </c>
      <c r="J95" s="37">
        <v>0</v>
      </c>
      <c r="K95" s="37">
        <v>24803</v>
      </c>
      <c r="L95" s="37">
        <v>0</v>
      </c>
      <c r="M95" s="38">
        <f t="shared" si="5"/>
        <v>24803</v>
      </c>
      <c r="N95" s="2">
        <f t="shared" si="6"/>
        <v>24.606150793650794</v>
      </c>
    </row>
    <row r="96" spans="1:14">
      <c r="A96" s="1" t="s">
        <v>463</v>
      </c>
      <c r="B96" s="37">
        <v>1097</v>
      </c>
      <c r="C96" s="38" t="s">
        <v>17</v>
      </c>
      <c r="D96" s="38" t="s">
        <v>17</v>
      </c>
      <c r="E96" s="38" t="s">
        <v>17</v>
      </c>
      <c r="F96" s="38" t="s">
        <v>17</v>
      </c>
      <c r="G96" s="38" t="s">
        <v>17</v>
      </c>
      <c r="H96" s="38">
        <f t="shared" si="4"/>
        <v>0</v>
      </c>
      <c r="I96" s="2">
        <f>H96/B96</f>
        <v>0</v>
      </c>
      <c r="J96" s="38" t="s">
        <v>17</v>
      </c>
      <c r="K96" s="38" t="s">
        <v>17</v>
      </c>
      <c r="L96" s="38" t="s">
        <v>17</v>
      </c>
      <c r="M96" s="38">
        <f t="shared" si="5"/>
        <v>0</v>
      </c>
      <c r="N96" s="2">
        <f t="shared" si="6"/>
        <v>0</v>
      </c>
    </row>
    <row r="97" spans="1:14">
      <c r="A97" s="1" t="s">
        <v>466</v>
      </c>
      <c r="B97" s="37">
        <v>22981</v>
      </c>
      <c r="C97" s="37">
        <v>20187</v>
      </c>
      <c r="D97" s="37">
        <v>10938</v>
      </c>
      <c r="E97" s="37">
        <v>252</v>
      </c>
      <c r="F97" s="37">
        <v>3150</v>
      </c>
      <c r="G97" s="37">
        <v>279</v>
      </c>
      <c r="H97" s="38">
        <f t="shared" si="4"/>
        <v>34806</v>
      </c>
      <c r="I97" s="2">
        <f>H97/B97</f>
        <v>1.5145555023715243</v>
      </c>
      <c r="J97" s="37">
        <v>34576</v>
      </c>
      <c r="K97" s="37">
        <v>26775</v>
      </c>
      <c r="L97" s="37">
        <v>0</v>
      </c>
      <c r="M97" s="38">
        <f t="shared" si="5"/>
        <v>61351</v>
      </c>
      <c r="N97" s="2">
        <f t="shared" si="6"/>
        <v>2.6696401375048953</v>
      </c>
    </row>
    <row r="98" spans="1:14">
      <c r="A98" s="1" t="s">
        <v>471</v>
      </c>
      <c r="B98" s="37">
        <v>4793</v>
      </c>
      <c r="C98" s="37">
        <v>7171</v>
      </c>
      <c r="D98" s="37">
        <v>3910</v>
      </c>
      <c r="E98" s="37">
        <v>850</v>
      </c>
      <c r="F98" s="37">
        <v>2</v>
      </c>
      <c r="G98" s="37">
        <v>0</v>
      </c>
      <c r="H98" s="38">
        <f t="shared" si="4"/>
        <v>11933</v>
      </c>
      <c r="I98" s="2">
        <f>H98/B98</f>
        <v>2.489672438973503</v>
      </c>
      <c r="J98" s="37">
        <v>0</v>
      </c>
      <c r="K98" s="37">
        <v>0</v>
      </c>
      <c r="L98" s="37">
        <v>0</v>
      </c>
      <c r="M98" s="38">
        <f t="shared" si="5"/>
        <v>0</v>
      </c>
      <c r="N98" s="2">
        <f t="shared" si="6"/>
        <v>0</v>
      </c>
    </row>
    <row r="99" spans="1:14">
      <c r="A99" s="1" t="s">
        <v>476</v>
      </c>
      <c r="B99" s="37">
        <v>7262</v>
      </c>
      <c r="C99" s="37">
        <v>33279</v>
      </c>
      <c r="D99" s="37">
        <v>17087</v>
      </c>
      <c r="E99" s="37">
        <v>512</v>
      </c>
      <c r="F99" s="37">
        <v>2280</v>
      </c>
      <c r="G99" s="37">
        <v>0</v>
      </c>
      <c r="H99" s="38">
        <f t="shared" si="4"/>
        <v>53158</v>
      </c>
      <c r="I99" s="2">
        <f>H99/B99</f>
        <v>7.3200220324979348</v>
      </c>
      <c r="J99" s="37">
        <v>60182</v>
      </c>
      <c r="K99" s="37">
        <v>26394</v>
      </c>
      <c r="L99" s="37">
        <v>0</v>
      </c>
      <c r="M99" s="38">
        <f t="shared" si="5"/>
        <v>86576</v>
      </c>
      <c r="N99" s="2">
        <f t="shared" si="6"/>
        <v>11.92178463233269</v>
      </c>
    </row>
    <row r="100" spans="1:14">
      <c r="A100" s="1" t="s">
        <v>481</v>
      </c>
      <c r="B100" s="37">
        <v>1210</v>
      </c>
      <c r="C100" s="37">
        <v>7046</v>
      </c>
      <c r="D100" s="37">
        <v>3616</v>
      </c>
      <c r="E100" s="37">
        <v>241</v>
      </c>
      <c r="F100" s="37">
        <v>277</v>
      </c>
      <c r="G100" s="37">
        <v>6</v>
      </c>
      <c r="H100" s="38">
        <f t="shared" si="4"/>
        <v>11186</v>
      </c>
      <c r="I100" s="2">
        <f>H100/B100</f>
        <v>9.2446280991735534</v>
      </c>
      <c r="J100" s="37">
        <v>60047</v>
      </c>
      <c r="K100" s="37">
        <v>26771</v>
      </c>
      <c r="L100" s="37">
        <v>0</v>
      </c>
      <c r="M100" s="38">
        <f t="shared" si="5"/>
        <v>86818</v>
      </c>
      <c r="N100" s="2">
        <f t="shared" si="6"/>
        <v>71.750413223140498</v>
      </c>
    </row>
    <row r="101" spans="1:14">
      <c r="A101" s="1" t="s">
        <v>486</v>
      </c>
      <c r="B101" s="37">
        <v>164633</v>
      </c>
      <c r="C101" s="37">
        <v>162188</v>
      </c>
      <c r="D101" s="37">
        <v>73387</v>
      </c>
      <c r="E101" s="37">
        <v>5644</v>
      </c>
      <c r="F101" s="37">
        <v>20974</v>
      </c>
      <c r="G101" s="37">
        <v>866</v>
      </c>
      <c r="H101" s="38">
        <f t="shared" si="4"/>
        <v>263059</v>
      </c>
      <c r="I101" s="2">
        <f>H101/B101</f>
        <v>1.5978509776290295</v>
      </c>
      <c r="J101" s="37">
        <v>1122135</v>
      </c>
      <c r="K101" s="37">
        <v>267524</v>
      </c>
      <c r="L101" s="37">
        <v>64502</v>
      </c>
      <c r="M101" s="38">
        <f t="shared" si="5"/>
        <v>1454161</v>
      </c>
      <c r="N101" s="2">
        <f t="shared" si="6"/>
        <v>8.8327431316929168</v>
      </c>
    </row>
    <row r="102" spans="1:14">
      <c r="A102" s="1" t="s">
        <v>490</v>
      </c>
      <c r="B102" s="37">
        <v>97387</v>
      </c>
      <c r="C102" s="37">
        <v>74723</v>
      </c>
      <c r="D102" s="37">
        <v>30043</v>
      </c>
      <c r="E102" s="37">
        <v>221</v>
      </c>
      <c r="F102" s="37">
        <v>15249</v>
      </c>
      <c r="G102" s="37">
        <v>0</v>
      </c>
      <c r="H102" s="38">
        <f t="shared" si="4"/>
        <v>120236</v>
      </c>
      <c r="I102" s="2">
        <f>H102/B102</f>
        <v>1.2346206372513786</v>
      </c>
      <c r="J102" s="37">
        <v>1100170</v>
      </c>
      <c r="K102" s="37">
        <v>753965</v>
      </c>
      <c r="L102" s="37">
        <v>75804</v>
      </c>
      <c r="M102" s="38">
        <f t="shared" si="5"/>
        <v>1929939</v>
      </c>
      <c r="N102" s="2">
        <f t="shared" si="6"/>
        <v>19.817213796502614</v>
      </c>
    </row>
    <row r="103" spans="1:14">
      <c r="A103" s="1" t="s">
        <v>495</v>
      </c>
      <c r="B103" s="37">
        <v>27061</v>
      </c>
      <c r="C103" s="37">
        <v>58544</v>
      </c>
      <c r="D103" s="37">
        <v>26037</v>
      </c>
      <c r="E103" s="37">
        <v>2820</v>
      </c>
      <c r="F103" s="37">
        <v>1877</v>
      </c>
      <c r="G103" s="37">
        <v>33</v>
      </c>
      <c r="H103" s="38">
        <f t="shared" si="4"/>
        <v>89311</v>
      </c>
      <c r="I103" s="2">
        <f>H103/B103</f>
        <v>3.3003584494290679</v>
      </c>
      <c r="J103" s="37">
        <v>60961</v>
      </c>
      <c r="K103" s="37">
        <v>27346</v>
      </c>
      <c r="L103" s="37">
        <v>0</v>
      </c>
      <c r="M103" s="38">
        <f t="shared" si="5"/>
        <v>88307</v>
      </c>
      <c r="N103" s="2">
        <f t="shared" si="6"/>
        <v>3.2632570858430952</v>
      </c>
    </row>
    <row r="104" spans="1:14">
      <c r="A104" s="1" t="s">
        <v>499</v>
      </c>
      <c r="B104" s="37">
        <v>49525</v>
      </c>
      <c r="C104" s="37">
        <v>48889</v>
      </c>
      <c r="D104" s="37">
        <v>31471</v>
      </c>
      <c r="E104" s="37">
        <v>3415</v>
      </c>
      <c r="F104" s="37">
        <v>2485</v>
      </c>
      <c r="G104" s="37">
        <v>167</v>
      </c>
      <c r="H104" s="38">
        <f t="shared" si="4"/>
        <v>86427</v>
      </c>
      <c r="I104" s="2">
        <f>H104/B104</f>
        <v>1.7451186269560828</v>
      </c>
      <c r="J104" s="37">
        <v>61142</v>
      </c>
      <c r="K104" s="37">
        <v>27276</v>
      </c>
      <c r="L104" s="37">
        <v>0</v>
      </c>
      <c r="M104" s="38">
        <f t="shared" si="5"/>
        <v>88418</v>
      </c>
      <c r="N104" s="2">
        <f t="shared" si="6"/>
        <v>1.7853205451792025</v>
      </c>
    </row>
    <row r="105" spans="1:14">
      <c r="A105" s="1" t="s">
        <v>504</v>
      </c>
      <c r="B105" s="37">
        <v>1411</v>
      </c>
      <c r="C105" s="37">
        <v>6112</v>
      </c>
      <c r="D105" s="37">
        <v>11606</v>
      </c>
      <c r="E105" s="37">
        <v>34</v>
      </c>
      <c r="F105" s="37">
        <v>314</v>
      </c>
      <c r="G105" s="37">
        <v>5</v>
      </c>
      <c r="H105" s="38">
        <f t="shared" si="4"/>
        <v>18071</v>
      </c>
      <c r="I105" s="2">
        <f>H105/B105</f>
        <v>12.80722891566265</v>
      </c>
      <c r="J105" s="37">
        <v>60182</v>
      </c>
      <c r="K105" s="37">
        <v>26394</v>
      </c>
      <c r="L105" s="37">
        <v>0</v>
      </c>
      <c r="M105" s="38">
        <f t="shared" si="5"/>
        <v>86576</v>
      </c>
      <c r="N105" s="2">
        <f t="shared" si="6"/>
        <v>61.357902197023385</v>
      </c>
    </row>
    <row r="106" spans="1:14">
      <c r="A106" s="1" t="s">
        <v>509</v>
      </c>
      <c r="B106" s="37">
        <v>2829</v>
      </c>
      <c r="C106" s="37">
        <v>9154</v>
      </c>
      <c r="D106" s="37">
        <v>4204</v>
      </c>
      <c r="E106" s="37">
        <v>348</v>
      </c>
      <c r="F106" s="37">
        <v>722</v>
      </c>
      <c r="G106" s="37">
        <v>40</v>
      </c>
      <c r="H106" s="38">
        <f t="shared" si="4"/>
        <v>14468</v>
      </c>
      <c r="I106" s="2">
        <f>H106/B106</f>
        <v>5.1141746200070699</v>
      </c>
      <c r="J106" s="37">
        <v>60182</v>
      </c>
      <c r="K106" s="37">
        <v>26394</v>
      </c>
      <c r="L106" s="37">
        <v>0</v>
      </c>
      <c r="M106" s="38">
        <f t="shared" si="5"/>
        <v>86576</v>
      </c>
      <c r="N106" s="2">
        <f t="shared" si="6"/>
        <v>30.603039943442912</v>
      </c>
    </row>
    <row r="107" spans="1:14">
      <c r="A107" s="1" t="s">
        <v>514</v>
      </c>
      <c r="B107" s="37">
        <v>260</v>
      </c>
      <c r="C107" s="37">
        <v>8833</v>
      </c>
      <c r="D107" s="37">
        <v>1708</v>
      </c>
      <c r="E107" s="37">
        <v>8</v>
      </c>
      <c r="F107" s="37">
        <v>160</v>
      </c>
      <c r="G107" s="37">
        <v>16</v>
      </c>
      <c r="H107" s="38">
        <f t="shared" si="4"/>
        <v>10725</v>
      </c>
      <c r="I107" s="2">
        <f>H107/B107</f>
        <v>41.25</v>
      </c>
      <c r="J107" s="37">
        <v>62035</v>
      </c>
      <c r="K107" s="37">
        <v>26240</v>
      </c>
      <c r="L107" s="37">
        <v>0</v>
      </c>
      <c r="M107" s="38">
        <f t="shared" si="5"/>
        <v>88275</v>
      </c>
      <c r="N107" s="2">
        <f t="shared" si="6"/>
        <v>339.51923076923077</v>
      </c>
    </row>
    <row r="108" spans="1:14">
      <c r="A108" s="1" t="s">
        <v>519</v>
      </c>
      <c r="B108" s="37">
        <v>819</v>
      </c>
      <c r="C108" s="37">
        <v>9035</v>
      </c>
      <c r="D108" s="37">
        <v>1071</v>
      </c>
      <c r="E108" s="37">
        <v>0</v>
      </c>
      <c r="F108" s="37">
        <v>0</v>
      </c>
      <c r="G108" s="37">
        <v>0</v>
      </c>
      <c r="H108" s="38">
        <f t="shared" si="4"/>
        <v>10106</v>
      </c>
      <c r="I108" s="2">
        <f>H108/B108</f>
        <v>12.33943833943834</v>
      </c>
      <c r="J108" s="37">
        <v>0</v>
      </c>
      <c r="K108" s="37">
        <v>0</v>
      </c>
      <c r="L108" s="37">
        <v>0</v>
      </c>
      <c r="M108" s="38">
        <f t="shared" si="5"/>
        <v>0</v>
      </c>
      <c r="N108" s="2">
        <f t="shared" si="6"/>
        <v>0</v>
      </c>
    </row>
    <row r="109" spans="1:14">
      <c r="A109" s="1" t="s">
        <v>524</v>
      </c>
      <c r="B109" s="37">
        <v>2995</v>
      </c>
      <c r="C109" s="37">
        <v>12903</v>
      </c>
      <c r="D109" s="37">
        <v>7996</v>
      </c>
      <c r="E109" s="37">
        <v>1059</v>
      </c>
      <c r="F109" s="37">
        <v>1935</v>
      </c>
      <c r="G109" s="37">
        <v>26</v>
      </c>
      <c r="H109" s="38">
        <f t="shared" si="4"/>
        <v>23919</v>
      </c>
      <c r="I109" s="2">
        <f>H109/B109</f>
        <v>7.9863105175292155</v>
      </c>
      <c r="J109" s="37">
        <v>80182</v>
      </c>
      <c r="K109" s="37">
        <v>26394</v>
      </c>
      <c r="L109" s="37">
        <v>0</v>
      </c>
      <c r="M109" s="38">
        <f t="shared" si="5"/>
        <v>106576</v>
      </c>
      <c r="N109" s="2">
        <f t="shared" si="6"/>
        <v>35.584641068447411</v>
      </c>
    </row>
    <row r="110" spans="1:14">
      <c r="A110" s="1" t="s">
        <v>529</v>
      </c>
      <c r="B110" s="37">
        <v>389</v>
      </c>
      <c r="C110" s="37">
        <v>3084</v>
      </c>
      <c r="D110" s="37">
        <v>2345</v>
      </c>
      <c r="E110" s="37">
        <v>3</v>
      </c>
      <c r="F110" s="37">
        <v>590</v>
      </c>
      <c r="G110" s="37">
        <v>57</v>
      </c>
      <c r="H110" s="38">
        <f t="shared" si="4"/>
        <v>6079</v>
      </c>
      <c r="I110" s="2">
        <f>H110/B110</f>
        <v>15.627249357326479</v>
      </c>
      <c r="J110" s="37">
        <v>0</v>
      </c>
      <c r="K110" s="37">
        <v>0</v>
      </c>
      <c r="L110" s="37">
        <v>0</v>
      </c>
      <c r="M110" s="38">
        <f t="shared" si="5"/>
        <v>0</v>
      </c>
      <c r="N110" s="2">
        <f t="shared" si="6"/>
        <v>0</v>
      </c>
    </row>
    <row r="111" spans="1:14">
      <c r="A111" s="1" t="s">
        <v>534</v>
      </c>
      <c r="B111" s="37">
        <v>682868</v>
      </c>
      <c r="C111" s="37">
        <v>561452</v>
      </c>
      <c r="D111" s="37">
        <v>320810</v>
      </c>
      <c r="E111" s="37">
        <v>67457</v>
      </c>
      <c r="F111" s="37">
        <v>96508</v>
      </c>
      <c r="G111" s="37">
        <v>6147</v>
      </c>
      <c r="H111" s="38">
        <f t="shared" si="4"/>
        <v>1052374</v>
      </c>
      <c r="I111" s="2">
        <f>H111/B111</f>
        <v>1.5411089698155427</v>
      </c>
      <c r="J111" s="37">
        <v>1207327</v>
      </c>
      <c r="K111" s="37">
        <v>861205</v>
      </c>
      <c r="L111" s="37">
        <v>30131</v>
      </c>
      <c r="M111" s="38">
        <f t="shared" si="5"/>
        <v>2098663</v>
      </c>
      <c r="N111" s="2">
        <f t="shared" si="6"/>
        <v>3.0733069934452923</v>
      </c>
    </row>
    <row r="112" spans="1:14">
      <c r="A112" s="1" t="s">
        <v>539</v>
      </c>
      <c r="B112" s="37">
        <v>8373</v>
      </c>
      <c r="C112" s="37">
        <v>7402</v>
      </c>
      <c r="D112" s="37">
        <v>4069</v>
      </c>
      <c r="E112" s="37">
        <v>199</v>
      </c>
      <c r="F112" s="37">
        <v>55</v>
      </c>
      <c r="G112" s="37">
        <v>78</v>
      </c>
      <c r="H112" s="38">
        <f t="shared" si="4"/>
        <v>11803</v>
      </c>
      <c r="I112" s="2">
        <f>H112/B112</f>
        <v>1.4096500656873283</v>
      </c>
      <c r="J112" s="37">
        <v>60182</v>
      </c>
      <c r="K112" s="37">
        <v>26394</v>
      </c>
      <c r="L112" s="37">
        <v>0</v>
      </c>
      <c r="M112" s="38">
        <f t="shared" si="5"/>
        <v>86576</v>
      </c>
      <c r="N112" s="2">
        <f t="shared" si="6"/>
        <v>10.339902066165054</v>
      </c>
    </row>
    <row r="113" spans="1:14">
      <c r="A113" s="1" t="s">
        <v>544</v>
      </c>
      <c r="B113" s="37">
        <v>5312</v>
      </c>
      <c r="C113" s="37">
        <v>9522</v>
      </c>
      <c r="D113" s="37">
        <v>5445</v>
      </c>
      <c r="E113" s="37">
        <v>373</v>
      </c>
      <c r="F113" s="37">
        <v>3795</v>
      </c>
      <c r="G113" s="37">
        <v>20</v>
      </c>
      <c r="H113" s="38">
        <f t="shared" si="4"/>
        <v>19155</v>
      </c>
      <c r="I113" s="2">
        <f>H113/B113</f>
        <v>3.6059864457831323</v>
      </c>
      <c r="J113" s="37">
        <v>60182</v>
      </c>
      <c r="K113" s="37">
        <v>26394</v>
      </c>
      <c r="L113" s="37">
        <v>0</v>
      </c>
      <c r="M113" s="38">
        <f t="shared" si="5"/>
        <v>86576</v>
      </c>
      <c r="N113" s="2">
        <f t="shared" si="6"/>
        <v>16.298192771084338</v>
      </c>
    </row>
    <row r="114" spans="1:14">
      <c r="A114" s="1" t="s">
        <v>549</v>
      </c>
      <c r="B114" s="37">
        <v>8375</v>
      </c>
      <c r="C114" s="37">
        <v>21913</v>
      </c>
      <c r="D114" s="37">
        <v>8544</v>
      </c>
      <c r="E114" s="37">
        <v>2067</v>
      </c>
      <c r="F114" s="37">
        <v>2263</v>
      </c>
      <c r="G114" s="37">
        <v>0</v>
      </c>
      <c r="H114" s="38">
        <f t="shared" si="4"/>
        <v>34787</v>
      </c>
      <c r="I114" s="2">
        <f>H114/B114</f>
        <v>4.1536716417910444</v>
      </c>
      <c r="J114" s="37">
        <v>60182</v>
      </c>
      <c r="K114" s="37">
        <v>26394</v>
      </c>
      <c r="L114" s="37">
        <v>0</v>
      </c>
      <c r="M114" s="38">
        <f t="shared" si="5"/>
        <v>86576</v>
      </c>
      <c r="N114" s="2">
        <f t="shared" si="6"/>
        <v>10.337432835820895</v>
      </c>
    </row>
    <row r="115" spans="1:14">
      <c r="A115" s="1" t="s">
        <v>554</v>
      </c>
      <c r="B115" s="37">
        <v>2359</v>
      </c>
      <c r="C115" s="37">
        <v>7351</v>
      </c>
      <c r="D115" s="37">
        <v>2262</v>
      </c>
      <c r="E115" s="37">
        <v>0</v>
      </c>
      <c r="F115" s="37">
        <v>0</v>
      </c>
      <c r="G115" s="37">
        <v>0</v>
      </c>
      <c r="H115" s="38">
        <f t="shared" si="4"/>
        <v>9613</v>
      </c>
      <c r="I115" s="2">
        <f>H115/B115</f>
        <v>4.0750317931326832</v>
      </c>
      <c r="J115" s="38" t="s">
        <v>17</v>
      </c>
      <c r="K115" s="37">
        <v>0</v>
      </c>
      <c r="L115" s="37">
        <v>0</v>
      </c>
      <c r="M115" s="38">
        <f t="shared" si="5"/>
        <v>0</v>
      </c>
      <c r="N115" s="2">
        <f t="shared" si="6"/>
        <v>0</v>
      </c>
    </row>
    <row r="116" spans="1:14">
      <c r="A116" s="1" t="s">
        <v>559</v>
      </c>
      <c r="B116" s="37">
        <v>2606</v>
      </c>
      <c r="C116" s="37">
        <v>8869</v>
      </c>
      <c r="D116" s="37">
        <v>6146</v>
      </c>
      <c r="E116" s="37">
        <v>224</v>
      </c>
      <c r="F116" s="37">
        <v>486</v>
      </c>
      <c r="G116" s="37">
        <v>6</v>
      </c>
      <c r="H116" s="38">
        <f t="shared" si="4"/>
        <v>15731</v>
      </c>
      <c r="I116" s="2">
        <f>H116/B116</f>
        <v>6.0364543361473526</v>
      </c>
      <c r="J116" s="37">
        <v>61439</v>
      </c>
      <c r="K116" s="37">
        <v>25430</v>
      </c>
      <c r="L116" s="37">
        <v>0</v>
      </c>
      <c r="M116" s="38">
        <f t="shared" si="5"/>
        <v>86869</v>
      </c>
      <c r="N116" s="2">
        <f t="shared" si="6"/>
        <v>33.334228702993094</v>
      </c>
    </row>
    <row r="117" spans="1:14">
      <c r="A117" s="1" t="s">
        <v>564</v>
      </c>
      <c r="B117" s="37">
        <v>1838</v>
      </c>
      <c r="C117" s="37">
        <v>9542</v>
      </c>
      <c r="D117" s="37">
        <v>2346</v>
      </c>
      <c r="E117" s="37">
        <v>93</v>
      </c>
      <c r="F117" s="37">
        <v>1426</v>
      </c>
      <c r="G117" s="37">
        <v>0</v>
      </c>
      <c r="H117" s="38">
        <f t="shared" si="4"/>
        <v>13407</v>
      </c>
      <c r="I117" s="2">
        <f>H117/B117</f>
        <v>7.2943416757344943</v>
      </c>
      <c r="J117" s="37">
        <v>60182</v>
      </c>
      <c r="K117" s="37">
        <v>26394</v>
      </c>
      <c r="L117" s="37">
        <v>0</v>
      </c>
      <c r="M117" s="38">
        <f t="shared" si="5"/>
        <v>86576</v>
      </c>
      <c r="N117" s="2">
        <f t="shared" si="6"/>
        <v>47.103373231773666</v>
      </c>
    </row>
    <row r="118" spans="1:14">
      <c r="A118" s="1" t="s">
        <v>569</v>
      </c>
      <c r="B118" s="37">
        <v>699</v>
      </c>
      <c r="C118" s="37">
        <v>4966</v>
      </c>
      <c r="D118" s="37">
        <v>1763</v>
      </c>
      <c r="E118" s="37">
        <v>349</v>
      </c>
      <c r="F118" s="37">
        <v>757</v>
      </c>
      <c r="G118" s="37">
        <v>0</v>
      </c>
      <c r="H118" s="38">
        <f t="shared" si="4"/>
        <v>7835</v>
      </c>
      <c r="I118" s="2">
        <f>H118/B118</f>
        <v>11.208869814020028</v>
      </c>
      <c r="J118" s="37">
        <v>60182</v>
      </c>
      <c r="K118" s="37">
        <v>26394</v>
      </c>
      <c r="L118" s="37">
        <v>0</v>
      </c>
      <c r="M118" s="38">
        <f t="shared" si="5"/>
        <v>86576</v>
      </c>
      <c r="N118" s="2">
        <f t="shared" si="6"/>
        <v>123.85693848354792</v>
      </c>
    </row>
    <row r="119" spans="1:14">
      <c r="A119" s="1" t="s">
        <v>574</v>
      </c>
      <c r="B119" s="37">
        <v>46583</v>
      </c>
      <c r="C119" s="37">
        <v>75833</v>
      </c>
      <c r="D119" s="37">
        <v>52546</v>
      </c>
      <c r="E119" s="37">
        <v>5422</v>
      </c>
      <c r="F119" s="37">
        <v>5024</v>
      </c>
      <c r="G119" s="37">
        <v>1327</v>
      </c>
      <c r="H119" s="38">
        <f t="shared" si="4"/>
        <v>140152</v>
      </c>
      <c r="I119" s="2">
        <f>H119/B119</f>
        <v>3.0086512246957042</v>
      </c>
      <c r="J119" s="37">
        <v>11736</v>
      </c>
      <c r="K119" s="37">
        <v>4406</v>
      </c>
      <c r="L119" s="37">
        <v>0</v>
      </c>
      <c r="M119" s="38">
        <f t="shared" si="5"/>
        <v>16142</v>
      </c>
      <c r="N119" s="2">
        <f t="shared" si="6"/>
        <v>0.3465212631217397</v>
      </c>
    </row>
    <row r="120" spans="1:14">
      <c r="A120" s="1" t="s">
        <v>579</v>
      </c>
      <c r="B120" s="37">
        <v>1135</v>
      </c>
      <c r="C120" s="38" t="s">
        <v>17</v>
      </c>
      <c r="D120" s="38" t="s">
        <v>17</v>
      </c>
      <c r="E120" s="38" t="s">
        <v>17</v>
      </c>
      <c r="F120" s="38" t="s">
        <v>17</v>
      </c>
      <c r="G120" s="38" t="s">
        <v>17</v>
      </c>
      <c r="H120" s="38">
        <f t="shared" si="4"/>
        <v>0</v>
      </c>
      <c r="I120" s="2">
        <f>H120/B120</f>
        <v>0</v>
      </c>
      <c r="J120" s="38" t="s">
        <v>17</v>
      </c>
      <c r="K120" s="38" t="s">
        <v>17</v>
      </c>
      <c r="L120" s="38" t="s">
        <v>17</v>
      </c>
      <c r="M120" s="38">
        <f t="shared" si="5"/>
        <v>0</v>
      </c>
      <c r="N120" s="2">
        <f t="shared" si="6"/>
        <v>0</v>
      </c>
    </row>
    <row r="121" spans="1:14">
      <c r="A121" s="1" t="s">
        <v>580</v>
      </c>
      <c r="B121" s="37">
        <v>3084</v>
      </c>
      <c r="C121" s="37">
        <v>11832</v>
      </c>
      <c r="D121" s="37">
        <v>4162</v>
      </c>
      <c r="E121" s="37">
        <v>124</v>
      </c>
      <c r="F121" s="37">
        <v>997</v>
      </c>
      <c r="G121" s="37">
        <v>0</v>
      </c>
      <c r="H121" s="38">
        <f t="shared" si="4"/>
        <v>17115</v>
      </c>
      <c r="I121" s="2">
        <f>H121/B121</f>
        <v>5.5496108949416341</v>
      </c>
      <c r="J121" s="37">
        <v>0</v>
      </c>
      <c r="K121" s="37">
        <v>0</v>
      </c>
      <c r="L121" s="37">
        <v>0</v>
      </c>
      <c r="M121" s="38">
        <f t="shared" si="5"/>
        <v>0</v>
      </c>
      <c r="N121" s="2">
        <f t="shared" si="6"/>
        <v>0</v>
      </c>
    </row>
    <row r="122" spans="1:14">
      <c r="A122" s="1" t="s">
        <v>585</v>
      </c>
      <c r="B122" s="37">
        <v>11753</v>
      </c>
      <c r="C122" s="37">
        <v>10218</v>
      </c>
      <c r="D122" s="37">
        <v>6078</v>
      </c>
      <c r="E122" s="37">
        <v>1131</v>
      </c>
      <c r="F122" s="37">
        <v>1867</v>
      </c>
      <c r="G122" s="37">
        <v>18</v>
      </c>
      <c r="H122" s="38">
        <f t="shared" si="4"/>
        <v>19312</v>
      </c>
      <c r="I122" s="2">
        <f>H122/B122</f>
        <v>1.6431549391644686</v>
      </c>
      <c r="J122" s="37">
        <v>61059</v>
      </c>
      <c r="K122" s="37">
        <v>27525</v>
      </c>
      <c r="L122" s="37">
        <v>46</v>
      </c>
      <c r="M122" s="38">
        <f t="shared" si="5"/>
        <v>88630</v>
      </c>
      <c r="N122" s="2">
        <f t="shared" si="6"/>
        <v>7.5410533480813413</v>
      </c>
    </row>
    <row r="123" spans="1:14">
      <c r="A123" s="1" t="s">
        <v>590</v>
      </c>
      <c r="B123" s="37">
        <v>1927</v>
      </c>
      <c r="C123" s="37">
        <v>10184</v>
      </c>
      <c r="D123" s="37">
        <v>3184</v>
      </c>
      <c r="E123" s="37">
        <v>316</v>
      </c>
      <c r="F123" s="37">
        <v>895</v>
      </c>
      <c r="G123" s="37">
        <v>5</v>
      </c>
      <c r="H123" s="38">
        <f t="shared" si="4"/>
        <v>14584</v>
      </c>
      <c r="I123" s="2">
        <f>H123/B123</f>
        <v>7.5682407887908667</v>
      </c>
      <c r="J123" s="37">
        <v>60182</v>
      </c>
      <c r="K123" s="37">
        <v>26394</v>
      </c>
      <c r="L123" s="38" t="s">
        <v>17</v>
      </c>
      <c r="M123" s="38">
        <f t="shared" si="5"/>
        <v>86576</v>
      </c>
      <c r="N123" s="2">
        <f t="shared" si="6"/>
        <v>44.927867151011938</v>
      </c>
    </row>
    <row r="124" spans="1:14">
      <c r="A124" s="1" t="s">
        <v>595</v>
      </c>
      <c r="B124" s="37">
        <v>1069</v>
      </c>
      <c r="C124" s="37">
        <v>12198</v>
      </c>
      <c r="D124" s="37">
        <v>3867</v>
      </c>
      <c r="E124" s="37">
        <v>91</v>
      </c>
      <c r="F124" s="37">
        <v>1320</v>
      </c>
      <c r="G124" s="37">
        <v>17</v>
      </c>
      <c r="H124" s="38">
        <f t="shared" si="4"/>
        <v>17493</v>
      </c>
      <c r="I124" s="2">
        <f>H124/B124</f>
        <v>16.363891487371376</v>
      </c>
      <c r="J124" s="37">
        <v>0</v>
      </c>
      <c r="K124" s="37">
        <v>0</v>
      </c>
      <c r="L124" s="37">
        <v>0</v>
      </c>
      <c r="M124" s="38">
        <f t="shared" si="5"/>
        <v>0</v>
      </c>
      <c r="N124" s="2">
        <f t="shared" si="6"/>
        <v>0</v>
      </c>
    </row>
    <row r="125" spans="1:14">
      <c r="A125" s="1" t="s">
        <v>600</v>
      </c>
      <c r="B125" s="37">
        <v>26388</v>
      </c>
      <c r="C125" s="37">
        <v>25952</v>
      </c>
      <c r="D125" s="37">
        <v>14372</v>
      </c>
      <c r="E125" s="37">
        <v>1548</v>
      </c>
      <c r="F125" s="37">
        <v>3095</v>
      </c>
      <c r="G125" s="37">
        <v>129</v>
      </c>
      <c r="H125" s="38">
        <f t="shared" si="4"/>
        <v>45096</v>
      </c>
      <c r="I125" s="2">
        <f>H125/B125</f>
        <v>1.7089586175534335</v>
      </c>
      <c r="J125" s="37">
        <v>60224</v>
      </c>
      <c r="K125" s="37">
        <v>26670</v>
      </c>
      <c r="L125" s="37">
        <v>0</v>
      </c>
      <c r="M125" s="38">
        <f t="shared" si="5"/>
        <v>86894</v>
      </c>
      <c r="N125" s="2">
        <f t="shared" si="6"/>
        <v>3.2929361831135364</v>
      </c>
    </row>
    <row r="126" spans="1:14">
      <c r="N126" s="2"/>
    </row>
    <row r="127" spans="1:14">
      <c r="A127" t="s">
        <v>605</v>
      </c>
      <c r="B127" s="38">
        <f>SUM(B5:B126)</f>
        <v>3287510</v>
      </c>
      <c r="C127" s="38">
        <f>SUM(C5:C126)</f>
        <v>3696761</v>
      </c>
      <c r="D127" s="38">
        <f>SUM(D5:D125)</f>
        <v>1961775</v>
      </c>
      <c r="E127" s="38">
        <f>SUM(E5:E125)</f>
        <v>244907</v>
      </c>
      <c r="F127" s="38">
        <f>SUM(F5:F125)</f>
        <v>559413</v>
      </c>
      <c r="H127" s="38">
        <f t="shared" ref="H70:H127" si="7">SUM(C127:F127)</f>
        <v>6462856</v>
      </c>
      <c r="I127" s="2">
        <f>H127/B127</f>
        <v>1.9658817767854699</v>
      </c>
      <c r="N127" s="2"/>
    </row>
  </sheetData>
  <mergeCells count="2">
    <mergeCell ref="C3:I3"/>
    <mergeCell ref="J3:N3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D604-B680-4C03-9D99-2E58516111B1}">
  <dimension ref="A1:F124"/>
  <sheetViews>
    <sheetView workbookViewId="0">
      <selection activeCell="F119" sqref="F119"/>
    </sheetView>
  </sheetViews>
  <sheetFormatPr defaultRowHeight="15"/>
  <cols>
    <col min="1" max="1" width="52.42578125" bestFit="1" customWidth="1"/>
    <col min="2" max="2" width="22" style="38" customWidth="1"/>
    <col min="3" max="3" width="25" style="38" bestFit="1" customWidth="1"/>
    <col min="4" max="4" width="29.28515625" style="38" bestFit="1" customWidth="1"/>
    <col min="5" max="5" width="21" style="3" bestFit="1" customWidth="1"/>
    <col min="6" max="6" width="17.7109375" style="3" bestFit="1" customWidth="1"/>
  </cols>
  <sheetData>
    <row r="1" spans="1:6">
      <c r="A1" s="15" t="s">
        <v>821</v>
      </c>
    </row>
    <row r="3" spans="1:6">
      <c r="A3" s="4" t="s">
        <v>1</v>
      </c>
      <c r="B3" s="42" t="s">
        <v>822</v>
      </c>
      <c r="C3" s="42" t="s">
        <v>823</v>
      </c>
      <c r="D3" s="42" t="s">
        <v>824</v>
      </c>
      <c r="E3" s="12" t="s">
        <v>825</v>
      </c>
      <c r="F3" s="12" t="s">
        <v>826</v>
      </c>
    </row>
    <row r="4" spans="1:6">
      <c r="A4" s="1" t="s">
        <v>12</v>
      </c>
      <c r="B4" s="37">
        <v>71231</v>
      </c>
      <c r="C4" s="37">
        <v>5806</v>
      </c>
      <c r="D4" s="37">
        <v>4565</v>
      </c>
      <c r="E4" s="3">
        <f>C4/B4</f>
        <v>8.1509455152953061E-2</v>
      </c>
      <c r="F4" s="3">
        <f>D4/B4</f>
        <v>6.40872653760301E-2</v>
      </c>
    </row>
    <row r="5" spans="1:6">
      <c r="A5" s="1" t="s">
        <v>18</v>
      </c>
      <c r="B5" s="37">
        <v>16467</v>
      </c>
      <c r="C5" s="37">
        <v>357</v>
      </c>
      <c r="D5" s="37">
        <v>251</v>
      </c>
      <c r="E5" s="3">
        <f t="shared" ref="E5:E68" si="0">C5/B5</f>
        <v>2.1679723082528694E-2</v>
      </c>
      <c r="F5" s="3">
        <f t="shared" ref="F5:F68" si="1">D5/B5</f>
        <v>1.5242606424971154E-2</v>
      </c>
    </row>
    <row r="6" spans="1:6">
      <c r="A6" s="1" t="s">
        <v>23</v>
      </c>
      <c r="B6" s="37">
        <v>40638</v>
      </c>
      <c r="C6" s="37">
        <v>1353</v>
      </c>
      <c r="D6" s="37">
        <v>2958</v>
      </c>
      <c r="E6" s="3">
        <f t="shared" si="0"/>
        <v>3.3293961316993949E-2</v>
      </c>
      <c r="F6" s="3">
        <f t="shared" si="1"/>
        <v>7.2789015207441313E-2</v>
      </c>
    </row>
    <row r="7" spans="1:6">
      <c r="A7" s="1" t="s">
        <v>28</v>
      </c>
      <c r="B7" s="37">
        <v>17168</v>
      </c>
      <c r="C7" s="37">
        <v>1030</v>
      </c>
      <c r="D7" s="37">
        <v>300</v>
      </c>
      <c r="E7" s="3">
        <f t="shared" si="0"/>
        <v>5.9995340167753958E-2</v>
      </c>
      <c r="F7" s="3">
        <f t="shared" si="1"/>
        <v>1.7474370922646785E-2</v>
      </c>
    </row>
    <row r="8" spans="1:6">
      <c r="A8" s="1" t="s">
        <v>33</v>
      </c>
      <c r="B8" s="37">
        <v>10826</v>
      </c>
      <c r="C8" s="37">
        <v>450</v>
      </c>
      <c r="D8" s="37">
        <v>658</v>
      </c>
      <c r="E8" s="3">
        <f t="shared" si="0"/>
        <v>4.1566598928505449E-2</v>
      </c>
      <c r="F8" s="3">
        <f t="shared" si="1"/>
        <v>6.0779604655459077E-2</v>
      </c>
    </row>
    <row r="9" spans="1:6">
      <c r="A9" s="1" t="s">
        <v>38</v>
      </c>
      <c r="B9" s="37">
        <v>6913</v>
      </c>
      <c r="C9" s="37">
        <v>289</v>
      </c>
      <c r="D9" s="37">
        <v>233</v>
      </c>
      <c r="E9" s="3">
        <f t="shared" si="0"/>
        <v>4.1805294372920583E-2</v>
      </c>
      <c r="F9" s="3">
        <f t="shared" si="1"/>
        <v>3.3704614494430782E-2</v>
      </c>
    </row>
    <row r="10" spans="1:6">
      <c r="A10" s="1" t="s">
        <v>43</v>
      </c>
      <c r="B10" s="37">
        <v>86105</v>
      </c>
      <c r="C10" s="37">
        <v>4153</v>
      </c>
      <c r="D10" s="37">
        <v>2743</v>
      </c>
      <c r="E10" s="3">
        <f t="shared" si="0"/>
        <v>4.8231809999419312E-2</v>
      </c>
      <c r="F10" s="3">
        <f t="shared" si="1"/>
        <v>3.1856454329016896E-2</v>
      </c>
    </row>
    <row r="11" spans="1:6">
      <c r="A11" s="1" t="s">
        <v>48</v>
      </c>
      <c r="B11" s="37">
        <v>12214</v>
      </c>
      <c r="C11" s="37">
        <v>332</v>
      </c>
      <c r="D11" s="37">
        <v>388</v>
      </c>
      <c r="E11" s="3">
        <f t="shared" si="0"/>
        <v>2.7181922384149338E-2</v>
      </c>
      <c r="F11" s="3">
        <f t="shared" si="1"/>
        <v>3.1766824954969707E-2</v>
      </c>
    </row>
    <row r="12" spans="1:6">
      <c r="A12" s="1" t="s">
        <v>53</v>
      </c>
      <c r="B12" s="37">
        <v>65990</v>
      </c>
      <c r="C12" s="37">
        <v>2118</v>
      </c>
      <c r="D12" s="37">
        <v>4191</v>
      </c>
      <c r="E12" s="3">
        <f t="shared" si="0"/>
        <v>3.2095772086679797E-2</v>
      </c>
      <c r="F12" s="3">
        <f t="shared" si="1"/>
        <v>6.3509622670101532E-2</v>
      </c>
    </row>
    <row r="13" spans="1:6">
      <c r="A13" s="1" t="s">
        <v>58</v>
      </c>
      <c r="B13" s="37">
        <v>16804</v>
      </c>
      <c r="C13" s="37">
        <v>409</v>
      </c>
      <c r="D13" s="37">
        <v>45</v>
      </c>
      <c r="E13" s="3">
        <f t="shared" si="0"/>
        <v>2.4339442989764343E-2</v>
      </c>
      <c r="F13" s="3">
        <f t="shared" si="1"/>
        <v>2.6779338252796952E-3</v>
      </c>
    </row>
    <row r="14" spans="1:6">
      <c r="A14" s="1" t="s">
        <v>63</v>
      </c>
      <c r="B14" s="37">
        <v>25245</v>
      </c>
      <c r="C14" s="37">
        <v>1639</v>
      </c>
      <c r="D14" s="37">
        <v>2115</v>
      </c>
      <c r="E14" s="3">
        <f t="shared" si="0"/>
        <v>6.4923747276688454E-2</v>
      </c>
      <c r="F14" s="3">
        <f t="shared" si="1"/>
        <v>8.3778966131907315E-2</v>
      </c>
    </row>
    <row r="15" spans="1:6">
      <c r="A15" s="1" t="s">
        <v>68</v>
      </c>
      <c r="B15" s="37">
        <v>10034</v>
      </c>
      <c r="C15" s="37">
        <v>885</v>
      </c>
      <c r="D15" s="37">
        <v>419</v>
      </c>
      <c r="E15" s="3">
        <f t="shared" si="0"/>
        <v>8.8200119593382503E-2</v>
      </c>
      <c r="F15" s="3">
        <f t="shared" si="1"/>
        <v>4.1758022722742677E-2</v>
      </c>
    </row>
    <row r="16" spans="1:6">
      <c r="A16" s="1" t="s">
        <v>73</v>
      </c>
      <c r="B16" s="37">
        <v>26327</v>
      </c>
      <c r="C16" s="37">
        <v>804</v>
      </c>
      <c r="D16" s="37">
        <v>876</v>
      </c>
      <c r="E16" s="3">
        <f t="shared" si="0"/>
        <v>3.053899039009382E-2</v>
      </c>
      <c r="F16" s="3">
        <f t="shared" si="1"/>
        <v>3.3273825350400729E-2</v>
      </c>
    </row>
    <row r="17" spans="1:6">
      <c r="A17" s="1" t="s">
        <v>78</v>
      </c>
      <c r="B17" s="37">
        <v>11588</v>
      </c>
      <c r="C17" s="37">
        <v>446</v>
      </c>
      <c r="D17" s="37">
        <v>201</v>
      </c>
      <c r="E17" s="3">
        <f t="shared" si="0"/>
        <v>3.8488091128753885E-2</v>
      </c>
      <c r="F17" s="3">
        <f t="shared" si="1"/>
        <v>1.7345529858474283E-2</v>
      </c>
    </row>
    <row r="18" spans="1:6">
      <c r="A18" s="1" t="s">
        <v>83</v>
      </c>
      <c r="B18" s="37">
        <v>6050</v>
      </c>
      <c r="C18" s="37">
        <v>10</v>
      </c>
      <c r="D18" s="37">
        <v>150</v>
      </c>
      <c r="E18" s="3">
        <f t="shared" si="0"/>
        <v>1.652892561983471E-3</v>
      </c>
      <c r="F18" s="3">
        <f t="shared" si="1"/>
        <v>2.4793388429752067E-2</v>
      </c>
    </row>
    <row r="19" spans="1:6">
      <c r="A19" s="1" t="s">
        <v>88</v>
      </c>
      <c r="B19" s="37">
        <v>12186</v>
      </c>
      <c r="C19" s="37">
        <v>1236</v>
      </c>
      <c r="D19" s="37">
        <v>932</v>
      </c>
      <c r="E19" s="3">
        <f t="shared" si="0"/>
        <v>0.10142786804529788</v>
      </c>
      <c r="F19" s="3">
        <f t="shared" si="1"/>
        <v>7.6481207943541768E-2</v>
      </c>
    </row>
    <row r="20" spans="1:6">
      <c r="A20" s="1" t="s">
        <v>93</v>
      </c>
      <c r="B20" s="37">
        <v>19905</v>
      </c>
      <c r="C20" s="37">
        <v>1714</v>
      </c>
      <c r="D20" s="37">
        <v>2090</v>
      </c>
      <c r="E20" s="3">
        <f t="shared" si="0"/>
        <v>8.610901783471489E-2</v>
      </c>
      <c r="F20" s="3">
        <f t="shared" si="1"/>
        <v>0.10499874403416228</v>
      </c>
    </row>
    <row r="21" spans="1:6">
      <c r="A21" s="1" t="s">
        <v>98</v>
      </c>
      <c r="B21" s="37">
        <v>11044</v>
      </c>
      <c r="C21" s="37">
        <v>692</v>
      </c>
      <c r="D21" s="37">
        <v>324</v>
      </c>
      <c r="E21" s="3">
        <f t="shared" si="0"/>
        <v>6.2658457080767838E-2</v>
      </c>
      <c r="F21" s="3">
        <f t="shared" si="1"/>
        <v>2.933719666787396E-2</v>
      </c>
    </row>
    <row r="22" spans="1:6">
      <c r="A22" s="1" t="s">
        <v>103</v>
      </c>
      <c r="B22" s="37">
        <v>17434</v>
      </c>
      <c r="C22" s="37">
        <v>973</v>
      </c>
      <c r="D22" s="37">
        <v>1753</v>
      </c>
      <c r="E22" s="3">
        <f t="shared" si="0"/>
        <v>5.5810485258689917E-2</v>
      </c>
      <c r="F22" s="3">
        <f t="shared" si="1"/>
        <v>0.10055064815877023</v>
      </c>
    </row>
    <row r="23" spans="1:6">
      <c r="A23" s="1" t="s">
        <v>108</v>
      </c>
      <c r="B23" s="37">
        <v>14363</v>
      </c>
      <c r="C23" s="37">
        <v>1171</v>
      </c>
      <c r="D23" s="37">
        <v>697</v>
      </c>
      <c r="E23" s="3">
        <f t="shared" si="0"/>
        <v>8.1528928496832132E-2</v>
      </c>
      <c r="F23" s="3">
        <f t="shared" si="1"/>
        <v>4.8527466406739536E-2</v>
      </c>
    </row>
    <row r="24" spans="1:6">
      <c r="A24" s="1" t="s">
        <v>113</v>
      </c>
      <c r="B24" s="37">
        <v>46452</v>
      </c>
      <c r="C24" s="37">
        <v>3973</v>
      </c>
      <c r="D24" s="37">
        <v>5176</v>
      </c>
      <c r="E24" s="3">
        <f t="shared" si="0"/>
        <v>8.5529148368208047E-2</v>
      </c>
      <c r="F24" s="3">
        <f t="shared" si="1"/>
        <v>0.11142684922070094</v>
      </c>
    </row>
    <row r="25" spans="1:6">
      <c r="A25" s="1" t="s">
        <v>118</v>
      </c>
      <c r="B25" s="37">
        <v>14217</v>
      </c>
      <c r="C25" s="37">
        <v>897</v>
      </c>
      <c r="D25" s="37">
        <v>1191</v>
      </c>
      <c r="E25" s="3">
        <f t="shared" si="0"/>
        <v>6.3093479637054237E-2</v>
      </c>
      <c r="F25" s="3">
        <f t="shared" si="1"/>
        <v>8.3772947879299425E-2</v>
      </c>
    </row>
    <row r="26" spans="1:6">
      <c r="A26" s="1" t="s">
        <v>123</v>
      </c>
      <c r="B26" s="37">
        <v>42026</v>
      </c>
      <c r="C26" s="37">
        <v>3319</v>
      </c>
      <c r="D26" s="37">
        <v>3893</v>
      </c>
      <c r="E26" s="3">
        <f t="shared" si="0"/>
        <v>7.8974920287441103E-2</v>
      </c>
      <c r="F26" s="3">
        <f t="shared" si="1"/>
        <v>9.2633131870746677E-2</v>
      </c>
    </row>
    <row r="27" spans="1:6">
      <c r="A27" s="1" t="s">
        <v>128</v>
      </c>
      <c r="B27" s="37">
        <v>15456</v>
      </c>
      <c r="C27" s="37">
        <v>701</v>
      </c>
      <c r="D27" s="37">
        <v>57</v>
      </c>
      <c r="E27" s="3">
        <f t="shared" si="0"/>
        <v>4.5354554865424432E-2</v>
      </c>
      <c r="F27" s="3">
        <f t="shared" si="1"/>
        <v>3.687888198757764E-3</v>
      </c>
    </row>
    <row r="28" spans="1:6">
      <c r="A28" s="1" t="s">
        <v>133</v>
      </c>
      <c r="B28" s="37">
        <v>18709</v>
      </c>
      <c r="C28" s="37">
        <v>1838</v>
      </c>
      <c r="D28" s="37">
        <v>3510</v>
      </c>
      <c r="E28" s="3">
        <f t="shared" si="0"/>
        <v>9.8241488053877807E-2</v>
      </c>
      <c r="F28" s="3">
        <f t="shared" si="1"/>
        <v>0.18761024106045218</v>
      </c>
    </row>
    <row r="29" spans="1:6">
      <c r="A29" s="1" t="s">
        <v>138</v>
      </c>
      <c r="B29" s="37">
        <v>4742</v>
      </c>
      <c r="C29" s="37">
        <v>-1</v>
      </c>
      <c r="D29" s="37">
        <v>-1</v>
      </c>
      <c r="E29" s="3">
        <f t="shared" si="0"/>
        <v>-2.1088148460565162E-4</v>
      </c>
      <c r="F29" s="3">
        <f t="shared" si="1"/>
        <v>-2.1088148460565162E-4</v>
      </c>
    </row>
    <row r="30" spans="1:6">
      <c r="A30" s="1" t="s">
        <v>143</v>
      </c>
      <c r="B30" s="37">
        <v>36861</v>
      </c>
      <c r="C30" s="37">
        <v>1382</v>
      </c>
      <c r="D30" s="37">
        <v>306</v>
      </c>
      <c r="E30" s="3">
        <f t="shared" si="0"/>
        <v>3.7492200428637316E-2</v>
      </c>
      <c r="F30" s="3">
        <f t="shared" si="1"/>
        <v>8.301456824285831E-3</v>
      </c>
    </row>
    <row r="31" spans="1:6">
      <c r="A31" s="1" t="s">
        <v>148</v>
      </c>
      <c r="B31" s="37">
        <v>11466</v>
      </c>
      <c r="C31" s="37">
        <v>859</v>
      </c>
      <c r="D31" s="37">
        <v>88</v>
      </c>
      <c r="E31" s="3">
        <f t="shared" si="0"/>
        <v>7.4917146345717778E-2</v>
      </c>
      <c r="F31" s="3">
        <f t="shared" si="1"/>
        <v>7.6748648177219604E-3</v>
      </c>
    </row>
    <row r="32" spans="1:6">
      <c r="A32" s="1" t="s">
        <v>153</v>
      </c>
      <c r="B32" s="37">
        <v>19134</v>
      </c>
      <c r="C32" s="37">
        <v>882</v>
      </c>
      <c r="D32" s="37">
        <v>308</v>
      </c>
      <c r="E32" s="3">
        <f t="shared" si="0"/>
        <v>4.6095954844778929E-2</v>
      </c>
      <c r="F32" s="3">
        <f t="shared" si="1"/>
        <v>1.6097000104525975E-2</v>
      </c>
    </row>
    <row r="33" spans="1:6">
      <c r="A33" s="1" t="s">
        <v>158</v>
      </c>
      <c r="B33" s="37">
        <v>60604</v>
      </c>
      <c r="C33" s="37">
        <v>3970</v>
      </c>
      <c r="D33" s="37">
        <v>4384</v>
      </c>
      <c r="E33" s="3">
        <f t="shared" si="0"/>
        <v>6.5507227245726357E-2</v>
      </c>
      <c r="F33" s="3">
        <f t="shared" si="1"/>
        <v>7.2338459507623257E-2</v>
      </c>
    </row>
    <row r="34" spans="1:6">
      <c r="A34" s="1" t="s">
        <v>163</v>
      </c>
      <c r="B34" s="37">
        <v>47313</v>
      </c>
      <c r="C34" s="37">
        <v>1942</v>
      </c>
      <c r="D34" s="37">
        <v>1257</v>
      </c>
      <c r="E34" s="3">
        <f t="shared" si="0"/>
        <v>4.1045801365375265E-2</v>
      </c>
      <c r="F34" s="3">
        <f t="shared" si="1"/>
        <v>2.6567750935260922E-2</v>
      </c>
    </row>
    <row r="35" spans="1:6">
      <c r="A35" s="1" t="s">
        <v>168</v>
      </c>
      <c r="B35" s="37">
        <v>309456</v>
      </c>
      <c r="C35" s="37">
        <v>28409</v>
      </c>
      <c r="D35" s="37">
        <v>30785</v>
      </c>
      <c r="E35" s="3">
        <f t="shared" si="0"/>
        <v>9.1803035003360733E-2</v>
      </c>
      <c r="F35" s="3">
        <f t="shared" si="1"/>
        <v>9.9481024766041051E-2</v>
      </c>
    </row>
    <row r="36" spans="1:6">
      <c r="A36" s="1" t="s">
        <v>172</v>
      </c>
      <c r="B36" s="37">
        <v>17017</v>
      </c>
      <c r="C36" s="37">
        <v>1868</v>
      </c>
      <c r="D36" s="37">
        <v>2197</v>
      </c>
      <c r="E36" s="3">
        <f t="shared" si="0"/>
        <v>0.10977258036081565</v>
      </c>
      <c r="F36" s="3">
        <f t="shared" si="1"/>
        <v>0.12910618792971734</v>
      </c>
    </row>
    <row r="37" spans="1:6">
      <c r="A37" s="1" t="s">
        <v>177</v>
      </c>
      <c r="B37" s="37">
        <v>13305</v>
      </c>
      <c r="C37" s="37">
        <v>1554</v>
      </c>
      <c r="D37" s="37">
        <v>499</v>
      </c>
      <c r="E37" s="3">
        <f t="shared" si="0"/>
        <v>0.11679819616685456</v>
      </c>
      <c r="F37" s="3">
        <f t="shared" si="1"/>
        <v>3.7504697482149567E-2</v>
      </c>
    </row>
    <row r="38" spans="1:6">
      <c r="A38" s="1" t="s">
        <v>182</v>
      </c>
      <c r="B38" s="37">
        <v>19514</v>
      </c>
      <c r="C38" s="37">
        <v>2023</v>
      </c>
      <c r="D38" s="37">
        <v>1873</v>
      </c>
      <c r="E38" s="3">
        <f t="shared" si="0"/>
        <v>0.10366916060264425</v>
      </c>
      <c r="F38" s="3">
        <f t="shared" si="1"/>
        <v>9.5982371630624161E-2</v>
      </c>
    </row>
    <row r="39" spans="1:6">
      <c r="A39" s="1" t="s">
        <v>187</v>
      </c>
      <c r="B39" s="37">
        <v>59526</v>
      </c>
      <c r="C39" s="37">
        <v>3949</v>
      </c>
      <c r="D39" s="37">
        <v>4061</v>
      </c>
      <c r="E39" s="3">
        <f t="shared" si="0"/>
        <v>6.6340758660081309E-2</v>
      </c>
      <c r="F39" s="3">
        <f t="shared" si="1"/>
        <v>6.8222289419749352E-2</v>
      </c>
    </row>
    <row r="40" spans="1:6">
      <c r="A40" s="1" t="s">
        <v>192</v>
      </c>
      <c r="B40" s="37">
        <v>20530</v>
      </c>
      <c r="C40" s="37">
        <v>982</v>
      </c>
      <c r="D40" s="37">
        <v>1696</v>
      </c>
      <c r="E40" s="3">
        <f t="shared" si="0"/>
        <v>4.7832440331222602E-2</v>
      </c>
      <c r="F40" s="3">
        <f t="shared" si="1"/>
        <v>8.2610813443740869E-2</v>
      </c>
    </row>
    <row r="41" spans="1:6">
      <c r="A41" s="1" t="s">
        <v>196</v>
      </c>
      <c r="B41" s="37">
        <v>16303</v>
      </c>
      <c r="C41" s="37">
        <v>571</v>
      </c>
      <c r="D41" s="37">
        <v>1259</v>
      </c>
      <c r="E41" s="3">
        <f t="shared" si="0"/>
        <v>3.5024228669570015E-2</v>
      </c>
      <c r="F41" s="3">
        <f t="shared" si="1"/>
        <v>7.7225050604183276E-2</v>
      </c>
    </row>
    <row r="42" spans="1:6">
      <c r="A42" s="1" t="s">
        <v>201</v>
      </c>
      <c r="B42" s="37">
        <v>18629</v>
      </c>
      <c r="C42" s="37">
        <v>264</v>
      </c>
      <c r="D42" s="37">
        <v>134</v>
      </c>
      <c r="E42" s="3">
        <f t="shared" si="0"/>
        <v>1.4171453110741318E-2</v>
      </c>
      <c r="F42" s="3">
        <f t="shared" si="1"/>
        <v>7.1930860486338509E-3</v>
      </c>
    </row>
    <row r="43" spans="1:6">
      <c r="A43" s="1" t="s">
        <v>206</v>
      </c>
      <c r="B43" s="37">
        <v>14452</v>
      </c>
      <c r="C43" s="37">
        <v>492</v>
      </c>
      <c r="D43" s="37">
        <v>1363</v>
      </c>
      <c r="E43" s="3">
        <f t="shared" si="0"/>
        <v>3.4043730971491833E-2</v>
      </c>
      <c r="F43" s="3">
        <f t="shared" si="1"/>
        <v>9.4312205923055628E-2</v>
      </c>
    </row>
    <row r="44" spans="1:6">
      <c r="A44" s="1" t="s">
        <v>211</v>
      </c>
      <c r="B44" s="37">
        <v>9932</v>
      </c>
      <c r="C44" s="37">
        <v>245</v>
      </c>
      <c r="D44" s="37">
        <v>1161</v>
      </c>
      <c r="E44" s="3">
        <f t="shared" si="0"/>
        <v>2.4667740636327023E-2</v>
      </c>
      <c r="F44" s="3">
        <f t="shared" si="1"/>
        <v>0.11689488521949255</v>
      </c>
    </row>
    <row r="45" spans="1:6">
      <c r="A45" s="1" t="s">
        <v>216</v>
      </c>
      <c r="B45" s="37">
        <v>14506</v>
      </c>
      <c r="C45" s="37">
        <v>1657</v>
      </c>
      <c r="D45" s="37">
        <v>4287</v>
      </c>
      <c r="E45" s="3">
        <f t="shared" si="0"/>
        <v>0.1142285950641114</v>
      </c>
      <c r="F45" s="3">
        <f t="shared" si="1"/>
        <v>0.29553288294498831</v>
      </c>
    </row>
    <row r="46" spans="1:6">
      <c r="A46" s="1" t="s">
        <v>221</v>
      </c>
      <c r="B46" s="37">
        <v>32108</v>
      </c>
      <c r="C46" s="37">
        <v>32108</v>
      </c>
      <c r="D46" s="37">
        <v>1995</v>
      </c>
      <c r="E46" s="3">
        <f t="shared" si="0"/>
        <v>1</v>
      </c>
      <c r="F46" s="3">
        <f t="shared" si="1"/>
        <v>6.2134047589385823E-2</v>
      </c>
    </row>
    <row r="47" spans="1:6">
      <c r="A47" s="1" t="s">
        <v>226</v>
      </c>
      <c r="B47" s="37">
        <v>25784</v>
      </c>
      <c r="C47" s="37">
        <v>917</v>
      </c>
      <c r="D47" s="37">
        <v>48</v>
      </c>
      <c r="E47" s="3">
        <f t="shared" si="0"/>
        <v>3.5564691281414831E-2</v>
      </c>
      <c r="F47" s="3">
        <f t="shared" si="1"/>
        <v>1.8616196090598821E-3</v>
      </c>
    </row>
    <row r="48" spans="1:6">
      <c r="A48" s="1" t="s">
        <v>231</v>
      </c>
      <c r="B48" s="37">
        <v>23576</v>
      </c>
      <c r="C48" s="37">
        <v>226</v>
      </c>
      <c r="D48" s="37">
        <v>5</v>
      </c>
      <c r="E48" s="3">
        <f t="shared" si="0"/>
        <v>9.586019681031557E-3</v>
      </c>
      <c r="F48" s="3">
        <f t="shared" si="1"/>
        <v>2.1208008143875127E-4</v>
      </c>
    </row>
    <row r="49" spans="1:6">
      <c r="A49" s="1" t="s">
        <v>236</v>
      </c>
      <c r="B49" s="37">
        <v>13952</v>
      </c>
      <c r="C49" s="37">
        <v>1367</v>
      </c>
      <c r="D49" s="37">
        <v>237</v>
      </c>
      <c r="E49" s="3">
        <f t="shared" si="0"/>
        <v>9.7978784403669722E-2</v>
      </c>
      <c r="F49" s="3">
        <f t="shared" si="1"/>
        <v>1.6986811926605505E-2</v>
      </c>
    </row>
    <row r="50" spans="1:6">
      <c r="A50" s="1" t="s">
        <v>241</v>
      </c>
      <c r="B50" s="37">
        <v>29379</v>
      </c>
      <c r="C50" s="37">
        <v>407</v>
      </c>
      <c r="D50" s="37">
        <v>144</v>
      </c>
      <c r="E50" s="3">
        <f t="shared" si="0"/>
        <v>1.3853432724054596E-2</v>
      </c>
      <c r="F50" s="3">
        <f t="shared" si="1"/>
        <v>4.9014602266925352E-3</v>
      </c>
    </row>
    <row r="51" spans="1:6">
      <c r="A51" s="1" t="s">
        <v>246</v>
      </c>
      <c r="B51" s="37">
        <v>23511</v>
      </c>
      <c r="C51" s="37">
        <v>376</v>
      </c>
      <c r="D51" s="37">
        <v>966</v>
      </c>
      <c r="E51" s="3">
        <f t="shared" si="0"/>
        <v>1.5992514142316363E-2</v>
      </c>
      <c r="F51" s="3">
        <f t="shared" si="1"/>
        <v>4.1087150695419163E-2</v>
      </c>
    </row>
    <row r="52" spans="1:6">
      <c r="A52" s="1" t="s">
        <v>251</v>
      </c>
      <c r="B52" s="37">
        <v>12919</v>
      </c>
      <c r="C52" s="37">
        <v>1360</v>
      </c>
      <c r="D52" s="37">
        <v>735</v>
      </c>
      <c r="E52" s="3">
        <f t="shared" si="0"/>
        <v>0.10527130582862451</v>
      </c>
      <c r="F52" s="3">
        <f t="shared" si="1"/>
        <v>5.6892948370616918E-2</v>
      </c>
    </row>
    <row r="53" spans="1:6">
      <c r="A53" s="1" t="s">
        <v>256</v>
      </c>
      <c r="B53" s="37">
        <v>28192</v>
      </c>
      <c r="C53" s="37">
        <v>1308</v>
      </c>
      <c r="D53" s="37">
        <v>1882</v>
      </c>
      <c r="E53" s="3">
        <f t="shared" si="0"/>
        <v>4.6396140749148697E-2</v>
      </c>
      <c r="F53" s="3">
        <f t="shared" si="1"/>
        <v>6.6756526674233832E-2</v>
      </c>
    </row>
    <row r="54" spans="1:6">
      <c r="A54" s="1" t="s">
        <v>261</v>
      </c>
      <c r="B54" s="37">
        <v>7621</v>
      </c>
      <c r="C54" s="37">
        <v>229</v>
      </c>
      <c r="D54" s="37">
        <v>492</v>
      </c>
      <c r="E54" s="3">
        <f t="shared" si="0"/>
        <v>3.0048550059047368E-2</v>
      </c>
      <c r="F54" s="3">
        <f t="shared" si="1"/>
        <v>6.4558456895420543E-2</v>
      </c>
    </row>
    <row r="55" spans="1:6">
      <c r="A55" s="1" t="s">
        <v>266</v>
      </c>
      <c r="B55" s="37">
        <v>13713</v>
      </c>
      <c r="C55" s="37">
        <v>1198</v>
      </c>
      <c r="D55" s="37">
        <v>683</v>
      </c>
      <c r="E55" s="3">
        <f t="shared" si="0"/>
        <v>8.7362356887624878E-2</v>
      </c>
      <c r="F55" s="3">
        <f t="shared" si="1"/>
        <v>4.9806752716400497E-2</v>
      </c>
    </row>
    <row r="56" spans="1:6">
      <c r="A56" s="1" t="s">
        <v>271</v>
      </c>
      <c r="B56" s="37">
        <v>0</v>
      </c>
      <c r="C56" s="38">
        <v>0</v>
      </c>
      <c r="D56" s="38">
        <v>0</v>
      </c>
    </row>
    <row r="57" spans="1:6">
      <c r="A57" s="1" t="s">
        <v>274</v>
      </c>
      <c r="B57" s="37">
        <v>15388</v>
      </c>
      <c r="C57" s="37">
        <v>374</v>
      </c>
      <c r="D57" s="37">
        <v>0</v>
      </c>
      <c r="E57" s="3">
        <f t="shared" si="0"/>
        <v>2.4304652976345206E-2</v>
      </c>
      <c r="F57" s="3">
        <f t="shared" si="1"/>
        <v>0</v>
      </c>
    </row>
    <row r="58" spans="1:6">
      <c r="A58" s="1" t="s">
        <v>279</v>
      </c>
      <c r="B58" s="37">
        <v>39544</v>
      </c>
      <c r="C58" s="37">
        <v>2016</v>
      </c>
      <c r="D58" s="37">
        <v>876</v>
      </c>
      <c r="E58" s="3">
        <f t="shared" si="0"/>
        <v>5.0981185514869513E-2</v>
      </c>
      <c r="F58" s="3">
        <f t="shared" si="1"/>
        <v>2.2152538943961159E-2</v>
      </c>
    </row>
    <row r="59" spans="1:6">
      <c r="A59" s="1" t="s">
        <v>284</v>
      </c>
      <c r="B59" s="37">
        <v>20061</v>
      </c>
      <c r="C59" s="37">
        <v>367</v>
      </c>
      <c r="D59" s="37">
        <v>565</v>
      </c>
      <c r="E59" s="3">
        <f t="shared" si="0"/>
        <v>1.8294202681820446E-2</v>
      </c>
      <c r="F59" s="3">
        <f t="shared" si="1"/>
        <v>2.8164099496535568E-2</v>
      </c>
    </row>
    <row r="60" spans="1:6">
      <c r="A60" s="1" t="s">
        <v>289</v>
      </c>
      <c r="B60" s="37">
        <v>9053</v>
      </c>
      <c r="C60" s="37">
        <v>432</v>
      </c>
      <c r="D60" s="37">
        <v>238</v>
      </c>
      <c r="E60" s="3">
        <f t="shared" si="0"/>
        <v>4.7718988180713573E-2</v>
      </c>
      <c r="F60" s="3">
        <f t="shared" si="1"/>
        <v>2.6289627747707944E-2</v>
      </c>
    </row>
    <row r="61" spans="1:6">
      <c r="A61" s="1" t="s">
        <v>294</v>
      </c>
      <c r="B61" s="37">
        <v>9976</v>
      </c>
      <c r="C61" s="37">
        <v>190</v>
      </c>
      <c r="D61" s="37">
        <v>0</v>
      </c>
      <c r="E61" s="3">
        <f t="shared" si="0"/>
        <v>1.9045709703287891E-2</v>
      </c>
      <c r="F61" s="3">
        <f t="shared" si="1"/>
        <v>0</v>
      </c>
    </row>
    <row r="62" spans="1:6">
      <c r="A62" s="1" t="s">
        <v>299</v>
      </c>
      <c r="B62" s="37">
        <v>120826</v>
      </c>
      <c r="C62" s="37">
        <v>5409</v>
      </c>
      <c r="D62" s="37">
        <v>10826</v>
      </c>
      <c r="E62" s="3">
        <f t="shared" si="0"/>
        <v>4.4766854816016423E-2</v>
      </c>
      <c r="F62" s="3">
        <f t="shared" si="1"/>
        <v>8.9599920546902162E-2</v>
      </c>
    </row>
    <row r="63" spans="1:6">
      <c r="A63" s="1" t="s">
        <v>304</v>
      </c>
      <c r="B63" s="37">
        <v>14066</v>
      </c>
      <c r="C63" s="37">
        <v>509</v>
      </c>
      <c r="D63" s="37">
        <v>99</v>
      </c>
      <c r="E63" s="3">
        <f t="shared" si="0"/>
        <v>3.6186549125550971E-2</v>
      </c>
      <c r="F63" s="3">
        <f t="shared" si="1"/>
        <v>7.0382482582112896E-3</v>
      </c>
    </row>
    <row r="64" spans="1:6">
      <c r="A64" s="1" t="s">
        <v>309</v>
      </c>
      <c r="B64" s="37">
        <v>10688</v>
      </c>
      <c r="C64" s="37">
        <v>390</v>
      </c>
      <c r="D64" s="37">
        <v>109</v>
      </c>
      <c r="E64" s="3">
        <f t="shared" si="0"/>
        <v>3.6489520958083832E-2</v>
      </c>
      <c r="F64" s="3">
        <f t="shared" si="1"/>
        <v>1.0198353293413174E-2</v>
      </c>
    </row>
    <row r="65" spans="1:6">
      <c r="A65" s="1" t="s">
        <v>314</v>
      </c>
      <c r="B65" s="37">
        <v>22304</v>
      </c>
      <c r="C65" s="37">
        <v>1199</v>
      </c>
      <c r="D65" s="37">
        <v>866</v>
      </c>
      <c r="E65" s="3">
        <f t="shared" si="0"/>
        <v>5.3757173601147776E-2</v>
      </c>
      <c r="F65" s="3">
        <f t="shared" si="1"/>
        <v>3.8827116212338593E-2</v>
      </c>
    </row>
    <row r="66" spans="1:6">
      <c r="A66" s="1" t="s">
        <v>319</v>
      </c>
      <c r="B66" s="37">
        <v>13477</v>
      </c>
      <c r="C66" s="37">
        <v>529</v>
      </c>
      <c r="D66" s="37">
        <v>204</v>
      </c>
      <c r="E66" s="3">
        <f t="shared" si="0"/>
        <v>3.925205906358982E-2</v>
      </c>
      <c r="F66" s="3">
        <f t="shared" si="1"/>
        <v>1.5136899903539364E-2</v>
      </c>
    </row>
    <row r="67" spans="1:6">
      <c r="A67" s="1" t="s">
        <v>324</v>
      </c>
      <c r="B67" s="37">
        <v>23399</v>
      </c>
      <c r="C67" s="37">
        <v>819</v>
      </c>
      <c r="D67" s="37">
        <v>583</v>
      </c>
      <c r="E67" s="3">
        <f t="shared" si="0"/>
        <v>3.5001495790418391E-2</v>
      </c>
      <c r="F67" s="3">
        <f t="shared" si="1"/>
        <v>2.4915594683533486E-2</v>
      </c>
    </row>
    <row r="68" spans="1:6">
      <c r="A68" s="1" t="s">
        <v>329</v>
      </c>
      <c r="B68" s="37">
        <v>25430</v>
      </c>
      <c r="C68" s="37">
        <v>1186</v>
      </c>
      <c r="D68" s="37">
        <v>887</v>
      </c>
      <c r="E68" s="3">
        <f t="shared" si="0"/>
        <v>4.6637829335430592E-2</v>
      </c>
      <c r="F68" s="3">
        <f t="shared" si="1"/>
        <v>3.4880062917813606E-2</v>
      </c>
    </row>
    <row r="69" spans="1:6">
      <c r="A69" s="1" t="s">
        <v>334</v>
      </c>
      <c r="B69" s="37">
        <v>9027</v>
      </c>
      <c r="C69" s="37">
        <v>872</v>
      </c>
      <c r="D69" s="37">
        <v>436</v>
      </c>
      <c r="E69" s="3">
        <f t="shared" ref="E69:E124" si="2">C69/B69</f>
        <v>9.6599091614046742E-2</v>
      </c>
      <c r="F69" s="3">
        <f t="shared" ref="F69:F124" si="3">D69/B69</f>
        <v>4.8299545807023371E-2</v>
      </c>
    </row>
    <row r="70" spans="1:6">
      <c r="A70" s="1" t="s">
        <v>339</v>
      </c>
      <c r="B70" s="37">
        <v>7058</v>
      </c>
      <c r="C70" s="37">
        <v>57</v>
      </c>
      <c r="D70" s="37">
        <v>32</v>
      </c>
      <c r="E70" s="3">
        <f t="shared" si="2"/>
        <v>8.0759421932558792E-3</v>
      </c>
      <c r="F70" s="3">
        <f t="shared" si="3"/>
        <v>4.5338622839331258E-3</v>
      </c>
    </row>
    <row r="71" spans="1:6">
      <c r="A71" s="1" t="s">
        <v>344</v>
      </c>
      <c r="B71" s="37">
        <v>12302</v>
      </c>
      <c r="C71" s="37">
        <v>226</v>
      </c>
      <c r="D71" s="37">
        <v>1</v>
      </c>
      <c r="E71" s="3">
        <f t="shared" si="2"/>
        <v>1.8370996585920989E-2</v>
      </c>
      <c r="F71" s="3">
        <f t="shared" si="3"/>
        <v>8.1287595512924722E-5</v>
      </c>
    </row>
    <row r="72" spans="1:6">
      <c r="A72" s="1" t="s">
        <v>348</v>
      </c>
      <c r="B72" s="37">
        <v>811789</v>
      </c>
      <c r="C72" s="37">
        <v>186951</v>
      </c>
      <c r="D72" s="37">
        <v>129548</v>
      </c>
      <c r="E72" s="3">
        <f t="shared" si="2"/>
        <v>0.23029506435785654</v>
      </c>
      <c r="F72" s="3">
        <f t="shared" si="3"/>
        <v>0.15958334000583896</v>
      </c>
    </row>
    <row r="73" spans="1:6">
      <c r="A73" s="1" t="s">
        <v>353</v>
      </c>
      <c r="B73" s="37">
        <v>39037</v>
      </c>
      <c r="C73" s="37">
        <v>2399</v>
      </c>
      <c r="D73" s="37">
        <v>480</v>
      </c>
      <c r="E73" s="3">
        <f t="shared" si="2"/>
        <v>6.1454517509029895E-2</v>
      </c>
      <c r="F73" s="3">
        <f t="shared" si="3"/>
        <v>1.2296026846325281E-2</v>
      </c>
    </row>
    <row r="74" spans="1:6">
      <c r="A74" s="1" t="s">
        <v>358</v>
      </c>
      <c r="B74" s="37">
        <v>4360</v>
      </c>
      <c r="C74" s="37">
        <v>298</v>
      </c>
      <c r="D74" s="37">
        <v>533</v>
      </c>
      <c r="E74" s="3">
        <f t="shared" si="2"/>
        <v>6.8348623853211013E-2</v>
      </c>
      <c r="F74" s="3">
        <f t="shared" si="3"/>
        <v>0.12224770642201835</v>
      </c>
    </row>
    <row r="75" spans="1:6">
      <c r="A75" s="1" t="s">
        <v>363</v>
      </c>
      <c r="B75" s="37">
        <v>12362</v>
      </c>
      <c r="C75" s="37">
        <v>0</v>
      </c>
      <c r="D75" s="37">
        <v>0</v>
      </c>
      <c r="E75" s="3">
        <f t="shared" si="2"/>
        <v>0</v>
      </c>
      <c r="F75" s="3">
        <f t="shared" si="3"/>
        <v>0</v>
      </c>
    </row>
    <row r="76" spans="1:6">
      <c r="A76" s="1" t="s">
        <v>368</v>
      </c>
      <c r="B76" s="37">
        <v>3540</v>
      </c>
      <c r="C76" s="37">
        <v>63</v>
      </c>
      <c r="D76" s="37">
        <v>291</v>
      </c>
      <c r="E76" s="3">
        <f t="shared" si="2"/>
        <v>1.7796610169491526E-2</v>
      </c>
      <c r="F76" s="3">
        <f t="shared" si="3"/>
        <v>8.2203389830508469E-2</v>
      </c>
    </row>
    <row r="77" spans="1:6">
      <c r="A77" s="1" t="s">
        <v>373</v>
      </c>
      <c r="B77" s="37">
        <v>34536</v>
      </c>
      <c r="C77" s="37">
        <v>3022</v>
      </c>
      <c r="D77" s="37">
        <v>3588</v>
      </c>
      <c r="E77" s="3">
        <f t="shared" si="2"/>
        <v>8.7502895529302752E-2</v>
      </c>
      <c r="F77" s="3">
        <f t="shared" si="3"/>
        <v>0.1038915913829048</v>
      </c>
    </row>
    <row r="78" spans="1:6">
      <c r="A78" s="1" t="s">
        <v>378</v>
      </c>
      <c r="B78" s="37">
        <v>18147</v>
      </c>
      <c r="C78" s="37">
        <v>1369</v>
      </c>
      <c r="D78" s="37">
        <v>899</v>
      </c>
      <c r="E78" s="3">
        <f t="shared" si="2"/>
        <v>7.543946657849783E-2</v>
      </c>
      <c r="F78" s="3">
        <f t="shared" si="3"/>
        <v>4.9539868848845536E-2</v>
      </c>
    </row>
    <row r="79" spans="1:6">
      <c r="A79" s="1" t="s">
        <v>383</v>
      </c>
      <c r="B79" s="37">
        <v>20969</v>
      </c>
      <c r="C79" s="37">
        <v>622</v>
      </c>
      <c r="D79" s="37">
        <v>379</v>
      </c>
      <c r="E79" s="3">
        <f t="shared" si="2"/>
        <v>2.9662835614478515E-2</v>
      </c>
      <c r="F79" s="3">
        <f t="shared" si="3"/>
        <v>1.8074300157375173E-2</v>
      </c>
    </row>
    <row r="80" spans="1:6">
      <c r="A80" s="1" t="s">
        <v>388</v>
      </c>
      <c r="B80" s="37">
        <v>8102</v>
      </c>
      <c r="C80" s="37">
        <v>476</v>
      </c>
      <c r="D80" s="37">
        <v>415</v>
      </c>
      <c r="E80" s="3">
        <f t="shared" si="2"/>
        <v>5.875092569735868E-2</v>
      </c>
      <c r="F80" s="3">
        <f t="shared" si="3"/>
        <v>5.1221920513453471E-2</v>
      </c>
    </row>
    <row r="81" spans="1:6">
      <c r="A81" s="1" t="s">
        <v>393</v>
      </c>
      <c r="B81" s="37">
        <v>28135</v>
      </c>
      <c r="C81" s="37">
        <v>1472</v>
      </c>
      <c r="D81" s="37">
        <v>3504</v>
      </c>
      <c r="E81" s="3">
        <f t="shared" si="2"/>
        <v>5.2319175404300693E-2</v>
      </c>
      <c r="F81" s="3">
        <f t="shared" si="3"/>
        <v>0.12454238492980274</v>
      </c>
    </row>
    <row r="82" spans="1:6">
      <c r="A82" s="1" t="s">
        <v>398</v>
      </c>
      <c r="B82" s="37">
        <v>53399</v>
      </c>
      <c r="C82" s="37">
        <v>2916</v>
      </c>
      <c r="D82" s="37">
        <v>2779</v>
      </c>
      <c r="E82" s="3">
        <f t="shared" si="2"/>
        <v>5.4607764190340642E-2</v>
      </c>
      <c r="F82" s="3">
        <f t="shared" si="3"/>
        <v>5.2042173074402141E-2</v>
      </c>
    </row>
    <row r="83" spans="1:6">
      <c r="A83" s="1" t="s">
        <v>403</v>
      </c>
      <c r="B83" s="37">
        <v>23778</v>
      </c>
      <c r="C83" s="37">
        <v>875</v>
      </c>
      <c r="D83" s="37">
        <v>793</v>
      </c>
      <c r="E83" s="3">
        <f t="shared" si="2"/>
        <v>3.6798721507275631E-2</v>
      </c>
      <c r="F83" s="3">
        <f t="shared" si="3"/>
        <v>3.3350155606022371E-2</v>
      </c>
    </row>
    <row r="84" spans="1:6">
      <c r="A84" s="1" t="s">
        <v>408</v>
      </c>
      <c r="B84" s="37">
        <v>36067</v>
      </c>
      <c r="C84" s="37">
        <v>700</v>
      </c>
      <c r="D84" s="37">
        <v>1430</v>
      </c>
      <c r="E84" s="3">
        <f t="shared" si="2"/>
        <v>1.9408323398120167E-2</v>
      </c>
      <c r="F84" s="3">
        <f t="shared" si="3"/>
        <v>3.9648432084731192E-2</v>
      </c>
    </row>
    <row r="85" spans="1:6">
      <c r="A85" s="1" t="s">
        <v>413</v>
      </c>
      <c r="B85" s="37">
        <v>28851</v>
      </c>
      <c r="C85" s="37">
        <v>462</v>
      </c>
      <c r="D85" s="37">
        <v>1440</v>
      </c>
      <c r="E85" s="3">
        <f t="shared" si="2"/>
        <v>1.6013309763959656E-2</v>
      </c>
      <c r="F85" s="3">
        <f t="shared" si="3"/>
        <v>4.9911614848705418E-2</v>
      </c>
    </row>
    <row r="86" spans="1:6">
      <c r="A86" s="1" t="s">
        <v>418</v>
      </c>
      <c r="B86" s="37">
        <v>15031</v>
      </c>
      <c r="C86" s="37">
        <v>827</v>
      </c>
      <c r="D86" s="37">
        <v>1217</v>
      </c>
      <c r="E86" s="3">
        <f t="shared" si="2"/>
        <v>5.5019626106047499E-2</v>
      </c>
      <c r="F86" s="3">
        <f t="shared" si="3"/>
        <v>8.0966003592575345E-2</v>
      </c>
    </row>
    <row r="87" spans="1:6">
      <c r="A87" s="1" t="s">
        <v>423</v>
      </c>
      <c r="B87" s="37">
        <v>17617</v>
      </c>
      <c r="C87" s="37">
        <v>1071</v>
      </c>
      <c r="D87" s="37">
        <v>1192</v>
      </c>
      <c r="E87" s="3">
        <f t="shared" si="2"/>
        <v>6.0793551683033437E-2</v>
      </c>
      <c r="F87" s="3">
        <f t="shared" si="3"/>
        <v>6.7661917466083896E-2</v>
      </c>
    </row>
    <row r="88" spans="1:6">
      <c r="A88" s="1" t="s">
        <v>428</v>
      </c>
      <c r="B88" s="37">
        <v>9703</v>
      </c>
      <c r="C88" s="37">
        <v>973</v>
      </c>
      <c r="D88" s="37">
        <v>1047</v>
      </c>
      <c r="E88" s="3">
        <f t="shared" si="2"/>
        <v>0.10027826445429248</v>
      </c>
      <c r="F88" s="3">
        <f t="shared" si="3"/>
        <v>0.10790477172008657</v>
      </c>
    </row>
    <row r="89" spans="1:6">
      <c r="A89" s="1" t="s">
        <v>433</v>
      </c>
      <c r="B89" s="37">
        <v>563470</v>
      </c>
      <c r="C89" s="37">
        <v>55073</v>
      </c>
      <c r="D89" s="37">
        <v>31694</v>
      </c>
      <c r="E89" s="3">
        <f t="shared" si="2"/>
        <v>9.7739010062647527E-2</v>
      </c>
      <c r="F89" s="3">
        <f t="shared" si="3"/>
        <v>5.624789252311569E-2</v>
      </c>
    </row>
    <row r="90" spans="1:6">
      <c r="A90" s="1" t="s">
        <v>438</v>
      </c>
      <c r="B90" s="37">
        <v>66474</v>
      </c>
      <c r="C90" s="37">
        <v>4942</v>
      </c>
      <c r="D90" s="37">
        <v>814</v>
      </c>
      <c r="E90" s="3">
        <f t="shared" si="2"/>
        <v>7.4344856635677109E-2</v>
      </c>
      <c r="F90" s="3">
        <f t="shared" si="3"/>
        <v>1.2245389174714925E-2</v>
      </c>
    </row>
    <row r="91" spans="1:6">
      <c r="A91" s="1" t="s">
        <v>443</v>
      </c>
      <c r="B91" s="37">
        <v>19353</v>
      </c>
      <c r="C91" s="37">
        <v>959</v>
      </c>
      <c r="D91" s="37">
        <v>1115</v>
      </c>
      <c r="E91" s="3">
        <f t="shared" si="2"/>
        <v>4.9553040872216195E-2</v>
      </c>
      <c r="F91" s="3">
        <f t="shared" si="3"/>
        <v>5.7613806644964606E-2</v>
      </c>
    </row>
    <row r="92" spans="1:6">
      <c r="A92" s="1" t="s">
        <v>448</v>
      </c>
      <c r="B92" s="37">
        <v>27686</v>
      </c>
      <c r="C92" s="37">
        <v>1760</v>
      </c>
      <c r="D92" s="37">
        <v>1220</v>
      </c>
      <c r="E92" s="3">
        <f t="shared" si="2"/>
        <v>6.3570035396951524E-2</v>
      </c>
      <c r="F92" s="3">
        <f t="shared" si="3"/>
        <v>4.4065592718341401E-2</v>
      </c>
    </row>
    <row r="93" spans="1:6">
      <c r="A93" s="1" t="s">
        <v>453</v>
      </c>
      <c r="B93" s="37">
        <v>9343</v>
      </c>
      <c r="C93" s="37">
        <v>370</v>
      </c>
      <c r="D93" s="37">
        <v>500</v>
      </c>
      <c r="E93" s="3">
        <f t="shared" si="2"/>
        <v>3.9601840950444181E-2</v>
      </c>
      <c r="F93" s="3">
        <f t="shared" si="3"/>
        <v>5.3516001284384031E-2</v>
      </c>
    </row>
    <row r="94" spans="1:6">
      <c r="A94" s="1" t="s">
        <v>458</v>
      </c>
      <c r="B94" s="37">
        <v>15356</v>
      </c>
      <c r="C94" s="37">
        <v>580</v>
      </c>
      <c r="D94" s="37">
        <v>336</v>
      </c>
      <c r="E94" s="3">
        <f t="shared" si="2"/>
        <v>3.7770252669966135E-2</v>
      </c>
      <c r="F94" s="3">
        <f t="shared" si="3"/>
        <v>2.1880698098463141E-2</v>
      </c>
    </row>
    <row r="95" spans="1:6">
      <c r="A95" s="1" t="s">
        <v>463</v>
      </c>
      <c r="B95" s="37">
        <v>0</v>
      </c>
      <c r="C95" s="38" t="s">
        <v>17</v>
      </c>
      <c r="D95" s="38" t="s">
        <v>17</v>
      </c>
    </row>
    <row r="96" spans="1:6">
      <c r="A96" s="1" t="s">
        <v>466</v>
      </c>
      <c r="B96" s="37">
        <v>31125</v>
      </c>
      <c r="C96" s="37">
        <v>2457</v>
      </c>
      <c r="D96" s="37">
        <v>4302</v>
      </c>
      <c r="E96" s="3">
        <f t="shared" si="2"/>
        <v>7.8939759036144572E-2</v>
      </c>
      <c r="F96" s="3">
        <f t="shared" si="3"/>
        <v>0.13821686746987952</v>
      </c>
    </row>
    <row r="97" spans="1:6">
      <c r="A97" s="1" t="s">
        <v>471</v>
      </c>
      <c r="B97" s="37">
        <v>11081</v>
      </c>
      <c r="C97" s="37">
        <v>377</v>
      </c>
      <c r="D97" s="37">
        <v>299</v>
      </c>
      <c r="E97" s="3">
        <f t="shared" si="2"/>
        <v>3.402220016244021E-2</v>
      </c>
      <c r="F97" s="3">
        <f t="shared" si="3"/>
        <v>2.6983124266762928E-2</v>
      </c>
    </row>
    <row r="98" spans="1:6">
      <c r="A98" s="1" t="s">
        <v>476</v>
      </c>
      <c r="B98" s="37">
        <v>50366</v>
      </c>
      <c r="C98" s="37">
        <v>608</v>
      </c>
      <c r="D98" s="37">
        <v>507</v>
      </c>
      <c r="E98" s="3">
        <f t="shared" si="2"/>
        <v>1.2071635627208831E-2</v>
      </c>
      <c r="F98" s="3">
        <f t="shared" si="3"/>
        <v>1.0066314577294207E-2</v>
      </c>
    </row>
    <row r="99" spans="1:6">
      <c r="A99" s="1" t="s">
        <v>481</v>
      </c>
      <c r="B99" s="37">
        <v>10662</v>
      </c>
      <c r="C99" s="37">
        <v>582</v>
      </c>
      <c r="D99" s="37">
        <v>12</v>
      </c>
      <c r="E99" s="3">
        <f t="shared" si="2"/>
        <v>5.4586381541924592E-2</v>
      </c>
      <c r="F99" s="3">
        <f t="shared" si="3"/>
        <v>1.1254924029262803E-3</v>
      </c>
    </row>
    <row r="100" spans="1:6">
      <c r="A100" s="1" t="s">
        <v>486</v>
      </c>
      <c r="B100" s="37">
        <v>235575</v>
      </c>
      <c r="C100" s="37">
        <v>23330</v>
      </c>
      <c r="D100" s="37">
        <v>39808</v>
      </c>
      <c r="E100" s="3">
        <f t="shared" si="2"/>
        <v>9.9034277830839429E-2</v>
      </c>
      <c r="F100" s="3">
        <f t="shared" si="3"/>
        <v>0.16898227740634617</v>
      </c>
    </row>
    <row r="101" spans="1:6">
      <c r="A101" s="1" t="s">
        <v>490</v>
      </c>
      <c r="B101" s="37">
        <v>104766</v>
      </c>
      <c r="C101" s="37">
        <v>5174</v>
      </c>
      <c r="D101" s="37">
        <v>12631</v>
      </c>
      <c r="E101" s="3">
        <f t="shared" si="2"/>
        <v>4.9386251264723291E-2</v>
      </c>
      <c r="F101" s="3">
        <f t="shared" si="3"/>
        <v>0.12056392341026669</v>
      </c>
    </row>
    <row r="102" spans="1:6">
      <c r="A102" s="1" t="s">
        <v>495</v>
      </c>
      <c r="B102" s="37">
        <v>84581</v>
      </c>
      <c r="C102" s="37">
        <v>3727</v>
      </c>
      <c r="D102" s="37">
        <v>364</v>
      </c>
      <c r="E102" s="3">
        <f t="shared" si="2"/>
        <v>4.4064269753254275E-2</v>
      </c>
      <c r="F102" s="3">
        <f t="shared" si="3"/>
        <v>4.3035669949515847E-3</v>
      </c>
    </row>
    <row r="103" spans="1:6">
      <c r="A103" s="1" t="s">
        <v>499</v>
      </c>
      <c r="B103" s="37">
        <v>80360</v>
      </c>
      <c r="C103" s="37">
        <v>4349</v>
      </c>
      <c r="D103" s="37">
        <v>3554</v>
      </c>
      <c r="E103" s="3">
        <f t="shared" si="2"/>
        <v>5.4118964659034346E-2</v>
      </c>
      <c r="F103" s="3">
        <f t="shared" si="3"/>
        <v>4.4225983076157292E-2</v>
      </c>
    </row>
    <row r="104" spans="1:6">
      <c r="A104" s="1" t="s">
        <v>504</v>
      </c>
      <c r="B104" s="37">
        <v>17718</v>
      </c>
      <c r="C104" s="37">
        <v>136</v>
      </c>
      <c r="D104" s="37">
        <v>310</v>
      </c>
      <c r="E104" s="3">
        <f t="shared" si="2"/>
        <v>7.6758099108251493E-3</v>
      </c>
      <c r="F104" s="3">
        <f t="shared" si="3"/>
        <v>1.7496331414380856E-2</v>
      </c>
    </row>
    <row r="105" spans="1:6">
      <c r="A105" s="1" t="s">
        <v>509</v>
      </c>
      <c r="B105" s="37">
        <v>13358</v>
      </c>
      <c r="C105" s="37">
        <v>418</v>
      </c>
      <c r="D105" s="37">
        <v>245</v>
      </c>
      <c r="E105" s="3">
        <f t="shared" si="2"/>
        <v>3.1292109597245099E-2</v>
      </c>
      <c r="F105" s="3">
        <f t="shared" si="3"/>
        <v>1.8341069022308729E-2</v>
      </c>
    </row>
    <row r="106" spans="1:6">
      <c r="A106" s="1" t="s">
        <v>514</v>
      </c>
      <c r="B106" s="37">
        <v>10541</v>
      </c>
      <c r="C106" s="37">
        <v>79</v>
      </c>
      <c r="D106" s="37">
        <v>468</v>
      </c>
      <c r="E106" s="3">
        <f t="shared" si="2"/>
        <v>7.4945451095721465E-3</v>
      </c>
      <c r="F106" s="3">
        <f t="shared" si="3"/>
        <v>4.4398064699743854E-2</v>
      </c>
    </row>
    <row r="107" spans="1:6">
      <c r="A107" s="1" t="s">
        <v>519</v>
      </c>
      <c r="B107" s="37">
        <v>10106</v>
      </c>
      <c r="C107" s="37">
        <v>0</v>
      </c>
      <c r="D107" s="37">
        <v>825</v>
      </c>
      <c r="E107" s="3">
        <f t="shared" si="2"/>
        <v>0</v>
      </c>
      <c r="F107" s="3">
        <f t="shared" si="3"/>
        <v>8.1634672471798925E-2</v>
      </c>
    </row>
    <row r="108" spans="1:6">
      <c r="A108" s="1" t="s">
        <v>524</v>
      </c>
      <c r="B108" s="37">
        <v>20899</v>
      </c>
      <c r="C108" s="37">
        <v>831</v>
      </c>
      <c r="D108" s="37">
        <v>2037</v>
      </c>
      <c r="E108" s="3">
        <f t="shared" si="2"/>
        <v>3.9762668070242597E-2</v>
      </c>
      <c r="F108" s="3">
        <f t="shared" si="3"/>
        <v>9.7468778410450263E-2</v>
      </c>
    </row>
    <row r="109" spans="1:6">
      <c r="A109" s="1" t="s">
        <v>529</v>
      </c>
      <c r="B109" s="37">
        <v>5429</v>
      </c>
      <c r="C109" s="37">
        <v>449</v>
      </c>
      <c r="D109" s="37">
        <v>143</v>
      </c>
      <c r="E109" s="3">
        <f t="shared" si="2"/>
        <v>8.2703997052864242E-2</v>
      </c>
      <c r="F109" s="3">
        <f t="shared" si="3"/>
        <v>2.6340025787437833E-2</v>
      </c>
    </row>
    <row r="110" spans="1:6">
      <c r="A110" s="1" t="s">
        <v>534</v>
      </c>
      <c r="B110" s="37">
        <v>882262</v>
      </c>
      <c r="C110" s="37">
        <v>120388</v>
      </c>
      <c r="D110" s="37">
        <v>149449</v>
      </c>
      <c r="E110" s="3">
        <f t="shared" si="2"/>
        <v>0.1364537971713618</v>
      </c>
      <c r="F110" s="3">
        <f t="shared" si="3"/>
        <v>0.16939299210438621</v>
      </c>
    </row>
    <row r="111" spans="1:6">
      <c r="A111" s="1" t="s">
        <v>539</v>
      </c>
      <c r="B111" s="37">
        <v>11471</v>
      </c>
      <c r="C111" s="37">
        <v>846</v>
      </c>
      <c r="D111" s="37">
        <v>2710</v>
      </c>
      <c r="E111" s="3">
        <f t="shared" si="2"/>
        <v>7.375119867491936E-2</v>
      </c>
      <c r="F111" s="3">
        <f t="shared" si="3"/>
        <v>0.23624792956150292</v>
      </c>
    </row>
    <row r="112" spans="1:6">
      <c r="A112" s="1" t="s">
        <v>544</v>
      </c>
      <c r="B112" s="37">
        <v>14967</v>
      </c>
      <c r="C112" s="37">
        <v>391</v>
      </c>
      <c r="D112" s="37">
        <v>43</v>
      </c>
      <c r="E112" s="3">
        <f t="shared" si="2"/>
        <v>2.612413977416984E-2</v>
      </c>
      <c r="F112" s="3">
        <f t="shared" si="3"/>
        <v>2.872987238591568E-3</v>
      </c>
    </row>
    <row r="113" spans="1:6">
      <c r="A113" s="1" t="s">
        <v>549</v>
      </c>
      <c r="B113" s="37">
        <v>30457</v>
      </c>
      <c r="C113" s="37">
        <v>914</v>
      </c>
      <c r="D113" s="37">
        <v>643</v>
      </c>
      <c r="E113" s="3">
        <f t="shared" si="2"/>
        <v>3.0009521620645501E-2</v>
      </c>
      <c r="F113" s="3">
        <f t="shared" si="3"/>
        <v>2.1111731293298748E-2</v>
      </c>
    </row>
    <row r="114" spans="1:6">
      <c r="A114" s="1" t="s">
        <v>554</v>
      </c>
      <c r="B114" s="37">
        <v>9613</v>
      </c>
      <c r="C114" s="37">
        <v>50</v>
      </c>
      <c r="D114" s="37">
        <v>1163</v>
      </c>
      <c r="E114" s="3">
        <f t="shared" si="2"/>
        <v>5.2012899199001357E-3</v>
      </c>
      <c r="F114" s="3">
        <f t="shared" si="3"/>
        <v>0.12098200353687714</v>
      </c>
    </row>
    <row r="115" spans="1:6">
      <c r="A115" s="1" t="s">
        <v>559</v>
      </c>
      <c r="B115" s="37">
        <v>15015</v>
      </c>
      <c r="C115" s="37">
        <v>1716</v>
      </c>
      <c r="D115" s="37">
        <v>354</v>
      </c>
      <c r="E115" s="3">
        <f t="shared" si="2"/>
        <v>0.11428571428571428</v>
      </c>
      <c r="F115" s="3">
        <f t="shared" si="3"/>
        <v>2.3576423576423578E-2</v>
      </c>
    </row>
    <row r="116" spans="1:6">
      <c r="A116" s="1" t="s">
        <v>564</v>
      </c>
      <c r="B116" s="37">
        <v>11888</v>
      </c>
      <c r="C116" s="37">
        <v>19</v>
      </c>
      <c r="D116" s="37">
        <v>277</v>
      </c>
      <c r="E116" s="3">
        <f t="shared" si="2"/>
        <v>1.598250336473755E-3</v>
      </c>
      <c r="F116" s="3">
        <f t="shared" si="3"/>
        <v>2.3300807537012112E-2</v>
      </c>
    </row>
    <row r="117" spans="1:6">
      <c r="A117" s="1" t="s">
        <v>569</v>
      </c>
      <c r="B117" s="37">
        <v>6729</v>
      </c>
      <c r="C117" s="37">
        <v>660</v>
      </c>
      <c r="D117" s="37">
        <v>58</v>
      </c>
      <c r="E117" s="3">
        <f t="shared" si="2"/>
        <v>9.808292465448061E-2</v>
      </c>
      <c r="F117" s="3">
        <f t="shared" si="3"/>
        <v>8.6194085302422358E-3</v>
      </c>
    </row>
    <row r="118" spans="1:6">
      <c r="A118" s="1" t="s">
        <v>574</v>
      </c>
      <c r="B118" s="37">
        <v>128379</v>
      </c>
      <c r="C118" s="37">
        <v>7924</v>
      </c>
      <c r="D118" s="37">
        <v>5121</v>
      </c>
      <c r="E118" s="3">
        <f t="shared" si="2"/>
        <v>6.1723490602045503E-2</v>
      </c>
      <c r="F118" s="3">
        <f t="shared" si="3"/>
        <v>3.9889701586708105E-2</v>
      </c>
    </row>
    <row r="119" spans="1:6">
      <c r="A119" s="1" t="s">
        <v>579</v>
      </c>
      <c r="B119" s="37">
        <v>0</v>
      </c>
      <c r="C119" s="38" t="s">
        <v>17</v>
      </c>
      <c r="D119" s="38" t="s">
        <v>17</v>
      </c>
    </row>
    <row r="120" spans="1:6">
      <c r="A120" s="1" t="s">
        <v>580</v>
      </c>
      <c r="B120" s="37">
        <v>15994</v>
      </c>
      <c r="C120" s="37">
        <v>1535</v>
      </c>
      <c r="D120" s="37">
        <v>1666</v>
      </c>
      <c r="E120" s="3">
        <f t="shared" si="2"/>
        <v>9.5973490058772037E-2</v>
      </c>
      <c r="F120" s="3">
        <f t="shared" si="3"/>
        <v>0.10416406152307116</v>
      </c>
    </row>
    <row r="121" spans="1:6">
      <c r="A121" s="1" t="s">
        <v>585</v>
      </c>
      <c r="B121" s="37">
        <v>16296</v>
      </c>
      <c r="C121" s="37">
        <v>970</v>
      </c>
      <c r="D121" s="37">
        <v>1169</v>
      </c>
      <c r="E121" s="3">
        <f t="shared" si="2"/>
        <v>5.9523809523809521E-2</v>
      </c>
      <c r="F121" s="3">
        <f t="shared" si="3"/>
        <v>7.1735395189003431E-2</v>
      </c>
    </row>
    <row r="122" spans="1:6">
      <c r="A122" s="1" t="s">
        <v>590</v>
      </c>
      <c r="B122" s="37">
        <v>13368</v>
      </c>
      <c r="C122" s="37">
        <v>952</v>
      </c>
      <c r="D122" s="37">
        <v>161</v>
      </c>
      <c r="E122" s="3">
        <f t="shared" si="2"/>
        <v>7.1214841412327951E-2</v>
      </c>
      <c r="F122" s="3">
        <f t="shared" si="3"/>
        <v>1.2043686415320167E-2</v>
      </c>
    </row>
    <row r="123" spans="1:6">
      <c r="A123" s="1" t="s">
        <v>595</v>
      </c>
      <c r="B123" s="37">
        <v>16065</v>
      </c>
      <c r="C123" s="37">
        <v>504</v>
      </c>
      <c r="D123" s="37">
        <v>173</v>
      </c>
      <c r="E123" s="3">
        <f t="shared" si="2"/>
        <v>3.1372549019607843E-2</v>
      </c>
      <c r="F123" s="3">
        <f t="shared" si="3"/>
        <v>1.0768751945222534E-2</v>
      </c>
    </row>
    <row r="124" spans="1:6">
      <c r="A124" s="1" t="s">
        <v>600</v>
      </c>
      <c r="B124" s="37">
        <v>40324</v>
      </c>
      <c r="C124" s="37">
        <v>3337</v>
      </c>
      <c r="D124" s="37">
        <v>4028</v>
      </c>
      <c r="E124" s="3">
        <f t="shared" si="2"/>
        <v>8.2754687035016372E-2</v>
      </c>
      <c r="F124" s="3">
        <f t="shared" si="3"/>
        <v>9.9890883840888803E-2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6198b44-42fd-45dd-8392-498b93250e3a">
      <Terms xmlns="http://schemas.microsoft.com/office/infopath/2007/PartnerControls"/>
    </lcf76f155ced4ddcb4097134ff3c332f>
    <TaxCatchAll xmlns="0ac5908a-ecd4-4414-ba4a-a7e2305320b3" xsi:nil="true"/>
    <SharedWithUsers xmlns="0ac5908a-ecd4-4414-ba4a-a7e2305320b3">
      <UserInfo>
        <DisplayName>Adrienne Butler</DisplayName>
        <AccountId>35</AccountId>
        <AccountType/>
      </UserInfo>
      <UserInfo>
        <DisplayName>Paige Harkins</DisplayName>
        <AccountId>38</AccountId>
        <AccountType/>
      </UserInfo>
      <UserInfo>
        <DisplayName>Trisha Hutcherson</DisplayName>
        <AccountId>37</AccountId>
        <AccountType/>
      </UserInfo>
      <UserInfo>
        <DisplayName>Courtney Mayall</DisplayName>
        <AccountId>558</AccountId>
        <AccountType/>
      </UserInfo>
      <UserInfo>
        <DisplayName>Sadie Bruce</DisplayName>
        <AccountId>36</AccountId>
        <AccountType/>
      </UserInfo>
    </SharedWithUsers>
    <MediaLengthInSeconds xmlns="56198b44-42fd-45dd-8392-498b93250e3a" xsi:nil="true"/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EB00FCB267D540AD7195A550471DCE" ma:contentTypeVersion="40" ma:contentTypeDescription="Create a new document." ma:contentTypeScope="" ma:versionID="35bf20a3abd612420c1961374934df88">
  <xsd:schema xmlns:xsd="http://www.w3.org/2001/XMLSchema" xmlns:xs="http://www.w3.org/2001/XMLSchema" xmlns:p="http://schemas.microsoft.com/office/2006/metadata/properties" xmlns:ns1="http://schemas.microsoft.com/sharepoint/v3" xmlns:ns2="56198b44-42fd-45dd-8392-498b93250e3a" xmlns:ns3="0ac5908a-ecd4-4414-ba4a-a7e2305320b3" xmlns:ns4="http://schemas.microsoft.com/sharepoint/v4" targetNamespace="http://schemas.microsoft.com/office/2006/metadata/properties" ma:root="true" ma:fieldsID="0e62cf9b3980420bf3ad5372d3850551" ns1:_="" ns2:_="" ns3:_="" ns4:_="">
    <xsd:import namespace="http://schemas.microsoft.com/sharepoint/v3"/>
    <xsd:import namespace="56198b44-42fd-45dd-8392-498b93250e3a"/>
    <xsd:import namespace="0ac5908a-ecd4-4414-ba4a-a7e2305320b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lcf76f155ced4ddcb4097134ff3c332f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98b44-42fd-45dd-8392-498b93250e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5908a-ecd4-4414-ba4a-a7e23053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48f67f-ec12-434a-894b-27029e98c10b}" ma:internalName="TaxCatchAll" ma:showField="CatchAllData" ma:web="0ac5908a-ecd4-4414-ba4a-a7e230532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CF1AAE-7028-4803-9EBD-19BC185FC6F1}"/>
</file>

<file path=customXml/itemProps2.xml><?xml version="1.0" encoding="utf-8"?>
<ds:datastoreItem xmlns:ds="http://schemas.openxmlformats.org/officeDocument/2006/customXml" ds:itemID="{2E66B18B-A83E-4452-87E7-FA4960FF4713}"/>
</file>

<file path=customXml/itemProps3.xml><?xml version="1.0" encoding="utf-8"?>
<ds:datastoreItem xmlns:ds="http://schemas.openxmlformats.org/officeDocument/2006/customXml" ds:itemID="{4DDF5372-D12F-4751-96E9-29402AC87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Bruce</dc:creator>
  <cp:keywords/>
  <dc:description/>
  <cp:lastModifiedBy>Sadie Bruce</cp:lastModifiedBy>
  <cp:revision/>
  <dcterms:created xsi:type="dcterms:W3CDTF">2022-12-28T18:34:38Z</dcterms:created>
  <dcterms:modified xsi:type="dcterms:W3CDTF">2025-06-16T16:12:28Z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0x010100B4EB00FCB267D540AD7195A550471DCE</vt:lpwstr>
  </property>
  <property fmtid="{D5CDD505-2E9C-101B-9397-08002B2CF9AE}" pid="3" name="MediaServiceImageTags">
    <vt:lpwstr/>
  </property>
  <property fmtid="{D5CDD505-2E9C-101B-9397-08002B2CF9AE}" pid="4" name="Order">
    <vt:r8>5567700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URL">
    <vt:lpwstr/>
  </property>
</Properties>
</file>