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380" yWindow="150" windowWidth="20085" windowHeight="9975"/>
  </bookViews>
  <sheets>
    <sheet name="Invoice" sheetId="1" r:id="rId1"/>
  </sheets>
  <definedNames>
    <definedName name="FQHC">#REF!</definedName>
    <definedName name="PPSRATE">#REF!</definedName>
    <definedName name="_xlnm.Print_Area" localSheetId="0">Invoice!$A$1:$I$39</definedName>
  </definedNames>
  <calcPr calcId="145621"/>
</workbook>
</file>

<file path=xl/calcChain.xml><?xml version="1.0" encoding="utf-8"?>
<calcChain xmlns="http://schemas.openxmlformats.org/spreadsheetml/2006/main">
  <c r="I24" i="1" l="1"/>
  <c r="Q2" i="1" l="1"/>
  <c r="I16" i="1" l="1"/>
  <c r="I21" i="1"/>
  <c r="I12" i="1"/>
  <c r="I7" i="1" s="1"/>
  <c r="I22" i="1"/>
  <c r="I27" i="1" s="1"/>
  <c r="I25" i="1" l="1"/>
  <c r="I26" i="1" s="1"/>
  <c r="I28" i="1" s="1"/>
</calcChain>
</file>

<file path=xl/comments1.xml><?xml version="1.0" encoding="utf-8"?>
<comments xmlns="http://schemas.openxmlformats.org/spreadsheetml/2006/main">
  <authors>
    <author>OMES</author>
  </authors>
  <commentList>
    <comment ref="O13" authorId="0">
      <text>
        <r>
          <rPr>
            <b/>
            <sz val="9"/>
            <color indexed="81"/>
            <rFont val="Tahoma"/>
            <family val="2"/>
          </rPr>
          <t>OMES:</t>
        </r>
        <r>
          <rPr>
            <sz val="9"/>
            <color indexed="81"/>
            <rFont val="Tahoma"/>
            <family val="2"/>
          </rPr>
          <t xml:space="preserve">
Effective September 1, 2015</t>
        </r>
      </text>
    </comment>
  </commentList>
</comments>
</file>

<file path=xl/sharedStrings.xml><?xml version="1.0" encoding="utf-8"?>
<sst xmlns="http://schemas.openxmlformats.org/spreadsheetml/2006/main" count="129" uniqueCount="126">
  <si>
    <t>Dental</t>
  </si>
  <si>
    <t xml:space="preserve">Behavioral Health </t>
  </si>
  <si>
    <t>Primary Care</t>
  </si>
  <si>
    <t>a.</t>
  </si>
  <si>
    <t>b.</t>
  </si>
  <si>
    <t>c.</t>
  </si>
  <si>
    <t xml:space="preserve">Total Cash Collections </t>
  </si>
  <si>
    <t xml:space="preserve">FQHC Name: </t>
  </si>
  <si>
    <t xml:space="preserve">Claim Period: </t>
  </si>
  <si>
    <t xml:space="preserve">FEI Number: </t>
  </si>
  <si>
    <t>Submission Date:</t>
  </si>
  <si>
    <t>Total Uninsured Billable Encounters</t>
  </si>
  <si>
    <t xml:space="preserve">PPS Rate </t>
  </si>
  <si>
    <t>Uninsured Patients Served</t>
  </si>
  <si>
    <t xml:space="preserve">527 W 3RD ST  </t>
  </si>
  <si>
    <t>Average # of Encounters</t>
  </si>
  <si>
    <t>January</t>
  </si>
  <si>
    <t>February</t>
  </si>
  <si>
    <t>March</t>
  </si>
  <si>
    <t>April</t>
  </si>
  <si>
    <t>May</t>
  </si>
  <si>
    <t>June</t>
  </si>
  <si>
    <t>July</t>
  </si>
  <si>
    <t>August</t>
  </si>
  <si>
    <t>September</t>
  </si>
  <si>
    <t>October</t>
  </si>
  <si>
    <t>November</t>
  </si>
  <si>
    <t>December</t>
  </si>
  <si>
    <t>Subtotal Other funds for Uninsured</t>
  </si>
  <si>
    <r>
      <t>Total # of Uninsured Patients</t>
    </r>
    <r>
      <rPr>
        <vertAlign val="superscript"/>
        <sz val="11"/>
        <color indexed="8"/>
        <rFont val="Calibri"/>
        <family val="2"/>
      </rPr>
      <t>1</t>
    </r>
  </si>
  <si>
    <r>
      <t>Total Uninsured Billable Encounters</t>
    </r>
    <r>
      <rPr>
        <b/>
        <vertAlign val="superscript"/>
        <sz val="11"/>
        <color indexed="8"/>
        <rFont val="Calibri"/>
        <family val="2"/>
      </rPr>
      <t>2</t>
    </r>
  </si>
  <si>
    <t>Subtotal Sliding Fee &amp; 330 Grant</t>
  </si>
  <si>
    <t>MORTON COMPREHENSIVE HEALTH SERVICES, INC.</t>
  </si>
  <si>
    <t>PUSHMATAHA FAMILY MEDICAL CENTER</t>
  </si>
  <si>
    <t>LAWTON COMMUNITY HEALTH CENTER</t>
  </si>
  <si>
    <t>Name</t>
  </si>
  <si>
    <t>Complete Street Address</t>
  </si>
  <si>
    <t>City/State/ Zip</t>
  </si>
  <si>
    <t>County Code Description</t>
  </si>
  <si>
    <t xml:space="preserve">1505 E MAIN ST  </t>
  </si>
  <si>
    <t>STIGLER,OK  74462-2914</t>
  </si>
  <si>
    <t xml:space="preserve">31 - Haskell     </t>
  </si>
  <si>
    <t xml:space="preserve">500 MAIN ST  </t>
  </si>
  <si>
    <t>BATTIEST,OK  74722-9800</t>
  </si>
  <si>
    <t xml:space="preserve">45 - McCurtain   </t>
  </si>
  <si>
    <t xml:space="preserve">55 - Oklahoma    </t>
  </si>
  <si>
    <t xml:space="preserve">1025 STRAKA TER  </t>
  </si>
  <si>
    <t>OKLAHOMA CITY,OK  73139-2544</t>
  </si>
  <si>
    <t xml:space="preserve">72 - Tulsa       </t>
  </si>
  <si>
    <t xml:space="preserve">1334 N LANSING AVE  </t>
  </si>
  <si>
    <t>TULSA,OK  74106-0000</t>
  </si>
  <si>
    <t xml:space="preserve">67 - Seminole    </t>
  </si>
  <si>
    <t xml:space="preserve">610 E 24TH ST  </t>
  </si>
  <si>
    <t>TISHOMINGO,OK  73460-3245</t>
  </si>
  <si>
    <t xml:space="preserve">35 - Johnston    </t>
  </si>
  <si>
    <t xml:space="preserve">9912 E 21ST ST  </t>
  </si>
  <si>
    <t>TULSA,OK  74129-4401</t>
  </si>
  <si>
    <t xml:space="preserve">400 E SYCAMORE ST  </t>
  </si>
  <si>
    <t>HOLLIS,OK  73550-1436</t>
  </si>
  <si>
    <t xml:space="preserve">29 - Harmon      </t>
  </si>
  <si>
    <t xml:space="preserve">109 STANLEY RD  </t>
  </si>
  <si>
    <t xml:space="preserve">CLAYTON,OK  74536-    </t>
  </si>
  <si>
    <t xml:space="preserve">64 - Pushmataha  </t>
  </si>
  <si>
    <t>WETUMKA,OK  74883-0000</t>
  </si>
  <si>
    <t xml:space="preserve">32 - Hughes      </t>
  </si>
  <si>
    <t xml:space="preserve">73 - Wagoner     </t>
  </si>
  <si>
    <t xml:space="preserve">61 - Pittsburg   </t>
  </si>
  <si>
    <t xml:space="preserve">124 E MAIN ST  </t>
  </si>
  <si>
    <t>HULBERT,OK  74441-8902</t>
  </si>
  <si>
    <t xml:space="preserve">11 - Cherokee    </t>
  </si>
  <si>
    <t xml:space="preserve">212 N MAIN ST  </t>
  </si>
  <si>
    <t>FAIRFAX,OK  74637-3023</t>
  </si>
  <si>
    <t xml:space="preserve">57 - Osage       </t>
  </si>
  <si>
    <t xml:space="preserve">216 S MAIN ST  </t>
  </si>
  <si>
    <t xml:space="preserve">25 - Garvin      </t>
  </si>
  <si>
    <t>CHEROKEE,OK  73728-2545</t>
  </si>
  <si>
    <t xml:space="preserve">02 - Alfalfa     </t>
  </si>
  <si>
    <t>3811 W GORE BLVD  STE 6</t>
  </si>
  <si>
    <t>LAWTON,OK  73505-6328</t>
  </si>
  <si>
    <t xml:space="preserve">16 - Comanche    </t>
  </si>
  <si>
    <t>Other Funds for Uninsured</t>
  </si>
  <si>
    <t>Total Uninsured Encounters Cost</t>
  </si>
  <si>
    <t>Uninsured Billable Encounters by Service</t>
  </si>
  <si>
    <t>Cash Collections for Uninsured Patients by Source</t>
  </si>
  <si>
    <t>Uninsured Uncompensated Care Costs</t>
  </si>
  <si>
    <r>
      <t>Total Allowable Uncompensated Care Costs</t>
    </r>
    <r>
      <rPr>
        <b/>
        <vertAlign val="superscript"/>
        <sz val="11"/>
        <color indexed="8"/>
        <rFont val="Calibri"/>
        <family val="2"/>
      </rPr>
      <t xml:space="preserve">3 
</t>
    </r>
  </si>
  <si>
    <t>Sliding Fee Scale Collections from Uninsured Patients</t>
  </si>
  <si>
    <r>
      <rPr>
        <b/>
        <vertAlign val="superscript"/>
        <sz val="9"/>
        <color indexed="8"/>
        <rFont val="Calibri"/>
        <family val="2"/>
      </rPr>
      <t>1</t>
    </r>
    <r>
      <rPr>
        <b/>
        <sz val="9"/>
        <color indexed="8"/>
        <rFont val="Calibri"/>
        <family val="2"/>
      </rPr>
      <t xml:space="preserve"> Only include uninsured patients that lack creditable coverage as stipulated in the contract and in accordance with CFR Title 45 § 146.113 Rules relating to creditable coverage.
</t>
    </r>
    <r>
      <rPr>
        <b/>
        <vertAlign val="superscript"/>
        <sz val="9"/>
        <color indexed="8"/>
        <rFont val="Calibri"/>
        <family val="2"/>
      </rPr>
      <t>2</t>
    </r>
    <r>
      <rPr>
        <b/>
        <sz val="9"/>
        <color indexed="8"/>
        <rFont val="Calibri"/>
        <family val="2"/>
      </rPr>
      <t xml:space="preserve"> Only include uninsured primary, dental and behavioral health service encounters in accordance with the Oklahoma Health Care Authority's definition of a billable encounter, Oklahoma Administrative Code 317:30-5-664.3, Health Center Encounters.
</t>
    </r>
    <r>
      <rPr>
        <b/>
        <vertAlign val="superscript"/>
        <sz val="9"/>
        <color indexed="8"/>
        <rFont val="Calibri"/>
        <family val="2"/>
      </rPr>
      <t>3</t>
    </r>
    <r>
      <rPr>
        <b/>
        <sz val="9"/>
        <color indexed="8"/>
        <rFont val="Calibri"/>
        <family val="2"/>
      </rPr>
      <t xml:space="preserve"> Amount eligible does not guarantee full reimbursement.
It is imperative that your invoice be received correctly, and no later than the 20th day of the month following the claim period in which the services were delivered.</t>
    </r>
  </si>
  <si>
    <t>WORKSHEET A: MONTHLY FQHC INVOICE FOR UNCOMPENSATED CARE COSTS</t>
  </si>
  <si>
    <r>
      <t xml:space="preserve">Completed by </t>
    </r>
    <r>
      <rPr>
        <b/>
        <sz val="9"/>
        <rFont val="Calibri"/>
        <family val="2"/>
      </rPr>
      <t>(Name &amp; Title):</t>
    </r>
  </si>
  <si>
    <t>138 S MAIN ST</t>
  </si>
  <si>
    <t>AFTON,OK 74331</t>
  </si>
  <si>
    <t xml:space="preserve">ROUTE 66 HEALTH CENTER (COMMUNITY HEALTH CENTER OF NORTHEAST OKLAHOMA) </t>
  </si>
  <si>
    <t>58 - Ottawa</t>
  </si>
  <si>
    <t>PORTER,OK  74454</t>
  </si>
  <si>
    <t>1558 S. MAIN ST</t>
  </si>
  <si>
    <t>P.O. BOX 334</t>
  </si>
  <si>
    <t>MCALESTER,OK  74501</t>
  </si>
  <si>
    <t>KONAWA,OK  74849</t>
  </si>
  <si>
    <t>109 S MAIN ST, PO BOX 236</t>
  </si>
  <si>
    <t>400 S OHIO</t>
  </si>
  <si>
    <t xml:space="preserve">12719 NE 36TH ST  </t>
  </si>
  <si>
    <t>SPENCER,OK  73084</t>
  </si>
  <si>
    <t>LINDSEY,OK  73052-5634</t>
  </si>
  <si>
    <t>PANHANDLE COUNSELING AND HEALTH CENTER, INC.</t>
  </si>
  <si>
    <t>70 - Texas</t>
  </si>
  <si>
    <t>3247 US HIGHWAY 54</t>
  </si>
  <si>
    <t>GUYMON,OK 73942</t>
  </si>
  <si>
    <t>MARY MAHONEY MEMORIAL HEALTH CENTER</t>
  </si>
  <si>
    <t>ARKANSAS VERDIGRIS VALLEY HEALTH CENTER, INC.</t>
  </si>
  <si>
    <t>CARING HANDS HEALTHCARE CENTER, INC.</t>
  </si>
  <si>
    <t>CENTRAL OKLAHOMA FAMILY MEDICAL CENTER</t>
  </si>
  <si>
    <t>COMMUNITY HEALTH CONNECTION, INC.</t>
  </si>
  <si>
    <t>EAST CENTRAL FAMILY HEALTH CENTER, INC.</t>
  </si>
  <si>
    <t>FAMILY HEALTH CENTER OF SOUTHERN OKLHAOMA, INC.</t>
  </si>
  <si>
    <t>GREAT SALT PLAINS HEALTH CENTER, INC.</t>
  </si>
  <si>
    <t>KIAMICHI FAMILY MEDICAL CENTER, INC.</t>
  </si>
  <si>
    <t>NORTHEASTERN OKLAHOMA COMMUNITY HEALTH CENTER, INC.</t>
  </si>
  <si>
    <t>FAIRFAX MEDICAL FACILITIES, INC.</t>
  </si>
  <si>
    <t>SHORTGRASS COMMUNITY HEALTH CENTER, INC.</t>
  </si>
  <si>
    <t>SOUTH CENTRAL MEDICAL AND RESOURCE CENTER</t>
  </si>
  <si>
    <t>STIGLER HEALTH AND WELLNESS CENTER, INC.</t>
  </si>
  <si>
    <t>VARIETY CARE, INC.</t>
  </si>
  <si>
    <t>UCC Rate End 6/30/2017</t>
  </si>
  <si>
    <t>New UCC Rate Eff 7/1/2017</t>
  </si>
  <si>
    <t>Calculated 330 Grant Monthly Drawdown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</si>
</sst>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409]mmmm\ d\,\ yyyy;@"/>
    <numFmt numFmtId="165" formatCode="&quot;$&quot;#,##0.00"/>
  </numFmts>
  <fonts count="15" x14ac:knownFonts="1">
    <font>
      <sz val="11"/>
      <color theme="1"/>
      <name val="Calibri"/>
      <family val="2"/>
      <scheme val="minor"/>
    </font>
    <font>
      <vertAlign val="superscript"/>
      <sz val="11"/>
      <color indexed="8"/>
      <name val="Calibri"/>
      <family val="2"/>
    </font>
    <font>
      <b/>
      <vertAlign val="superscript"/>
      <sz val="11"/>
      <color indexed="8"/>
      <name val="Calibri"/>
      <family val="2"/>
    </font>
    <font>
      <b/>
      <sz val="9"/>
      <color indexed="8"/>
      <name val="Calibri"/>
      <family val="2"/>
    </font>
    <font>
      <b/>
      <vertAlign val="superscript"/>
      <sz val="9"/>
      <color indexed="8"/>
      <name val="Calibri"/>
      <family val="2"/>
    </font>
    <font>
      <b/>
      <sz val="9"/>
      <name val="Calibri"/>
      <family val="2"/>
    </font>
    <font>
      <b/>
      <sz val="11"/>
      <color theme="1"/>
      <name val="Calibri"/>
      <family val="2"/>
      <scheme val="minor"/>
    </font>
    <font>
      <b/>
      <sz val="11"/>
      <name val="Calibri"/>
      <family val="2"/>
      <scheme val="minor"/>
    </font>
    <font>
      <sz val="11"/>
      <name val="Calibri"/>
      <family val="2"/>
      <scheme val="minor"/>
    </font>
    <font>
      <b/>
      <sz val="10"/>
      <color theme="1"/>
      <name val="Arial"/>
      <family val="2"/>
    </font>
    <font>
      <b/>
      <sz val="9"/>
      <color theme="1"/>
      <name val="Calibri"/>
      <family val="2"/>
      <scheme val="minor"/>
    </font>
    <font>
      <sz val="10"/>
      <color theme="1"/>
      <name val="Arial"/>
      <family val="2"/>
    </font>
    <font>
      <sz val="9"/>
      <color indexed="81"/>
      <name val="Tahoma"/>
      <family val="2"/>
    </font>
    <font>
      <b/>
      <sz val="9"/>
      <color indexed="81"/>
      <name val="Tahoma"/>
      <family val="2"/>
    </font>
    <font>
      <sz val="10"/>
      <name val="Arial"/>
      <family val="2"/>
    </font>
  </fonts>
  <fills count="9">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rgb="FFFFFF99"/>
        <bgColor indexed="64"/>
      </patternFill>
    </fill>
  </fills>
  <borders count="12">
    <border>
      <left/>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0" fontId="11" fillId="0" borderId="0"/>
    <xf numFmtId="43" fontId="11" fillId="0" borderId="0" applyFont="0" applyFill="0" applyBorder="0" applyAlignment="0" applyProtection="0"/>
    <xf numFmtId="44" fontId="11" fillId="0" borderId="0" applyFont="0" applyFill="0" applyBorder="0" applyAlignment="0" applyProtection="0"/>
  </cellStyleXfs>
  <cellXfs count="97">
    <xf numFmtId="0" fontId="0" fillId="0" borderId="0" xfId="0"/>
    <xf numFmtId="0" fontId="0" fillId="0" borderId="0" xfId="0" applyProtection="1">
      <protection locked="0"/>
    </xf>
    <xf numFmtId="0" fontId="6" fillId="2" borderId="1" xfId="0" applyFont="1" applyFill="1" applyBorder="1" applyProtection="1"/>
    <xf numFmtId="0" fontId="0" fillId="2" borderId="0" xfId="0" applyFont="1" applyFill="1" applyBorder="1" applyProtection="1"/>
    <xf numFmtId="0" fontId="0" fillId="2" borderId="0" xfId="0" applyFont="1" applyFill="1" applyBorder="1" applyAlignment="1" applyProtection="1">
      <alignment horizontal="right"/>
    </xf>
    <xf numFmtId="0" fontId="0" fillId="2" borderId="2" xfId="0" applyFont="1" applyFill="1" applyBorder="1" applyProtection="1"/>
    <xf numFmtId="0" fontId="6" fillId="3" borderId="3" xfId="0" applyFont="1" applyFill="1" applyBorder="1" applyAlignment="1" applyProtection="1">
      <alignment horizontal="right"/>
    </xf>
    <xf numFmtId="0" fontId="6" fillId="3" borderId="0" xfId="0" applyFont="1" applyFill="1" applyBorder="1" applyAlignment="1" applyProtection="1">
      <alignment vertical="top"/>
    </xf>
    <xf numFmtId="0" fontId="0" fillId="3" borderId="0" xfId="0" applyFont="1" applyFill="1" applyBorder="1" applyProtection="1"/>
    <xf numFmtId="0" fontId="0" fillId="3" borderId="2" xfId="0" applyFont="1" applyFill="1" applyBorder="1" applyProtection="1"/>
    <xf numFmtId="0" fontId="0" fillId="4" borderId="4" xfId="0" applyFont="1" applyFill="1" applyBorder="1" applyAlignment="1" applyProtection="1">
      <alignment horizontal="center"/>
      <protection locked="0"/>
    </xf>
    <xf numFmtId="0" fontId="0" fillId="4" borderId="4" xfId="0" applyFont="1" applyFill="1" applyBorder="1" applyProtection="1">
      <protection locked="0"/>
    </xf>
    <xf numFmtId="164" fontId="7" fillId="4" borderId="5" xfId="0" applyNumberFormat="1" applyFont="1" applyFill="1" applyBorder="1" applyAlignment="1" applyProtection="1">
      <alignment horizontal="center"/>
      <protection locked="0"/>
    </xf>
    <xf numFmtId="0" fontId="0" fillId="3" borderId="1" xfId="0" applyFont="1" applyFill="1" applyBorder="1" applyProtection="1"/>
    <xf numFmtId="0" fontId="0" fillId="3" borderId="0" xfId="0" applyFont="1" applyFill="1" applyBorder="1" applyAlignment="1" applyProtection="1">
      <alignment horizontal="right"/>
    </xf>
    <xf numFmtId="0" fontId="0" fillId="5" borderId="1" xfId="0" applyFont="1" applyFill="1" applyBorder="1" applyProtection="1">
      <protection hidden="1"/>
    </xf>
    <xf numFmtId="0" fontId="0" fillId="4" borderId="0" xfId="0" applyFont="1" applyFill="1" applyBorder="1" applyAlignment="1" applyProtection="1">
      <alignment horizontal="center"/>
      <protection locked="0" hidden="1"/>
    </xf>
    <xf numFmtId="2" fontId="0" fillId="5" borderId="2" xfId="0" applyNumberFormat="1" applyFont="1" applyFill="1" applyBorder="1" applyAlignment="1" applyProtection="1">
      <alignment horizontal="center"/>
      <protection hidden="1"/>
    </xf>
    <xf numFmtId="0" fontId="0" fillId="5" borderId="1" xfId="0" applyFont="1" applyFill="1" applyBorder="1" applyAlignment="1" applyProtection="1">
      <alignment vertical="center"/>
      <protection hidden="1"/>
    </xf>
    <xf numFmtId="0" fontId="0" fillId="0" borderId="0" xfId="0" applyFont="1" applyBorder="1" applyProtection="1">
      <protection hidden="1"/>
    </xf>
    <xf numFmtId="1" fontId="0" fillId="4" borderId="5" xfId="0" applyNumberFormat="1" applyFont="1" applyFill="1" applyBorder="1" applyProtection="1">
      <protection locked="0" hidden="1"/>
    </xf>
    <xf numFmtId="0" fontId="6" fillId="5" borderId="6" xfId="0" applyFont="1" applyFill="1" applyBorder="1" applyAlignment="1" applyProtection="1">
      <alignment vertical="center"/>
      <protection hidden="1"/>
    </xf>
    <xf numFmtId="1" fontId="6" fillId="5" borderId="2" xfId="0" applyNumberFormat="1" applyFont="1" applyFill="1" applyBorder="1" applyProtection="1">
      <protection hidden="1"/>
    </xf>
    <xf numFmtId="0" fontId="7" fillId="2" borderId="1" xfId="0" applyFont="1" applyFill="1" applyBorder="1" applyProtection="1">
      <protection hidden="1"/>
    </xf>
    <xf numFmtId="0" fontId="8" fillId="2" borderId="0" xfId="0" applyFont="1" applyFill="1" applyBorder="1" applyProtection="1">
      <protection hidden="1"/>
    </xf>
    <xf numFmtId="0" fontId="0" fillId="2" borderId="0" xfId="0" applyFont="1" applyFill="1" applyBorder="1" applyProtection="1">
      <protection hidden="1"/>
    </xf>
    <xf numFmtId="0" fontId="7" fillId="2" borderId="2" xfId="0" applyFont="1" applyFill="1" applyBorder="1" applyAlignment="1" applyProtection="1">
      <alignment horizontal="center"/>
      <protection hidden="1"/>
    </xf>
    <xf numFmtId="0" fontId="0" fillId="5" borderId="0" xfId="0" applyFont="1" applyFill="1" applyBorder="1" applyAlignment="1" applyProtection="1">
      <alignment vertical="center"/>
      <protection hidden="1"/>
    </xf>
    <xf numFmtId="0" fontId="0" fillId="5" borderId="0" xfId="0" applyFont="1" applyFill="1" applyBorder="1" applyProtection="1">
      <protection hidden="1"/>
    </xf>
    <xf numFmtId="165" fontId="0" fillId="4" borderId="5" xfId="0" applyNumberFormat="1" applyFont="1" applyFill="1" applyBorder="1" applyProtection="1">
      <protection locked="0" hidden="1"/>
    </xf>
    <xf numFmtId="165" fontId="0" fillId="4" borderId="7" xfId="0" applyNumberFormat="1" applyFont="1" applyFill="1" applyBorder="1" applyProtection="1">
      <protection locked="0" hidden="1"/>
    </xf>
    <xf numFmtId="0" fontId="0" fillId="5" borderId="0" xfId="0" applyFont="1" applyFill="1" applyBorder="1" applyAlignment="1" applyProtection="1">
      <alignment horizontal="center" vertical="center"/>
      <protection hidden="1"/>
    </xf>
    <xf numFmtId="165" fontId="6" fillId="5" borderId="2" xfId="0" applyNumberFormat="1" applyFont="1" applyFill="1" applyBorder="1" applyProtection="1">
      <protection hidden="1"/>
    </xf>
    <xf numFmtId="0" fontId="6" fillId="5" borderId="0" xfId="0" applyFont="1" applyFill="1" applyBorder="1" applyProtection="1">
      <protection hidden="1"/>
    </xf>
    <xf numFmtId="165" fontId="0" fillId="5" borderId="5" xfId="0" applyNumberFormat="1" applyFont="1" applyFill="1" applyBorder="1" applyProtection="1">
      <protection hidden="1"/>
    </xf>
    <xf numFmtId="1" fontId="0" fillId="5" borderId="7" xfId="0" applyNumberFormat="1" applyFont="1" applyFill="1" applyBorder="1" applyProtection="1">
      <protection hidden="1"/>
    </xf>
    <xf numFmtId="165" fontId="0" fillId="5" borderId="7" xfId="0" applyNumberFormat="1" applyFont="1" applyFill="1" applyBorder="1" applyProtection="1">
      <protection hidden="1"/>
    </xf>
    <xf numFmtId="0" fontId="0" fillId="6" borderId="8" xfId="0" applyFont="1" applyFill="1" applyBorder="1" applyAlignment="1" applyProtection="1">
      <alignment vertical="center"/>
      <protection hidden="1"/>
    </xf>
    <xf numFmtId="0" fontId="0" fillId="0" borderId="0" xfId="0" applyFont="1" applyFill="1" applyBorder="1" applyAlignment="1" applyProtection="1">
      <alignment horizontal="left" vertical="center"/>
      <protection hidden="1"/>
    </xf>
    <xf numFmtId="165" fontId="0" fillId="0" borderId="9" xfId="0" applyNumberFormat="1" applyFont="1" applyFill="1" applyBorder="1" applyProtection="1">
      <protection hidden="1"/>
    </xf>
    <xf numFmtId="0" fontId="6" fillId="5" borderId="0" xfId="0" applyFont="1" applyFill="1" applyBorder="1" applyAlignment="1" applyProtection="1">
      <alignment vertical="center"/>
      <protection hidden="1"/>
    </xf>
    <xf numFmtId="0" fontId="6" fillId="5" borderId="0" xfId="0" applyFont="1" applyFill="1" applyBorder="1" applyAlignment="1" applyProtection="1">
      <alignment horizontal="left" vertical="center"/>
      <protection hidden="1"/>
    </xf>
    <xf numFmtId="165" fontId="6" fillId="0" borderId="5" xfId="0" applyNumberFormat="1" applyFont="1" applyFill="1" applyBorder="1" applyProtection="1">
      <protection hidden="1"/>
    </xf>
    <xf numFmtId="165" fontId="0" fillId="0" borderId="3" xfId="0" applyNumberFormat="1" applyFont="1" applyFill="1" applyBorder="1" applyProtection="1">
      <protection hidden="1"/>
    </xf>
    <xf numFmtId="165" fontId="6" fillId="6" borderId="5" xfId="0" applyNumberFormat="1" applyFont="1" applyFill="1" applyBorder="1" applyAlignment="1" applyProtection="1">
      <alignment horizontal="center" vertical="center"/>
      <protection hidden="1"/>
    </xf>
    <xf numFmtId="49" fontId="9" fillId="7" borderId="0" xfId="0" applyNumberFormat="1" applyFont="1" applyFill="1" applyAlignment="1" applyProtection="1">
      <alignment horizontal="center" wrapText="1"/>
      <protection hidden="1"/>
    </xf>
    <xf numFmtId="0" fontId="9" fillId="7" borderId="0" xfId="0" applyFont="1" applyFill="1" applyAlignment="1" applyProtection="1">
      <alignment horizontal="center" wrapText="1"/>
      <protection hidden="1"/>
    </xf>
    <xf numFmtId="0" fontId="9" fillId="8" borderId="1" xfId="0" applyFont="1" applyFill="1" applyBorder="1" applyAlignment="1" applyProtection="1">
      <alignment horizontal="center" wrapText="1"/>
      <protection hidden="1"/>
    </xf>
    <xf numFmtId="2" fontId="0" fillId="0" borderId="0" xfId="0" applyNumberFormat="1" applyAlignment="1" applyProtection="1">
      <alignment wrapText="1"/>
      <protection hidden="1"/>
    </xf>
    <xf numFmtId="0" fontId="0" fillId="0" borderId="0" xfId="0" applyProtection="1">
      <protection hidden="1"/>
    </xf>
    <xf numFmtId="0" fontId="0" fillId="0" borderId="0" xfId="0" applyFill="1" applyProtection="1">
      <protection hidden="1"/>
    </xf>
    <xf numFmtId="14" fontId="0" fillId="0" borderId="0" xfId="0" applyNumberFormat="1" applyFill="1" applyProtection="1">
      <protection hidden="1"/>
    </xf>
    <xf numFmtId="2" fontId="0" fillId="0" borderId="0" xfId="0" applyNumberFormat="1" applyFill="1" applyProtection="1">
      <protection hidden="1"/>
    </xf>
    <xf numFmtId="0" fontId="0" fillId="0" borderId="0" xfId="0" applyProtection="1"/>
    <xf numFmtId="2" fontId="11" fillId="0" borderId="0" xfId="1" applyNumberFormat="1" applyAlignment="1">
      <alignment horizontal="center"/>
    </xf>
    <xf numFmtId="2" fontId="11" fillId="0" borderId="0" xfId="1" applyNumberFormat="1" applyAlignment="1">
      <alignment horizontal="center"/>
    </xf>
    <xf numFmtId="2" fontId="11" fillId="0" borderId="0" xfId="1" applyNumberFormat="1" applyAlignment="1">
      <alignment horizontal="center"/>
    </xf>
    <xf numFmtId="2" fontId="11" fillId="0" borderId="0" xfId="1" applyNumberFormat="1" applyAlignment="1">
      <alignment horizontal="center"/>
    </xf>
    <xf numFmtId="2" fontId="11" fillId="0" borderId="0" xfId="1" applyNumberFormat="1" applyAlignment="1">
      <alignment horizontal="center"/>
    </xf>
    <xf numFmtId="2" fontId="11" fillId="0" borderId="0" xfId="1" applyNumberFormat="1" applyAlignment="1">
      <alignment horizontal="center"/>
    </xf>
    <xf numFmtId="2" fontId="11" fillId="0" borderId="0" xfId="1" applyNumberFormat="1" applyAlignment="1">
      <alignment horizontal="center"/>
    </xf>
    <xf numFmtId="2" fontId="11" fillId="0" borderId="0" xfId="1" applyNumberFormat="1" applyAlignment="1">
      <alignment horizontal="center"/>
    </xf>
    <xf numFmtId="2" fontId="11" fillId="0" borderId="0" xfId="1" applyNumberFormat="1" applyAlignment="1">
      <alignment horizontal="center"/>
    </xf>
    <xf numFmtId="2" fontId="11" fillId="0" borderId="0" xfId="1" applyNumberFormat="1" applyAlignment="1">
      <alignment horizontal="center"/>
    </xf>
    <xf numFmtId="2" fontId="11" fillId="0" borderId="0" xfId="1" applyNumberFormat="1" applyAlignment="1">
      <alignment horizontal="center"/>
    </xf>
    <xf numFmtId="2" fontId="11" fillId="0" borderId="0" xfId="1" applyNumberFormat="1" applyAlignment="1">
      <alignment horizontal="center"/>
    </xf>
    <xf numFmtId="2" fontId="11" fillId="0" borderId="0" xfId="1" applyNumberFormat="1" applyAlignment="1">
      <alignment horizontal="center"/>
    </xf>
    <xf numFmtId="2" fontId="11" fillId="0" borderId="0" xfId="1" applyNumberFormat="1" applyAlignment="1">
      <alignment horizontal="center"/>
    </xf>
    <xf numFmtId="2" fontId="11" fillId="0" borderId="0" xfId="1" applyNumberFormat="1" applyAlignment="1">
      <alignment horizontal="center"/>
    </xf>
    <xf numFmtId="2" fontId="11" fillId="0" borderId="0" xfId="1" applyNumberFormat="1" applyAlignment="1">
      <alignment horizontal="center"/>
    </xf>
    <xf numFmtId="2" fontId="11" fillId="0" borderId="0" xfId="1" applyNumberFormat="1" applyAlignment="1">
      <alignment horizontal="center"/>
    </xf>
    <xf numFmtId="2" fontId="11" fillId="0" borderId="0" xfId="1" applyNumberFormat="1" applyFill="1" applyAlignment="1">
      <alignment horizontal="center"/>
    </xf>
    <xf numFmtId="2" fontId="0" fillId="0" borderId="0" xfId="0" applyNumberFormat="1" applyFill="1" applyAlignment="1" applyProtection="1">
      <alignment horizontal="center"/>
      <protection hidden="1"/>
    </xf>
    <xf numFmtId="0" fontId="14" fillId="0" borderId="0" xfId="0" applyFont="1" applyFill="1" applyBorder="1" applyAlignment="1">
      <alignment wrapText="1"/>
    </xf>
    <xf numFmtId="0" fontId="10" fillId="0" borderId="0" xfId="0" applyFont="1" applyAlignment="1" applyProtection="1">
      <alignment horizontal="left" vertical="top" wrapText="1"/>
    </xf>
    <xf numFmtId="0" fontId="7" fillId="2" borderId="1" xfId="0" applyFont="1" applyFill="1" applyBorder="1" applyAlignment="1" applyProtection="1">
      <alignment horizontal="left"/>
      <protection hidden="1"/>
    </xf>
    <xf numFmtId="0" fontId="7" fillId="2" borderId="0" xfId="0" applyFont="1" applyFill="1" applyBorder="1" applyAlignment="1" applyProtection="1">
      <alignment horizontal="left"/>
      <protection hidden="1"/>
    </xf>
    <xf numFmtId="0" fontId="7" fillId="2" borderId="2" xfId="0" applyFont="1" applyFill="1" applyBorder="1" applyAlignment="1" applyProtection="1">
      <alignment horizontal="left"/>
      <protection hidden="1"/>
    </xf>
    <xf numFmtId="0" fontId="6" fillId="5" borderId="0" xfId="0" applyFont="1" applyFill="1" applyBorder="1" applyAlignment="1" applyProtection="1">
      <alignment horizontal="left"/>
      <protection hidden="1"/>
    </xf>
    <xf numFmtId="0" fontId="0" fillId="4" borderId="4" xfId="0" applyFont="1" applyFill="1" applyBorder="1" applyAlignment="1" applyProtection="1">
      <alignment horizontal="left" vertical="center"/>
      <protection locked="0" hidden="1"/>
    </xf>
    <xf numFmtId="0" fontId="0" fillId="4" borderId="10" xfId="0" applyFont="1" applyFill="1" applyBorder="1" applyAlignment="1" applyProtection="1">
      <alignment horizontal="left" vertical="center"/>
      <protection locked="0" hidden="1"/>
    </xf>
    <xf numFmtId="0" fontId="10" fillId="0" borderId="6" xfId="0" applyFont="1" applyBorder="1" applyAlignment="1" applyProtection="1">
      <alignment horizontal="left" vertical="top" wrapText="1"/>
    </xf>
    <xf numFmtId="0" fontId="6" fillId="6" borderId="4" xfId="0" applyFont="1" applyFill="1" applyBorder="1" applyAlignment="1" applyProtection="1">
      <alignment horizontal="left" vertical="center" wrapText="1"/>
      <protection hidden="1"/>
    </xf>
    <xf numFmtId="0" fontId="0" fillId="5" borderId="4" xfId="0" applyFont="1" applyFill="1" applyBorder="1" applyAlignment="1" applyProtection="1">
      <alignment horizontal="left" vertical="center"/>
      <protection hidden="1"/>
    </xf>
    <xf numFmtId="0" fontId="6" fillId="0" borderId="4" xfId="0" applyFont="1" applyBorder="1" applyAlignment="1" applyProtection="1">
      <alignment horizontal="center" vertical="center"/>
    </xf>
    <xf numFmtId="0" fontId="6" fillId="3" borderId="11" xfId="0" applyFont="1" applyFill="1" applyBorder="1" applyAlignment="1" applyProtection="1">
      <alignment horizontal="left"/>
    </xf>
    <xf numFmtId="0" fontId="6" fillId="3" borderId="6" xfId="0" applyFont="1" applyFill="1" applyBorder="1" applyAlignment="1" applyProtection="1">
      <alignment horizontal="left"/>
    </xf>
    <xf numFmtId="0" fontId="0" fillId="4" borderId="10" xfId="0" applyFont="1" applyFill="1" applyBorder="1" applyAlignment="1" applyProtection="1">
      <alignment horizontal="left"/>
      <protection locked="0"/>
    </xf>
    <xf numFmtId="0" fontId="6" fillId="3" borderId="0" xfId="0" applyFont="1" applyFill="1" applyBorder="1" applyAlignment="1" applyProtection="1">
      <alignment horizontal="center"/>
    </xf>
    <xf numFmtId="0" fontId="6" fillId="3" borderId="1" xfId="0" applyFont="1" applyFill="1" applyBorder="1" applyAlignment="1" applyProtection="1">
      <alignment horizontal="left"/>
    </xf>
    <xf numFmtId="0" fontId="6" fillId="3" borderId="0" xfId="0" applyFont="1" applyFill="1" applyBorder="1" applyAlignment="1" applyProtection="1">
      <alignment horizontal="left"/>
    </xf>
    <xf numFmtId="0" fontId="7" fillId="3" borderId="1" xfId="0" applyFont="1" applyFill="1" applyBorder="1" applyAlignment="1" applyProtection="1">
      <alignment horizontal="left"/>
    </xf>
    <xf numFmtId="0" fontId="7" fillId="3" borderId="0" xfId="0" applyFont="1" applyFill="1" applyBorder="1" applyAlignment="1" applyProtection="1">
      <alignment horizontal="left"/>
    </xf>
    <xf numFmtId="0" fontId="7" fillId="4" borderId="4" xfId="0" applyFont="1" applyFill="1" applyBorder="1" applyAlignment="1" applyProtection="1">
      <alignment horizontal="left"/>
      <protection locked="0"/>
    </xf>
    <xf numFmtId="0" fontId="0" fillId="5" borderId="0" xfId="0" applyFont="1" applyFill="1" applyBorder="1" applyAlignment="1" applyProtection="1">
      <alignment horizontal="left"/>
      <protection hidden="1"/>
    </xf>
    <xf numFmtId="0" fontId="0" fillId="5" borderId="0" xfId="0" applyFont="1" applyFill="1" applyBorder="1" applyAlignment="1" applyProtection="1">
      <alignment horizontal="right"/>
      <protection hidden="1"/>
    </xf>
    <xf numFmtId="0" fontId="0" fillId="5" borderId="10" xfId="0" applyFont="1" applyFill="1" applyBorder="1" applyAlignment="1" applyProtection="1">
      <alignment horizontal="left" vertical="center"/>
      <protection hidden="1"/>
    </xf>
  </cellXfs>
  <cellStyles count="4">
    <cellStyle name="Comma 2" xfId="2"/>
    <cellStyle name="Currency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8A0640D-A650-491F-A084-0ABD12271E1D}" type="doc">
      <dgm:prSet loTypeId="urn:microsoft.com/office/officeart/2005/8/layout/hProcess9" loCatId="process" qsTypeId="urn:microsoft.com/office/officeart/2005/8/quickstyle/simple1" qsCatId="simple" csTypeId="urn:microsoft.com/office/officeart/2005/8/colors/accent1_2" csCatId="accent1" phldr="1"/>
      <dgm:spPr/>
    </dgm:pt>
    <dgm:pt modelId="{C25DA077-1286-4211-A031-D7E8B5ABED29}">
      <dgm:prSet phldrT="[Text]"/>
      <dgm:spPr/>
      <dgm:t>
        <a:bodyPr/>
        <a:lstStyle/>
        <a:p>
          <a:r>
            <a:rPr lang="en-US" b="1" dirty="0" smtClean="0"/>
            <a:t>Claim Period</a:t>
          </a:r>
          <a:r>
            <a:rPr lang="en-US" dirty="0" smtClean="0"/>
            <a:t>:</a:t>
          </a:r>
        </a:p>
        <a:p>
          <a:r>
            <a:rPr lang="en-US" dirty="0" smtClean="0"/>
            <a:t>Month when services are rendered</a:t>
          </a:r>
          <a:endParaRPr lang="en-US" dirty="0"/>
        </a:p>
      </dgm:t>
    </dgm:pt>
    <dgm:pt modelId="{6EBAA126-78EE-43AB-8B89-CE46D76D426D}" type="parTrans" cxnId="{E42ABEF8-F4E4-4023-96A5-DC2C2ED06C21}">
      <dgm:prSet/>
      <dgm:spPr/>
      <dgm:t>
        <a:bodyPr/>
        <a:lstStyle/>
        <a:p>
          <a:endParaRPr lang="en-US"/>
        </a:p>
      </dgm:t>
    </dgm:pt>
    <dgm:pt modelId="{639E73C2-D474-4DFA-A4EE-A9684A1674E8}" type="sibTrans" cxnId="{E42ABEF8-F4E4-4023-96A5-DC2C2ED06C21}">
      <dgm:prSet/>
      <dgm:spPr/>
      <dgm:t>
        <a:bodyPr/>
        <a:lstStyle/>
        <a:p>
          <a:endParaRPr lang="en-US"/>
        </a:p>
      </dgm:t>
    </dgm:pt>
    <dgm:pt modelId="{C6AC1C81-F871-41B7-8305-7A35BC57716C}">
      <dgm:prSet phldrT="[Text]"/>
      <dgm:spPr/>
      <dgm:t>
        <a:bodyPr/>
        <a:lstStyle/>
        <a:p>
          <a:r>
            <a:rPr lang="en-US" b="1" dirty="0" smtClean="0"/>
            <a:t>Invoice Submission Deadline</a:t>
          </a:r>
          <a:r>
            <a:rPr lang="en-US" dirty="0" smtClean="0"/>
            <a:t>:</a:t>
          </a:r>
        </a:p>
        <a:p>
          <a:r>
            <a:rPr lang="en-US" dirty="0" smtClean="0"/>
            <a:t>20</a:t>
          </a:r>
          <a:r>
            <a:rPr lang="en-US" baseline="30000" dirty="0" smtClean="0"/>
            <a:t>th</a:t>
          </a:r>
          <a:r>
            <a:rPr lang="en-US" dirty="0" smtClean="0"/>
            <a:t> of the month after Claim Period</a:t>
          </a:r>
          <a:endParaRPr lang="en-US" dirty="0"/>
        </a:p>
      </dgm:t>
    </dgm:pt>
    <dgm:pt modelId="{D2E5D00B-0B61-4D12-B0B7-0B4129E2247F}" type="parTrans" cxnId="{178F8814-472E-435F-BE30-2D27C7093A16}">
      <dgm:prSet/>
      <dgm:spPr/>
      <dgm:t>
        <a:bodyPr/>
        <a:lstStyle/>
        <a:p>
          <a:endParaRPr lang="en-US"/>
        </a:p>
      </dgm:t>
    </dgm:pt>
    <dgm:pt modelId="{33C190EC-2CB3-478B-898B-477B7328CC35}" type="sibTrans" cxnId="{178F8814-472E-435F-BE30-2D27C7093A16}">
      <dgm:prSet/>
      <dgm:spPr/>
      <dgm:t>
        <a:bodyPr/>
        <a:lstStyle/>
        <a:p>
          <a:endParaRPr lang="en-US"/>
        </a:p>
      </dgm:t>
    </dgm:pt>
    <dgm:pt modelId="{2C8AFB1D-611C-4617-88E2-0FB1A5509A0A}">
      <dgm:prSet phldrT="[Text]"/>
      <dgm:spPr/>
      <dgm:t>
        <a:bodyPr/>
        <a:lstStyle/>
        <a:p>
          <a:r>
            <a:rPr lang="en-US" b="1" dirty="0" smtClean="0"/>
            <a:t>Fund Disbursement Period</a:t>
          </a:r>
          <a:r>
            <a:rPr lang="en-US" dirty="0" smtClean="0"/>
            <a:t>:</a:t>
          </a:r>
        </a:p>
        <a:p>
          <a:r>
            <a:rPr lang="en-US" dirty="0" smtClean="0"/>
            <a:t>Up to 45 days after Invoice Submission</a:t>
          </a:r>
          <a:endParaRPr lang="en-US" dirty="0"/>
        </a:p>
      </dgm:t>
    </dgm:pt>
    <dgm:pt modelId="{313E8708-D014-4850-8883-C79572EF8AC0}" type="parTrans" cxnId="{7EB4628E-D8CE-477A-BA49-1F43EF1CE8A3}">
      <dgm:prSet/>
      <dgm:spPr/>
      <dgm:t>
        <a:bodyPr/>
        <a:lstStyle/>
        <a:p>
          <a:endParaRPr lang="en-US"/>
        </a:p>
      </dgm:t>
    </dgm:pt>
    <dgm:pt modelId="{EC47E8B4-7425-4E78-ADAC-6062109EB045}" type="sibTrans" cxnId="{7EB4628E-D8CE-477A-BA49-1F43EF1CE8A3}">
      <dgm:prSet/>
      <dgm:spPr/>
      <dgm:t>
        <a:bodyPr/>
        <a:lstStyle/>
        <a:p>
          <a:endParaRPr lang="en-US"/>
        </a:p>
      </dgm:t>
    </dgm:pt>
    <dgm:pt modelId="{022F6673-BBEC-4BD3-A1EA-D9E4E03DD5F8}" type="pres">
      <dgm:prSet presAssocID="{18A0640D-A650-491F-A084-0ABD12271E1D}" presName="CompostProcess" presStyleCnt="0">
        <dgm:presLayoutVars>
          <dgm:dir/>
          <dgm:resizeHandles val="exact"/>
        </dgm:presLayoutVars>
      </dgm:prSet>
      <dgm:spPr/>
    </dgm:pt>
    <dgm:pt modelId="{0EC6E27F-5ABB-4FC5-9DC3-80D433600346}" type="pres">
      <dgm:prSet presAssocID="{18A0640D-A650-491F-A084-0ABD12271E1D}" presName="arrow" presStyleLbl="bgShp" presStyleIdx="0" presStyleCnt="1"/>
      <dgm:spPr/>
    </dgm:pt>
    <dgm:pt modelId="{3C61C5B1-026E-4BA6-BD1B-74F6B983B4F8}" type="pres">
      <dgm:prSet presAssocID="{18A0640D-A650-491F-A084-0ABD12271E1D}" presName="linearProcess" presStyleCnt="0"/>
      <dgm:spPr/>
    </dgm:pt>
    <dgm:pt modelId="{4DF45F77-22E9-41D4-B0D6-20C58274B150}" type="pres">
      <dgm:prSet presAssocID="{C25DA077-1286-4211-A031-D7E8B5ABED29}" presName="textNode" presStyleLbl="node1" presStyleIdx="0" presStyleCnt="3">
        <dgm:presLayoutVars>
          <dgm:bulletEnabled val="1"/>
        </dgm:presLayoutVars>
      </dgm:prSet>
      <dgm:spPr/>
      <dgm:t>
        <a:bodyPr/>
        <a:lstStyle/>
        <a:p>
          <a:endParaRPr lang="en-US"/>
        </a:p>
      </dgm:t>
    </dgm:pt>
    <dgm:pt modelId="{60E66C89-CB6B-4ABC-B586-B9F4023350DD}" type="pres">
      <dgm:prSet presAssocID="{639E73C2-D474-4DFA-A4EE-A9684A1674E8}" presName="sibTrans" presStyleCnt="0"/>
      <dgm:spPr/>
    </dgm:pt>
    <dgm:pt modelId="{715BC7A7-932B-48D8-B080-C157CED790BB}" type="pres">
      <dgm:prSet presAssocID="{C6AC1C81-F871-41B7-8305-7A35BC57716C}" presName="textNode" presStyleLbl="node1" presStyleIdx="1" presStyleCnt="3">
        <dgm:presLayoutVars>
          <dgm:bulletEnabled val="1"/>
        </dgm:presLayoutVars>
      </dgm:prSet>
      <dgm:spPr/>
      <dgm:t>
        <a:bodyPr/>
        <a:lstStyle/>
        <a:p>
          <a:endParaRPr lang="en-US"/>
        </a:p>
      </dgm:t>
    </dgm:pt>
    <dgm:pt modelId="{1D45E12A-6A5B-46FC-96B4-A72629B3EE89}" type="pres">
      <dgm:prSet presAssocID="{33C190EC-2CB3-478B-898B-477B7328CC35}" presName="sibTrans" presStyleCnt="0"/>
      <dgm:spPr/>
    </dgm:pt>
    <dgm:pt modelId="{118108A8-77E9-433A-A225-CD12D18581CF}" type="pres">
      <dgm:prSet presAssocID="{2C8AFB1D-611C-4617-88E2-0FB1A5509A0A}" presName="textNode" presStyleLbl="node1" presStyleIdx="2" presStyleCnt="3">
        <dgm:presLayoutVars>
          <dgm:bulletEnabled val="1"/>
        </dgm:presLayoutVars>
      </dgm:prSet>
      <dgm:spPr/>
      <dgm:t>
        <a:bodyPr/>
        <a:lstStyle/>
        <a:p>
          <a:endParaRPr lang="en-US"/>
        </a:p>
      </dgm:t>
    </dgm:pt>
  </dgm:ptLst>
  <dgm:cxnLst>
    <dgm:cxn modelId="{7EB4628E-D8CE-477A-BA49-1F43EF1CE8A3}" srcId="{18A0640D-A650-491F-A084-0ABD12271E1D}" destId="{2C8AFB1D-611C-4617-88E2-0FB1A5509A0A}" srcOrd="2" destOrd="0" parTransId="{313E8708-D014-4850-8883-C79572EF8AC0}" sibTransId="{EC47E8B4-7425-4E78-ADAC-6062109EB045}"/>
    <dgm:cxn modelId="{5F652606-1C50-4104-9345-7756E699EF13}" type="presOf" srcId="{C25DA077-1286-4211-A031-D7E8B5ABED29}" destId="{4DF45F77-22E9-41D4-B0D6-20C58274B150}" srcOrd="0" destOrd="0" presId="urn:microsoft.com/office/officeart/2005/8/layout/hProcess9"/>
    <dgm:cxn modelId="{E42ABEF8-F4E4-4023-96A5-DC2C2ED06C21}" srcId="{18A0640D-A650-491F-A084-0ABD12271E1D}" destId="{C25DA077-1286-4211-A031-D7E8B5ABED29}" srcOrd="0" destOrd="0" parTransId="{6EBAA126-78EE-43AB-8B89-CE46D76D426D}" sibTransId="{639E73C2-D474-4DFA-A4EE-A9684A1674E8}"/>
    <dgm:cxn modelId="{178F8814-472E-435F-BE30-2D27C7093A16}" srcId="{18A0640D-A650-491F-A084-0ABD12271E1D}" destId="{C6AC1C81-F871-41B7-8305-7A35BC57716C}" srcOrd="1" destOrd="0" parTransId="{D2E5D00B-0B61-4D12-B0B7-0B4129E2247F}" sibTransId="{33C190EC-2CB3-478B-898B-477B7328CC35}"/>
    <dgm:cxn modelId="{D19E79ED-80E8-45E7-8144-C60AE82862BC}" type="presOf" srcId="{2C8AFB1D-611C-4617-88E2-0FB1A5509A0A}" destId="{118108A8-77E9-433A-A225-CD12D18581CF}" srcOrd="0" destOrd="0" presId="urn:microsoft.com/office/officeart/2005/8/layout/hProcess9"/>
    <dgm:cxn modelId="{B0A18A48-1159-4B55-B040-50B97B04E76F}" type="presOf" srcId="{18A0640D-A650-491F-A084-0ABD12271E1D}" destId="{022F6673-BBEC-4BD3-A1EA-D9E4E03DD5F8}" srcOrd="0" destOrd="0" presId="urn:microsoft.com/office/officeart/2005/8/layout/hProcess9"/>
    <dgm:cxn modelId="{F4BA5A8B-DC37-4469-B09C-62A64C052D43}" type="presOf" srcId="{C6AC1C81-F871-41B7-8305-7A35BC57716C}" destId="{715BC7A7-932B-48D8-B080-C157CED790BB}" srcOrd="0" destOrd="0" presId="urn:microsoft.com/office/officeart/2005/8/layout/hProcess9"/>
    <dgm:cxn modelId="{06F0FF41-9B4A-404A-A570-9397CB51CB54}" type="presParOf" srcId="{022F6673-BBEC-4BD3-A1EA-D9E4E03DD5F8}" destId="{0EC6E27F-5ABB-4FC5-9DC3-80D433600346}" srcOrd="0" destOrd="0" presId="urn:microsoft.com/office/officeart/2005/8/layout/hProcess9"/>
    <dgm:cxn modelId="{C2D88D3F-416C-4F33-8385-776E0DCBDEB8}" type="presParOf" srcId="{022F6673-BBEC-4BD3-A1EA-D9E4E03DD5F8}" destId="{3C61C5B1-026E-4BA6-BD1B-74F6B983B4F8}" srcOrd="1" destOrd="0" presId="urn:microsoft.com/office/officeart/2005/8/layout/hProcess9"/>
    <dgm:cxn modelId="{7FDA978D-327D-42AB-84A3-F269D9F2445D}" type="presParOf" srcId="{3C61C5B1-026E-4BA6-BD1B-74F6B983B4F8}" destId="{4DF45F77-22E9-41D4-B0D6-20C58274B150}" srcOrd="0" destOrd="0" presId="urn:microsoft.com/office/officeart/2005/8/layout/hProcess9"/>
    <dgm:cxn modelId="{367A2E4A-C82B-49D3-B797-FE9A78988BA6}" type="presParOf" srcId="{3C61C5B1-026E-4BA6-BD1B-74F6B983B4F8}" destId="{60E66C89-CB6B-4ABC-B586-B9F4023350DD}" srcOrd="1" destOrd="0" presId="urn:microsoft.com/office/officeart/2005/8/layout/hProcess9"/>
    <dgm:cxn modelId="{239D80E2-2A7C-4700-BF0F-61DD1EDEDDF7}" type="presParOf" srcId="{3C61C5B1-026E-4BA6-BD1B-74F6B983B4F8}" destId="{715BC7A7-932B-48D8-B080-C157CED790BB}" srcOrd="2" destOrd="0" presId="urn:microsoft.com/office/officeart/2005/8/layout/hProcess9"/>
    <dgm:cxn modelId="{673A6B0C-8D58-4264-A050-F63FAB85A12F}" type="presParOf" srcId="{3C61C5B1-026E-4BA6-BD1B-74F6B983B4F8}" destId="{1D45E12A-6A5B-46FC-96B4-A72629B3EE89}" srcOrd="3" destOrd="0" presId="urn:microsoft.com/office/officeart/2005/8/layout/hProcess9"/>
    <dgm:cxn modelId="{E20BA15A-DEBB-4883-B9AC-B42B7EEAA74A}" type="presParOf" srcId="{3C61C5B1-026E-4BA6-BD1B-74F6B983B4F8}" destId="{118108A8-77E9-433A-A225-CD12D18581CF}" srcOrd="4" destOrd="0" presId="urn:microsoft.com/office/officeart/2005/8/layout/hProcess9"/>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EC6E27F-5ABB-4FC5-9DC3-80D433600346}">
      <dsp:nvSpPr>
        <dsp:cNvPr id="0" name=""/>
        <dsp:cNvSpPr/>
      </dsp:nvSpPr>
      <dsp:spPr>
        <a:xfrm>
          <a:off x="304763" y="0"/>
          <a:ext cx="3453988" cy="2009957"/>
        </a:xfrm>
        <a:prstGeom prst="rightArrow">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4DF45F77-22E9-41D4-B0D6-20C58274B150}">
      <dsp:nvSpPr>
        <dsp:cNvPr id="0" name=""/>
        <dsp:cNvSpPr/>
      </dsp:nvSpPr>
      <dsp:spPr>
        <a:xfrm>
          <a:off x="137699" y="602987"/>
          <a:ext cx="1219054" cy="803982"/>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1" kern="1200" dirty="0" smtClean="0"/>
            <a:t>Claim Period</a:t>
          </a:r>
          <a:r>
            <a:rPr lang="en-US" sz="1000" kern="1200" dirty="0" smtClean="0"/>
            <a:t>:</a:t>
          </a:r>
        </a:p>
        <a:p>
          <a:pPr lvl="0" algn="ctr" defTabSz="444500">
            <a:lnSpc>
              <a:spcPct val="90000"/>
            </a:lnSpc>
            <a:spcBef>
              <a:spcPct val="0"/>
            </a:spcBef>
            <a:spcAft>
              <a:spcPct val="35000"/>
            </a:spcAft>
          </a:pPr>
          <a:r>
            <a:rPr lang="en-US" sz="1000" kern="1200" dirty="0" smtClean="0"/>
            <a:t>Month when services are rendered</a:t>
          </a:r>
          <a:endParaRPr lang="en-US" sz="1000" kern="1200" dirty="0"/>
        </a:p>
      </dsp:txBody>
      <dsp:txXfrm>
        <a:off x="176946" y="642234"/>
        <a:ext cx="1140560" cy="725488"/>
      </dsp:txXfrm>
    </dsp:sp>
    <dsp:sp modelId="{715BC7A7-932B-48D8-B080-C157CED790BB}">
      <dsp:nvSpPr>
        <dsp:cNvPr id="0" name=""/>
        <dsp:cNvSpPr/>
      </dsp:nvSpPr>
      <dsp:spPr>
        <a:xfrm>
          <a:off x="1422230" y="602987"/>
          <a:ext cx="1219054" cy="803982"/>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1" kern="1200" dirty="0" smtClean="0"/>
            <a:t>Invoice Submission Deadline</a:t>
          </a:r>
          <a:r>
            <a:rPr lang="en-US" sz="1000" kern="1200" dirty="0" smtClean="0"/>
            <a:t>:</a:t>
          </a:r>
        </a:p>
        <a:p>
          <a:pPr lvl="0" algn="ctr" defTabSz="444500">
            <a:lnSpc>
              <a:spcPct val="90000"/>
            </a:lnSpc>
            <a:spcBef>
              <a:spcPct val="0"/>
            </a:spcBef>
            <a:spcAft>
              <a:spcPct val="35000"/>
            </a:spcAft>
          </a:pPr>
          <a:r>
            <a:rPr lang="en-US" sz="1000" kern="1200" dirty="0" smtClean="0"/>
            <a:t>20</a:t>
          </a:r>
          <a:r>
            <a:rPr lang="en-US" sz="1000" kern="1200" baseline="30000" dirty="0" smtClean="0"/>
            <a:t>th</a:t>
          </a:r>
          <a:r>
            <a:rPr lang="en-US" sz="1000" kern="1200" dirty="0" smtClean="0"/>
            <a:t> of the month after Claim Period</a:t>
          </a:r>
          <a:endParaRPr lang="en-US" sz="1000" kern="1200" dirty="0"/>
        </a:p>
      </dsp:txBody>
      <dsp:txXfrm>
        <a:off x="1461477" y="642234"/>
        <a:ext cx="1140560" cy="725488"/>
      </dsp:txXfrm>
    </dsp:sp>
    <dsp:sp modelId="{118108A8-77E9-433A-A225-CD12D18581CF}">
      <dsp:nvSpPr>
        <dsp:cNvPr id="0" name=""/>
        <dsp:cNvSpPr/>
      </dsp:nvSpPr>
      <dsp:spPr>
        <a:xfrm>
          <a:off x="2706761" y="602987"/>
          <a:ext cx="1219054" cy="803982"/>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1" kern="1200" dirty="0" smtClean="0"/>
            <a:t>Fund Disbursement Period</a:t>
          </a:r>
          <a:r>
            <a:rPr lang="en-US" sz="1000" kern="1200" dirty="0" smtClean="0"/>
            <a:t>:</a:t>
          </a:r>
        </a:p>
        <a:p>
          <a:pPr lvl="0" algn="ctr" defTabSz="444500">
            <a:lnSpc>
              <a:spcPct val="90000"/>
            </a:lnSpc>
            <a:spcBef>
              <a:spcPct val="0"/>
            </a:spcBef>
            <a:spcAft>
              <a:spcPct val="35000"/>
            </a:spcAft>
          </a:pPr>
          <a:r>
            <a:rPr lang="en-US" sz="1000" kern="1200" dirty="0" smtClean="0"/>
            <a:t>Up to 45 days after Invoice Submission</a:t>
          </a:r>
          <a:endParaRPr lang="en-US" sz="1000" kern="1200" dirty="0"/>
        </a:p>
      </dsp:txBody>
      <dsp:txXfrm>
        <a:off x="2746008" y="642234"/>
        <a:ext cx="1140560" cy="725488"/>
      </dsp:txXfrm>
    </dsp:sp>
  </dsp:spTree>
</dsp:drawing>
</file>

<file path=xl/diagrams/layout1.xml><?xml version="1.0" encoding="utf-8"?>
<dgm:layoutDef xmlns:dgm="http://schemas.openxmlformats.org/drawingml/2006/diagram" xmlns:a="http://schemas.openxmlformats.org/drawingml/2006/main" uniqueId="urn:microsoft.com/office/officeart/2005/8/layout/hProcess9">
  <dgm:title val=""/>
  <dgm:desc val=""/>
  <dgm:catLst>
    <dgm:cat type="process" pri="5000"/>
    <dgm:cat type="convert" pri="1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CompostProcess">
    <dgm:varLst>
      <dgm:dir/>
      <dgm:resizeHandles val="exact"/>
    </dgm:varLst>
    <dgm:alg type="composite">
      <dgm:param type="horzAlign" val="ctr"/>
      <dgm:param type="vertAlign" val="mid"/>
    </dgm:alg>
    <dgm:shape xmlns:r="http://schemas.openxmlformats.org/officeDocument/2006/relationships" r:blip="">
      <dgm:adjLst/>
    </dgm:shape>
    <dgm:presOf/>
    <dgm:constrLst>
      <dgm:constr type="w" for="ch" forName="arrow" refType="w" fact="0.85"/>
      <dgm:constr type="h" for="ch" forName="arrow" refType="h"/>
      <dgm:constr type="ctrX" for="ch" forName="arrow" refType="w" fact="0.5"/>
      <dgm:constr type="ctrY" for="ch" forName="arrow" refType="h" fact="0.5"/>
      <dgm:constr type="w" for="ch" forName="linearProcess" refType="w"/>
      <dgm:constr type="h" for="ch" forName="linearProcess" refType="h" fact="0.4"/>
      <dgm:constr type="ctrX" for="ch" forName="linearProcess" refType="w" fact="0.5"/>
      <dgm:constr type="ctrY" for="ch" forName="linearProcess" refType="h" fact="0.5"/>
    </dgm:constrLst>
    <dgm:ruleLst/>
    <dgm:layoutNode name="arrow" styleLbl="bgShp">
      <dgm:alg type="sp"/>
      <dgm:choose name="Name0">
        <dgm:if name="Name1" func="var" arg="dir" op="equ" val="norm">
          <dgm:shape xmlns:r="http://schemas.openxmlformats.org/officeDocument/2006/relationships" type="rightArrow" r:blip="">
            <dgm:adjLst/>
          </dgm:shape>
        </dgm:if>
        <dgm:else name="Name2">
          <dgm:shape xmlns:r="http://schemas.openxmlformats.org/officeDocument/2006/relationships" type="leftArrow" r:blip="">
            <dgm:adjLst/>
          </dgm:shape>
        </dgm:else>
      </dgm:choose>
      <dgm:presOf/>
      <dgm:constrLst/>
      <dgm:ruleLst/>
    </dgm:layoutNode>
    <dgm:layoutNode name="linearProcess">
      <dgm:choose name="Name3">
        <dgm:if name="Name4" func="var" arg="dir" op="equ" val="norm">
          <dgm:alg type="lin"/>
        </dgm:if>
        <dgm:else name="Name5">
          <dgm:alg type="lin">
            <dgm:param type="linDir" val="fromR"/>
          </dgm:alg>
        </dgm:else>
      </dgm:choose>
      <dgm:shape xmlns:r="http://schemas.openxmlformats.org/officeDocument/2006/relationships" r:blip="">
        <dgm:adjLst/>
      </dgm:shape>
      <dgm:presOf/>
      <dgm:constrLst>
        <dgm:constr type="userA" for="ch" ptType="node" refType="w"/>
        <dgm:constr type="h" for="ch" ptType="node" refType="h"/>
        <dgm:constr type="w" for="ch" ptType="node" op="equ"/>
        <dgm:constr type="w" for="ch" forName="sibTrans" refType="w" fact="0.05"/>
        <dgm:constr type="primFontSz" for="ch" ptType="node" op="equ" val="65"/>
      </dgm:constrLst>
      <dgm:ruleLst/>
      <dgm:forEach name="Name6" axis="ch" ptType="node">
        <dgm:layoutNode name="textNode" styleLbl="node1">
          <dgm:varLst>
            <dgm:bulletEnabled val="1"/>
          </dgm:varLst>
          <dgm:alg type="tx"/>
          <dgm:shape xmlns:r="http://schemas.openxmlformats.org/officeDocument/2006/relationships" type="roundRect" r:blip="">
            <dgm:adjLst/>
          </dgm:shape>
          <dgm:presOf axis="desOrSelf" ptType="node"/>
          <dgm:constrLst>
            <dgm:constr type="userA"/>
            <dgm:constr type="w" refType="userA" fact="0.3"/>
            <dgm:constr type="tMarg" refType="primFontSz" fact="0.3"/>
            <dgm:constr type="bMarg" refType="primFontSz" fact="0.3"/>
            <dgm:constr type="lMarg" refType="primFontSz" fact="0.3"/>
            <dgm:constr type="rMarg" refType="primFontSz" fact="0.3"/>
          </dgm:constrLst>
          <dgm:ruleLst>
            <dgm:rule type="w" val="NaN" fact="1" max="NaN"/>
            <dgm:rule type="primFontSz" val="5" fact="NaN" max="NaN"/>
          </dgm:ruleLst>
        </dgm:layoutNode>
        <dgm:forEach name="Name7" axis="followSib" ptType="sibTrans" cnt="1">
          <dgm:layoutNode name="sibTrans">
            <dgm:alg type="sp"/>
            <dgm:shape xmlns:r="http://schemas.openxmlformats.org/officeDocument/2006/relationships" r:blip="">
              <dgm:adjLst/>
            </dgm:shape>
            <dgm:presOf/>
            <dgm:constrLst/>
            <dgm:ruleLst/>
          </dgm:layoutNode>
        </dgm:forEach>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577737</xdr:colOff>
      <xdr:row>28</xdr:row>
      <xdr:rowOff>1149570</xdr:rowOff>
    </xdr:from>
    <xdr:to>
      <xdr:col>8</xdr:col>
      <xdr:colOff>240703</xdr:colOff>
      <xdr:row>38</xdr:row>
      <xdr:rowOff>187727</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Y30"/>
  <sheetViews>
    <sheetView showGridLines="0" showRowColHeaders="0" tabSelected="1" zoomScaleNormal="100" zoomScalePageLayoutView="160" workbookViewId="0">
      <pane xSplit="11" ySplit="1" topLeftCell="L2" activePane="bottomRight" state="frozen"/>
      <selection pane="topRight" activeCell="L1" sqref="L1"/>
      <selection pane="bottomLeft" activeCell="A2" sqref="A2"/>
      <selection pane="bottomRight" activeCell="C2" sqref="C2:H2"/>
    </sheetView>
  </sheetViews>
  <sheetFormatPr defaultColWidth="9.140625" defaultRowHeight="15" x14ac:dyDescent="0.25"/>
  <cols>
    <col min="1" max="1" width="4.28515625" style="1" customWidth="1"/>
    <col min="2" max="2" width="9.140625" style="1"/>
    <col min="3" max="4" width="10.85546875" style="1" customWidth="1"/>
    <col min="5" max="5" width="11" style="1" customWidth="1"/>
    <col min="6" max="6" width="9" style="1" customWidth="1"/>
    <col min="7" max="8" width="7.5703125" style="1" customWidth="1"/>
    <col min="9" max="9" width="20" style="1" customWidth="1"/>
    <col min="10" max="10" width="9.140625" style="53" customWidth="1"/>
    <col min="11" max="11" width="48.5703125" style="53" hidden="1" customWidth="1"/>
    <col min="12" max="12" width="30.85546875" style="53" hidden="1" customWidth="1"/>
    <col min="13" max="13" width="30.140625" style="53" hidden="1" customWidth="1"/>
    <col min="14" max="14" width="18.28515625" style="53" hidden="1" customWidth="1"/>
    <col min="15" max="15" width="10.85546875" style="53" hidden="1" customWidth="1"/>
    <col min="16" max="16" width="13.7109375" style="53" hidden="1" customWidth="1"/>
    <col min="17" max="18" width="9.140625" style="53" hidden="1" customWidth="1"/>
    <col min="19" max="20" width="9.140625" style="53" customWidth="1"/>
    <col min="21" max="21" width="9.140625" style="53" hidden="1" customWidth="1"/>
    <col min="22" max="22" width="9.140625" style="53" customWidth="1"/>
    <col min="23" max="25" width="9.140625" style="53"/>
    <col min="26" max="16384" width="9.140625" style="1"/>
  </cols>
  <sheetData>
    <row r="1" spans="1:21" ht="30.75" customHeight="1" x14ac:dyDescent="0.25">
      <c r="A1" s="84" t="s">
        <v>88</v>
      </c>
      <c r="B1" s="84"/>
      <c r="C1" s="84"/>
      <c r="D1" s="84"/>
      <c r="E1" s="84"/>
      <c r="F1" s="84"/>
      <c r="G1" s="84"/>
      <c r="H1" s="84"/>
      <c r="I1" s="84"/>
      <c r="K1" s="45" t="s">
        <v>35</v>
      </c>
      <c r="L1" s="46" t="s">
        <v>36</v>
      </c>
      <c r="M1" s="46" t="s">
        <v>37</v>
      </c>
      <c r="N1" s="46" t="s">
        <v>38</v>
      </c>
      <c r="O1" s="47" t="s">
        <v>123</v>
      </c>
      <c r="P1" s="48" t="s">
        <v>124</v>
      </c>
      <c r="Q1" s="49"/>
      <c r="R1" s="49"/>
      <c r="S1" s="49"/>
      <c r="T1" s="49"/>
      <c r="U1" s="49"/>
    </row>
    <row r="2" spans="1:21" ht="18.75" customHeight="1" x14ac:dyDescent="0.25">
      <c r="A2" s="85" t="s">
        <v>7</v>
      </c>
      <c r="B2" s="86"/>
      <c r="C2" s="87"/>
      <c r="D2" s="87"/>
      <c r="E2" s="87"/>
      <c r="F2" s="87"/>
      <c r="G2" s="87"/>
      <c r="H2" s="87"/>
      <c r="I2" s="6"/>
      <c r="K2" s="50" t="s">
        <v>109</v>
      </c>
      <c r="L2" s="50" t="s">
        <v>96</v>
      </c>
      <c r="M2" s="51" t="s">
        <v>94</v>
      </c>
      <c r="N2" s="51" t="s">
        <v>65</v>
      </c>
      <c r="O2" s="54">
        <v>171.25</v>
      </c>
      <c r="P2" s="53">
        <v>175.02</v>
      </c>
      <c r="Q2" s="52">
        <f t="shared" ref="Q2" si="0">ROUND(P2,2)</f>
        <v>175.02</v>
      </c>
      <c r="R2" s="52">
        <v>175.02</v>
      </c>
      <c r="S2" s="50"/>
      <c r="T2" s="50"/>
      <c r="U2" s="50" t="s">
        <v>16</v>
      </c>
    </row>
    <row r="3" spans="1:21" x14ac:dyDescent="0.25">
      <c r="A3" s="89" t="s">
        <v>8</v>
      </c>
      <c r="B3" s="90"/>
      <c r="C3" s="10"/>
      <c r="D3" s="7" t="s">
        <v>9</v>
      </c>
      <c r="E3" s="11"/>
      <c r="F3" s="8"/>
      <c r="G3" s="88" t="s">
        <v>10</v>
      </c>
      <c r="H3" s="88"/>
      <c r="I3" s="12"/>
      <c r="K3" s="50" t="s">
        <v>110</v>
      </c>
      <c r="L3" s="50" t="s">
        <v>95</v>
      </c>
      <c r="M3" s="51" t="s">
        <v>97</v>
      </c>
      <c r="N3" s="51" t="s">
        <v>66</v>
      </c>
      <c r="O3" s="55">
        <v>171.25</v>
      </c>
      <c r="P3" s="53">
        <v>175.02</v>
      </c>
      <c r="Q3" s="52">
        <v>175.02</v>
      </c>
      <c r="R3" s="52">
        <v>175.02</v>
      </c>
      <c r="S3" s="50"/>
      <c r="T3" s="50"/>
      <c r="U3" s="50" t="s">
        <v>17</v>
      </c>
    </row>
    <row r="4" spans="1:21" ht="13.5" customHeight="1" x14ac:dyDescent="0.25">
      <c r="A4" s="91" t="s">
        <v>89</v>
      </c>
      <c r="B4" s="92"/>
      <c r="C4" s="92"/>
      <c r="D4" s="93"/>
      <c r="E4" s="93"/>
      <c r="F4" s="93"/>
      <c r="G4" s="93"/>
      <c r="H4" s="93"/>
      <c r="I4" s="9"/>
      <c r="K4" s="50" t="s">
        <v>111</v>
      </c>
      <c r="L4" s="50" t="s">
        <v>14</v>
      </c>
      <c r="M4" s="51" t="s">
        <v>98</v>
      </c>
      <c r="N4" s="51" t="s">
        <v>51</v>
      </c>
      <c r="O4" s="56">
        <v>205.21</v>
      </c>
      <c r="P4" s="53">
        <v>209.72</v>
      </c>
      <c r="Q4" s="52">
        <v>209.72</v>
      </c>
      <c r="R4" s="52">
        <v>209.72</v>
      </c>
      <c r="S4" s="50"/>
      <c r="T4" s="50"/>
      <c r="U4" s="50" t="s">
        <v>18</v>
      </c>
    </row>
    <row r="5" spans="1:21" ht="13.5" customHeight="1" x14ac:dyDescent="0.25">
      <c r="A5" s="13"/>
      <c r="B5" s="8"/>
      <c r="C5" s="8"/>
      <c r="D5" s="8"/>
      <c r="E5" s="8"/>
      <c r="F5" s="14"/>
      <c r="G5" s="8"/>
      <c r="H5" s="8"/>
      <c r="I5" s="9"/>
      <c r="K5" s="50" t="s">
        <v>112</v>
      </c>
      <c r="L5" s="50" t="s">
        <v>55</v>
      </c>
      <c r="M5" s="51" t="s">
        <v>56</v>
      </c>
      <c r="N5" s="51" t="s">
        <v>48</v>
      </c>
      <c r="O5" s="57">
        <v>172.23</v>
      </c>
      <c r="P5" s="53">
        <v>176.02</v>
      </c>
      <c r="Q5" s="52">
        <v>176.02</v>
      </c>
      <c r="R5" s="52">
        <v>176.02</v>
      </c>
      <c r="S5" s="50"/>
      <c r="T5" s="50"/>
      <c r="U5" s="50" t="s">
        <v>19</v>
      </c>
    </row>
    <row r="6" spans="1:21" ht="15.75" customHeight="1" x14ac:dyDescent="0.25">
      <c r="A6" s="2" t="s">
        <v>13</v>
      </c>
      <c r="B6" s="3"/>
      <c r="C6" s="3"/>
      <c r="D6" s="3"/>
      <c r="E6" s="3"/>
      <c r="F6" s="4"/>
      <c r="G6" s="3"/>
      <c r="H6" s="3"/>
      <c r="I6" s="5"/>
      <c r="K6" s="50" t="s">
        <v>113</v>
      </c>
      <c r="L6" s="50" t="s">
        <v>99</v>
      </c>
      <c r="M6" s="51" t="s">
        <v>63</v>
      </c>
      <c r="N6" s="51" t="s">
        <v>64</v>
      </c>
      <c r="O6" s="58">
        <v>172.23</v>
      </c>
      <c r="P6" s="53">
        <v>176.02</v>
      </c>
      <c r="Q6" s="52">
        <v>176.02</v>
      </c>
      <c r="R6" s="52">
        <v>176.02</v>
      </c>
      <c r="S6" s="50"/>
      <c r="T6" s="50"/>
      <c r="U6" s="50" t="s">
        <v>20</v>
      </c>
    </row>
    <row r="7" spans="1:21" ht="15" customHeight="1" x14ac:dyDescent="0.25">
      <c r="A7" s="15"/>
      <c r="B7" s="94" t="s">
        <v>29</v>
      </c>
      <c r="C7" s="94"/>
      <c r="D7" s="94"/>
      <c r="E7" s="16"/>
      <c r="F7" s="95" t="s">
        <v>15</v>
      </c>
      <c r="G7" s="95"/>
      <c r="H7" s="95"/>
      <c r="I7" s="17" t="e">
        <f>I12/E7</f>
        <v>#DIV/0!</v>
      </c>
      <c r="K7" s="50" t="s">
        <v>118</v>
      </c>
      <c r="L7" s="50" t="s">
        <v>70</v>
      </c>
      <c r="M7" s="51" t="s">
        <v>71</v>
      </c>
      <c r="N7" s="51" t="s">
        <v>72</v>
      </c>
      <c r="O7" s="59">
        <v>156.37</v>
      </c>
      <c r="P7" s="53">
        <v>159.81</v>
      </c>
      <c r="Q7" s="52">
        <v>159.81</v>
      </c>
      <c r="R7" s="52">
        <v>159.81</v>
      </c>
      <c r="S7" s="50"/>
      <c r="T7" s="50"/>
      <c r="U7" s="50" t="s">
        <v>21</v>
      </c>
    </row>
    <row r="8" spans="1:21" x14ac:dyDescent="0.25">
      <c r="A8" s="75" t="s">
        <v>82</v>
      </c>
      <c r="B8" s="76"/>
      <c r="C8" s="76"/>
      <c r="D8" s="76"/>
      <c r="E8" s="76"/>
      <c r="F8" s="76"/>
      <c r="G8" s="76"/>
      <c r="H8" s="76"/>
      <c r="I8" s="77"/>
      <c r="K8" s="50" t="s">
        <v>114</v>
      </c>
      <c r="L8" s="50" t="s">
        <v>52</v>
      </c>
      <c r="M8" s="51" t="s">
        <v>53</v>
      </c>
      <c r="N8" s="51" t="s">
        <v>54</v>
      </c>
      <c r="O8" s="60">
        <v>172.23</v>
      </c>
      <c r="P8" s="53">
        <v>176.02</v>
      </c>
      <c r="Q8" s="52">
        <v>176.02</v>
      </c>
      <c r="R8" s="52">
        <v>176.02</v>
      </c>
      <c r="S8" s="50"/>
      <c r="T8" s="50"/>
      <c r="U8" s="50" t="s">
        <v>22</v>
      </c>
    </row>
    <row r="9" spans="1:21" x14ac:dyDescent="0.25">
      <c r="A9" s="18"/>
      <c r="B9" s="83" t="s">
        <v>2</v>
      </c>
      <c r="C9" s="83"/>
      <c r="D9" s="83"/>
      <c r="E9" s="83"/>
      <c r="F9" s="19"/>
      <c r="G9" s="19"/>
      <c r="H9" s="19"/>
      <c r="I9" s="20"/>
      <c r="K9" s="50" t="s">
        <v>115</v>
      </c>
      <c r="L9" s="50" t="s">
        <v>100</v>
      </c>
      <c r="M9" s="51" t="s">
        <v>75</v>
      </c>
      <c r="N9" s="51" t="s">
        <v>76</v>
      </c>
      <c r="O9" s="61">
        <v>168.64</v>
      </c>
      <c r="P9" s="53">
        <v>172.35</v>
      </c>
      <c r="Q9" s="52">
        <v>172.35</v>
      </c>
      <c r="R9" s="52">
        <v>172.35</v>
      </c>
      <c r="S9" s="50"/>
      <c r="T9" s="50"/>
      <c r="U9" s="50" t="s">
        <v>23</v>
      </c>
    </row>
    <row r="10" spans="1:21" x14ac:dyDescent="0.25">
      <c r="A10" s="18"/>
      <c r="B10" s="96" t="s">
        <v>0</v>
      </c>
      <c r="C10" s="96"/>
      <c r="D10" s="96"/>
      <c r="E10" s="96"/>
      <c r="F10" s="19"/>
      <c r="G10" s="19"/>
      <c r="H10" s="19"/>
      <c r="I10" s="20"/>
      <c r="K10" s="50" t="s">
        <v>116</v>
      </c>
      <c r="L10" s="50" t="s">
        <v>42</v>
      </c>
      <c r="M10" s="50" t="s">
        <v>43</v>
      </c>
      <c r="N10" s="50" t="s">
        <v>44</v>
      </c>
      <c r="O10" s="62">
        <v>174.41</v>
      </c>
      <c r="P10" s="53">
        <v>178.25</v>
      </c>
      <c r="Q10" s="52">
        <v>178.25</v>
      </c>
      <c r="R10" s="52">
        <v>178.25</v>
      </c>
      <c r="S10" s="50"/>
      <c r="T10" s="50"/>
      <c r="U10" s="50" t="s">
        <v>24</v>
      </c>
    </row>
    <row r="11" spans="1:21" x14ac:dyDescent="0.25">
      <c r="A11" s="18"/>
      <c r="B11" s="83" t="s">
        <v>1</v>
      </c>
      <c r="C11" s="83"/>
      <c r="D11" s="83"/>
      <c r="E11" s="83"/>
      <c r="F11" s="19"/>
      <c r="G11" s="19"/>
      <c r="H11" s="19"/>
      <c r="I11" s="20"/>
      <c r="K11" s="50" t="s">
        <v>34</v>
      </c>
      <c r="L11" s="50" t="s">
        <v>77</v>
      </c>
      <c r="M11" s="51" t="s">
        <v>78</v>
      </c>
      <c r="N11" s="51" t="s">
        <v>79</v>
      </c>
      <c r="O11" s="63">
        <v>168.64</v>
      </c>
      <c r="P11" s="53">
        <v>172.35</v>
      </c>
      <c r="Q11" s="52">
        <v>172.35</v>
      </c>
      <c r="R11" s="52">
        <v>172.35</v>
      </c>
      <c r="S11" s="50"/>
      <c r="T11" s="50"/>
      <c r="U11" s="50" t="s">
        <v>25</v>
      </c>
    </row>
    <row r="12" spans="1:21" ht="17.25" x14ac:dyDescent="0.25">
      <c r="A12" s="18"/>
      <c r="B12" s="21" t="s">
        <v>30</v>
      </c>
      <c r="C12" s="21"/>
      <c r="D12" s="21"/>
      <c r="E12" s="21"/>
      <c r="F12" s="19"/>
      <c r="G12" s="19"/>
      <c r="H12" s="19"/>
      <c r="I12" s="22">
        <f>SUM(I9:I11)</f>
        <v>0</v>
      </c>
      <c r="K12" s="50" t="s">
        <v>108</v>
      </c>
      <c r="L12" s="50" t="s">
        <v>101</v>
      </c>
      <c r="M12" s="51" t="s">
        <v>102</v>
      </c>
      <c r="N12" s="51" t="s">
        <v>45</v>
      </c>
      <c r="O12" s="64">
        <v>166.22</v>
      </c>
      <c r="P12" s="53">
        <v>169.88</v>
      </c>
      <c r="Q12" s="52">
        <v>169.88</v>
      </c>
      <c r="R12" s="52">
        <v>169.88</v>
      </c>
      <c r="S12" s="50"/>
      <c r="T12" s="50"/>
      <c r="U12" s="50" t="s">
        <v>26</v>
      </c>
    </row>
    <row r="13" spans="1:21" x14ac:dyDescent="0.25">
      <c r="A13" s="23" t="s">
        <v>83</v>
      </c>
      <c r="B13" s="24"/>
      <c r="C13" s="24"/>
      <c r="D13" s="24"/>
      <c r="E13" s="24"/>
      <c r="F13" s="25"/>
      <c r="G13" s="25"/>
      <c r="H13" s="25"/>
      <c r="I13" s="26"/>
      <c r="K13" s="50" t="s">
        <v>32</v>
      </c>
      <c r="L13" s="50" t="s">
        <v>49</v>
      </c>
      <c r="M13" s="51" t="s">
        <v>50</v>
      </c>
      <c r="N13" s="51" t="s">
        <v>48</v>
      </c>
      <c r="O13" s="65">
        <v>191.85</v>
      </c>
      <c r="P13" s="53">
        <v>196.07</v>
      </c>
      <c r="Q13" s="52">
        <v>196.07</v>
      </c>
      <c r="R13" s="52">
        <v>196.07</v>
      </c>
      <c r="S13" s="50"/>
      <c r="T13" s="50"/>
      <c r="U13" s="50" t="s">
        <v>27</v>
      </c>
    </row>
    <row r="14" spans="1:21" x14ac:dyDescent="0.25">
      <c r="A14" s="18"/>
      <c r="B14" s="27" t="s">
        <v>86</v>
      </c>
      <c r="C14" s="28"/>
      <c r="D14" s="28"/>
      <c r="E14" s="28"/>
      <c r="F14" s="19"/>
      <c r="G14" s="19"/>
      <c r="H14" s="19"/>
      <c r="I14" s="29"/>
      <c r="K14" s="50" t="s">
        <v>117</v>
      </c>
      <c r="L14" s="50" t="s">
        <v>67</v>
      </c>
      <c r="M14" s="51" t="s">
        <v>68</v>
      </c>
      <c r="N14" s="51" t="s">
        <v>69</v>
      </c>
      <c r="O14" s="70">
        <v>170.29</v>
      </c>
      <c r="P14" s="53">
        <v>174.04</v>
      </c>
      <c r="Q14" s="52">
        <v>174.04</v>
      </c>
      <c r="R14" s="52">
        <v>174.04</v>
      </c>
      <c r="S14" s="50"/>
      <c r="T14" s="50"/>
      <c r="U14" s="50"/>
    </row>
    <row r="15" spans="1:21" x14ac:dyDescent="0.25">
      <c r="A15" s="18"/>
      <c r="B15" s="27" t="s">
        <v>125</v>
      </c>
      <c r="C15" s="28"/>
      <c r="D15" s="28"/>
      <c r="E15" s="28"/>
      <c r="F15" s="19"/>
      <c r="G15" s="19"/>
      <c r="H15" s="19"/>
      <c r="I15" s="30"/>
      <c r="K15" s="50" t="s">
        <v>104</v>
      </c>
      <c r="L15" s="50" t="s">
        <v>106</v>
      </c>
      <c r="M15" s="51" t="s">
        <v>107</v>
      </c>
      <c r="N15" s="51" t="s">
        <v>105</v>
      </c>
      <c r="O15" s="66">
        <v>170.25</v>
      </c>
      <c r="P15" s="53">
        <v>174</v>
      </c>
      <c r="Q15" s="52">
        <v>174</v>
      </c>
      <c r="R15" s="52">
        <v>174</v>
      </c>
      <c r="S15" s="50"/>
      <c r="T15" s="50"/>
      <c r="U15" s="50"/>
    </row>
    <row r="16" spans="1:21" x14ac:dyDescent="0.25">
      <c r="A16" s="18"/>
      <c r="B16" s="40" t="s">
        <v>31</v>
      </c>
      <c r="C16" s="28"/>
      <c r="D16" s="28"/>
      <c r="E16" s="28"/>
      <c r="F16" s="19"/>
      <c r="G16" s="19"/>
      <c r="H16" s="19"/>
      <c r="I16" s="43">
        <f>SUM(I14:I15)</f>
        <v>0</v>
      </c>
      <c r="K16" s="50" t="s">
        <v>33</v>
      </c>
      <c r="L16" s="50" t="s">
        <v>60</v>
      </c>
      <c r="M16" s="51" t="s">
        <v>61</v>
      </c>
      <c r="N16" s="51" t="s">
        <v>62</v>
      </c>
      <c r="O16" s="67">
        <v>172.23</v>
      </c>
      <c r="P16" s="53">
        <v>176.02</v>
      </c>
      <c r="Q16" s="52">
        <v>176.02</v>
      </c>
      <c r="R16" s="52">
        <v>176.02</v>
      </c>
      <c r="S16" s="50"/>
      <c r="T16" s="50"/>
      <c r="U16" s="50"/>
    </row>
    <row r="17" spans="1:21" x14ac:dyDescent="0.25">
      <c r="A17" s="18"/>
      <c r="B17" s="27" t="s">
        <v>80</v>
      </c>
      <c r="C17" s="28"/>
      <c r="D17" s="28"/>
      <c r="E17" s="28"/>
      <c r="F17" s="19"/>
      <c r="G17" s="19"/>
      <c r="H17" s="19"/>
      <c r="I17" s="42"/>
      <c r="K17" s="49" t="s">
        <v>92</v>
      </c>
      <c r="L17" s="49" t="s">
        <v>90</v>
      </c>
      <c r="M17" s="49" t="s">
        <v>91</v>
      </c>
      <c r="N17" s="49" t="s">
        <v>93</v>
      </c>
      <c r="O17" s="72">
        <v>168.64</v>
      </c>
      <c r="P17" s="53">
        <v>172.35</v>
      </c>
      <c r="Q17" s="52">
        <v>172.35</v>
      </c>
      <c r="R17" s="52">
        <v>172.35</v>
      </c>
      <c r="S17" s="50"/>
      <c r="T17" s="50"/>
      <c r="U17" s="50"/>
    </row>
    <row r="18" spans="1:21" x14ac:dyDescent="0.25">
      <c r="A18" s="18"/>
      <c r="B18" s="31" t="s">
        <v>3</v>
      </c>
      <c r="C18" s="79"/>
      <c r="D18" s="79"/>
      <c r="E18" s="79"/>
      <c r="F18" s="79"/>
      <c r="G18" s="79"/>
      <c r="H18" s="19"/>
      <c r="I18" s="30"/>
      <c r="K18" s="50" t="s">
        <v>119</v>
      </c>
      <c r="L18" s="50" t="s">
        <v>57</v>
      </c>
      <c r="M18" s="51" t="s">
        <v>58</v>
      </c>
      <c r="N18" s="51" t="s">
        <v>59</v>
      </c>
      <c r="O18" s="68">
        <v>172.23</v>
      </c>
      <c r="P18" s="53">
        <v>176.02</v>
      </c>
      <c r="Q18" s="52">
        <v>176.02</v>
      </c>
      <c r="R18" s="52">
        <v>176.02</v>
      </c>
      <c r="S18" s="50"/>
      <c r="T18" s="50"/>
      <c r="U18" s="50"/>
    </row>
    <row r="19" spans="1:21" x14ac:dyDescent="0.25">
      <c r="A19" s="18"/>
      <c r="B19" s="31" t="s">
        <v>4</v>
      </c>
      <c r="C19" s="80"/>
      <c r="D19" s="80"/>
      <c r="E19" s="80"/>
      <c r="F19" s="80"/>
      <c r="G19" s="80"/>
      <c r="H19" s="19"/>
      <c r="I19" s="30"/>
      <c r="K19" s="50" t="s">
        <v>120</v>
      </c>
      <c r="L19" s="50" t="s">
        <v>73</v>
      </c>
      <c r="M19" s="51" t="s">
        <v>103</v>
      </c>
      <c r="N19" s="51" t="s">
        <v>74</v>
      </c>
      <c r="O19" s="69">
        <v>168.64</v>
      </c>
      <c r="P19" s="53">
        <v>172.35</v>
      </c>
      <c r="Q19" s="52">
        <v>172.35</v>
      </c>
      <c r="R19" s="52">
        <v>172.35</v>
      </c>
      <c r="S19" s="50"/>
      <c r="T19" s="50"/>
      <c r="U19" s="50"/>
    </row>
    <row r="20" spans="1:21" ht="12.75" customHeight="1" x14ac:dyDescent="0.25">
      <c r="A20" s="18"/>
      <c r="B20" s="31" t="s">
        <v>5</v>
      </c>
      <c r="C20" s="80"/>
      <c r="D20" s="80"/>
      <c r="E20" s="80"/>
      <c r="F20" s="80"/>
      <c r="G20" s="80"/>
      <c r="H20" s="19"/>
      <c r="I20" s="30"/>
      <c r="K20" s="50" t="s">
        <v>121</v>
      </c>
      <c r="L20" s="50" t="s">
        <v>39</v>
      </c>
      <c r="M20" s="51" t="s">
        <v>40</v>
      </c>
      <c r="N20" s="51" t="s">
        <v>41</v>
      </c>
      <c r="O20" s="70">
        <v>169.32</v>
      </c>
      <c r="P20" s="53">
        <v>173.05</v>
      </c>
      <c r="Q20" s="52">
        <v>173.05</v>
      </c>
      <c r="R20" s="52">
        <v>173.05</v>
      </c>
      <c r="S20" s="49"/>
      <c r="T20" s="49"/>
      <c r="U20" s="49"/>
    </row>
    <row r="21" spans="1:21" ht="12.75" customHeight="1" thickBot="1" x14ac:dyDescent="0.3">
      <c r="A21" s="18"/>
      <c r="B21" s="41" t="s">
        <v>28</v>
      </c>
      <c r="C21" s="38"/>
      <c r="D21" s="38"/>
      <c r="E21" s="38"/>
      <c r="F21" s="38"/>
      <c r="G21" s="38"/>
      <c r="H21" s="19"/>
      <c r="I21" s="39">
        <f>SUM(I18:I20)</f>
        <v>0</v>
      </c>
      <c r="K21" s="50" t="s">
        <v>122</v>
      </c>
      <c r="L21" s="50" t="s">
        <v>46</v>
      </c>
      <c r="M21" s="50" t="s">
        <v>47</v>
      </c>
      <c r="N21" s="50" t="s">
        <v>45</v>
      </c>
      <c r="O21" s="71">
        <v>193.71</v>
      </c>
      <c r="P21" s="53">
        <v>197.97</v>
      </c>
      <c r="Q21" s="52">
        <v>197.97</v>
      </c>
      <c r="R21" s="52">
        <v>197.97</v>
      </c>
    </row>
    <row r="22" spans="1:21" ht="15.75" customHeight="1" thickTop="1" x14ac:dyDescent="0.25">
      <c r="A22" s="15"/>
      <c r="B22" s="78" t="s">
        <v>6</v>
      </c>
      <c r="C22" s="78"/>
      <c r="D22" s="78"/>
      <c r="E22" s="78"/>
      <c r="F22" s="19"/>
      <c r="G22" s="19"/>
      <c r="H22" s="19"/>
      <c r="I22" s="32">
        <f>SUM(I16,I21)</f>
        <v>0</v>
      </c>
      <c r="K22" s="73"/>
    </row>
    <row r="23" spans="1:21" x14ac:dyDescent="0.25">
      <c r="A23" s="75" t="s">
        <v>84</v>
      </c>
      <c r="B23" s="76"/>
      <c r="C23" s="76"/>
      <c r="D23" s="76"/>
      <c r="E23" s="76"/>
      <c r="F23" s="76"/>
      <c r="G23" s="76"/>
      <c r="H23" s="76"/>
      <c r="I23" s="77"/>
    </row>
    <row r="24" spans="1:21" ht="17.25" customHeight="1" x14ac:dyDescent="0.25">
      <c r="A24" s="15"/>
      <c r="B24" s="33" t="s">
        <v>12</v>
      </c>
      <c r="C24" s="33"/>
      <c r="D24" s="33"/>
      <c r="E24" s="33"/>
      <c r="F24" s="19"/>
      <c r="G24" s="19"/>
      <c r="H24" s="19"/>
      <c r="I24" s="34" t="e">
        <f>VLOOKUP(Invoice!C2,K2:Q21,7,FALSE)</f>
        <v>#N/A</v>
      </c>
    </row>
    <row r="25" spans="1:21" ht="17.25" customHeight="1" x14ac:dyDescent="0.25">
      <c r="A25" s="15"/>
      <c r="B25" s="33" t="s">
        <v>11</v>
      </c>
      <c r="C25" s="33"/>
      <c r="D25" s="33"/>
      <c r="E25" s="33"/>
      <c r="F25" s="19"/>
      <c r="G25" s="19"/>
      <c r="H25" s="19"/>
      <c r="I25" s="35">
        <f>I12</f>
        <v>0</v>
      </c>
    </row>
    <row r="26" spans="1:21" ht="17.25" customHeight="1" x14ac:dyDescent="0.25">
      <c r="A26" s="15"/>
      <c r="B26" s="33" t="s">
        <v>81</v>
      </c>
      <c r="C26" s="33"/>
      <c r="D26" s="33"/>
      <c r="E26" s="33"/>
      <c r="F26" s="19"/>
      <c r="G26" s="19"/>
      <c r="H26" s="19"/>
      <c r="I26" s="36" t="e">
        <f>I24*I25</f>
        <v>#N/A</v>
      </c>
    </row>
    <row r="27" spans="1:21" ht="17.25" customHeight="1" x14ac:dyDescent="0.25">
      <c r="A27" s="18"/>
      <c r="B27" s="33" t="s">
        <v>6</v>
      </c>
      <c r="C27" s="28"/>
      <c r="D27" s="28"/>
      <c r="E27" s="28"/>
      <c r="F27" s="19"/>
      <c r="G27" s="19"/>
      <c r="H27" s="19"/>
      <c r="I27" s="36">
        <f>(I22)*(-1)</f>
        <v>0</v>
      </c>
    </row>
    <row r="28" spans="1:21" ht="15.75" customHeight="1" x14ac:dyDescent="0.25">
      <c r="A28" s="37"/>
      <c r="B28" s="82" t="s">
        <v>85</v>
      </c>
      <c r="C28" s="82"/>
      <c r="D28" s="82"/>
      <c r="E28" s="82"/>
      <c r="F28" s="82"/>
      <c r="G28" s="82"/>
      <c r="H28" s="82"/>
      <c r="I28" s="44" t="e">
        <f>I26+I27</f>
        <v>#N/A</v>
      </c>
    </row>
    <row r="29" spans="1:21" ht="99" customHeight="1" x14ac:dyDescent="0.25">
      <c r="A29" s="81" t="s">
        <v>87</v>
      </c>
      <c r="B29" s="81"/>
      <c r="C29" s="81"/>
      <c r="D29" s="81"/>
      <c r="E29" s="81"/>
      <c r="F29" s="81"/>
      <c r="G29" s="81"/>
      <c r="H29" s="81"/>
      <c r="I29" s="81"/>
    </row>
    <row r="30" spans="1:21" x14ac:dyDescent="0.25">
      <c r="A30" s="74"/>
      <c r="B30" s="74"/>
      <c r="C30" s="74"/>
      <c r="D30" s="74"/>
      <c r="E30" s="74"/>
      <c r="F30" s="74"/>
      <c r="G30" s="74"/>
      <c r="H30" s="74"/>
      <c r="I30" s="74"/>
    </row>
  </sheetData>
  <sheetProtection password="809E" sheet="1" objects="1" scenarios="1"/>
  <sortState ref="K2:Q21">
    <sortCondition ref="K2"/>
  </sortState>
  <mergeCells count="21">
    <mergeCell ref="B11:E11"/>
    <mergeCell ref="A1:I1"/>
    <mergeCell ref="A2:B2"/>
    <mergeCell ref="C2:H2"/>
    <mergeCell ref="G3:H3"/>
    <mergeCell ref="A3:B3"/>
    <mergeCell ref="A8:I8"/>
    <mergeCell ref="A4:C4"/>
    <mergeCell ref="D4:H4"/>
    <mergeCell ref="B7:D7"/>
    <mergeCell ref="F7:H7"/>
    <mergeCell ref="B10:E10"/>
    <mergeCell ref="B9:E9"/>
    <mergeCell ref="A30:I30"/>
    <mergeCell ref="A23:I23"/>
    <mergeCell ref="B22:E22"/>
    <mergeCell ref="C18:G18"/>
    <mergeCell ref="C19:G19"/>
    <mergeCell ref="A29:I29"/>
    <mergeCell ref="B28:H28"/>
    <mergeCell ref="C20:G20"/>
  </mergeCells>
  <dataValidations count="13">
    <dataValidation type="date" operator="notEqual" showInputMessage="1" showErrorMessage="1" prompt="MM/DD/YYYY" sqref="I3">
      <formula1>146098</formula1>
    </dataValidation>
    <dataValidation type="whole" operator="greaterThan" allowBlank="1" showInputMessage="1" showErrorMessage="1" prompt="Enter Numeric Value" sqref="E7">
      <formula1>0</formula1>
    </dataValidation>
    <dataValidation type="decimal" operator="notEqual" showInputMessage="1" showErrorMessage="1" sqref="I7">
      <formula1>0</formula1>
    </dataValidation>
    <dataValidation type="whole" allowBlank="1" showInputMessage="1" showErrorMessage="1" prompt="Enter Numeric Value" sqref="I9:I11">
      <formula1>0</formula1>
      <formula2>99999</formula2>
    </dataValidation>
    <dataValidation type="decimal" allowBlank="1" showInputMessage="1" showErrorMessage="1" sqref="I21 I16:I17">
      <formula1>0</formula1>
      <formula2>1000000000</formula2>
    </dataValidation>
    <dataValidation type="decimal" allowBlank="1" showInputMessage="1" showErrorMessage="1" promptTitle="330 Grant Fund Considerations" prompt="Only enter calculated 330 grant dollars. Please consider: Grant dollars that were NOT used to pay for uninsured encounters, remove 330h and/or 330g funds (and remove any 330h/330g encounters), and add in any carry-over funds used from previous 330 award." sqref="I15">
      <formula1>0</formula1>
      <formula2>1000000000</formula2>
    </dataValidation>
    <dataValidation type="decimal" allowBlank="1" showInputMessage="1" showErrorMessage="1" promptTitle="Other Funding Sources" prompt="Specify source, if more rows are needed call the OSDH point of contact at: (405) 271-9444 ext. 52541_x000a_" sqref="I20">
      <formula1>0</formula1>
      <formula2>1000000000</formula2>
    </dataValidation>
    <dataValidation allowBlank="1" showInputMessage="1" showErrorMessage="1" promptTitle="Total Uninsured Encounters Cost" prompt="PPS Rate * Total Uninsured Encounters Cost" sqref="I26"/>
    <dataValidation type="decimal" allowBlank="1" showInputMessage="1" showErrorMessage="1" prompt="Enter $ Amount" sqref="I14">
      <formula1>0</formula1>
      <formula2>1000000000</formula2>
    </dataValidation>
    <dataValidation allowBlank="1" showInputMessage="1" showErrorMessage="1" prompt="Total Uninsured Encounters Cost less Total Cash Collection" sqref="I28"/>
    <dataValidation type="list" allowBlank="1" showInputMessage="1" showErrorMessage="1" sqref="C3">
      <formula1>$U$2:$U$13</formula1>
    </dataValidation>
    <dataValidation type="list" allowBlank="1" showInputMessage="1" showErrorMessage="1" sqref="C2:H2">
      <formula1>$K$2:$K$21</formula1>
    </dataValidation>
    <dataValidation type="decimal" allowBlank="1" showInputMessage="1" showErrorMessage="1" promptTitle="Other Funding Sources" prompt="Specify source, if more rows are needed call the OSDH point of contact at: (405) 271-9444 ext. 52541" sqref="I18 I19">
      <formula1>0</formula1>
      <formula2>1000000000</formula2>
    </dataValidation>
  </dataValidations>
  <pageMargins left="0.7" right="0.7" top="0.75" bottom="0.75" header="0" footer="0"/>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vt:lpstr>
      <vt:lpstr>Invoice!Print_Area</vt:lpstr>
    </vt:vector>
  </TitlesOfParts>
  <Company>OMES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Valorie</dc:creator>
  <cp:lastModifiedBy>OMES</cp:lastModifiedBy>
  <cp:lastPrinted>2017-08-11T14:24:38Z</cp:lastPrinted>
  <dcterms:created xsi:type="dcterms:W3CDTF">2014-06-25T17:27:56Z</dcterms:created>
  <dcterms:modified xsi:type="dcterms:W3CDTF">2017-08-11T14:46:53Z</dcterms:modified>
</cp:coreProperties>
</file>