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drawings/drawing3.xml" ContentType="application/vnd.openxmlformats-officedocument.drawing+xml"/>
  <Override PartName="/xl/tables/table27.xml" ContentType="application/vnd.openxmlformats-officedocument.spreadsheetml.table+xml"/>
  <Override PartName="/xl/comments1.xml" ContentType="application/vnd.openxmlformats-officedocument.spreadsheetml.comments+xml"/>
  <Override PartName="/xl/tables/table28.xml" ContentType="application/vnd.openxmlformats-officedocument.spreadsheetml.table+xml"/>
  <Override PartName="/xl/tables/table29.xml" ContentType="application/vnd.openxmlformats-officedocument.spreadsheetml.table+xml"/>
  <Override PartName="/xl/drawings/drawing4.xml" ContentType="application/vnd.openxmlformats-officedocument.drawing+xml"/>
  <Override PartName="/xl/tables/table30.xml" ContentType="application/vnd.openxmlformats-officedocument.spreadsheetml.table+xml"/>
  <Override PartName="/xl/tables/table31.xml" ContentType="application/vnd.openxmlformats-officedocument.spreadsheetml.table+xml"/>
  <Override PartName="/xl/drawings/drawing5.xml" ContentType="application/vnd.openxmlformats-officedocument.drawing+xml"/>
  <Override PartName="/xl/tables/table32.xml" ContentType="application/vnd.openxmlformats-officedocument.spreadsheetml.table+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hidePivotFieldList="1"/>
  <mc:AlternateContent xmlns:mc="http://schemas.openxmlformats.org/markup-compatibility/2006">
    <mc:Choice Requires="x15">
      <x15ac:absPath xmlns:x15ac="http://schemas.microsoft.com/office/spreadsheetml/2010/11/ac" url="I:\WQD-CapacityDevelopment\2. TA Templates\5. Financial Templates\"/>
    </mc:Choice>
  </mc:AlternateContent>
  <xr:revisionPtr revIDLastSave="0" documentId="13_ncr:1_{7D9DA54F-51D8-4F85-8E37-219706B5A2B9}" xr6:coauthVersionLast="47" xr6:coauthVersionMax="47" xr10:uidLastSave="{00000000-0000-0000-0000-000000000000}"/>
  <bookViews>
    <workbookView xWindow="-120" yWindow="-120" windowWidth="29040" windowHeight="15720" tabRatio="729" xr2:uid="{00000000-000D-0000-FFFF-FFFF00000000}"/>
  </bookViews>
  <sheets>
    <sheet name="Instructions" sheetId="24" r:id="rId1"/>
    <sheet name="1. Basic Information" sheetId="14" r:id="rId2"/>
    <sheet name="Drop-down lists" sheetId="16" state="hidden" r:id="rId3"/>
    <sheet name="2. Data Collection Sheet" sheetId="1" r:id="rId4"/>
    <sheet name="ID#" sheetId="19" state="hidden" r:id="rId5"/>
    <sheet name="Life Expectancy" sheetId="18" state="hidden" r:id="rId6"/>
    <sheet name="3. Asset Results" sheetId="3" r:id="rId7"/>
    <sheet name="Criticality" sheetId="28" state="hidden" r:id="rId8"/>
    <sheet name="FilterMostCritical" sheetId="29" state="hidden" r:id="rId9"/>
    <sheet name="Inflation Data" sheetId="17" state="hidden" r:id="rId10"/>
    <sheet name="3. Most Critical" sheetId="21" r:id="rId11"/>
    <sheet name="3. Graph" sheetId="27" r:id="rId12"/>
    <sheet name="Definitions" sheetId="25" r:id="rId13"/>
    <sheet name="Calculations" sheetId="26" r:id="rId14"/>
  </sheets>
  <definedNames>
    <definedName name="_xlcn.WorksheetConnection_ODEQAssetManagementPlanBLANK.xlsxExpectancy1" hidden="1">Expectancy</definedName>
    <definedName name="_xlcn.WorksheetConnection_ODEQAssetManagementPlanBLANK.xlsxTable41" hidden="1">Table4</definedName>
    <definedName name="Aerator">'Drop-down lists'!$C$31:$C$36</definedName>
    <definedName name="Analytical">'Drop-down lists'!$H$4:$H$28</definedName>
    <definedName name="Backwash_Residuals_Treatment">'Drop-down lists'!$K$31:$K$36</definedName>
    <definedName name="Building">'Drop-down lists'!$M$4:$M$9</definedName>
    <definedName name="Chemical_Pump_Feeders">'Drop-down lists'!$I$31:$I$37</definedName>
    <definedName name="Chemical_Storage">'Drop-down lists'!$J$31:$J$34</definedName>
    <definedName name="Clarifier">'Drop-down lists'!$F$31:$F$39</definedName>
    <definedName name="Control">'Drop-down lists'!$K$4:$K$7</definedName>
    <definedName name="Disinfection">'Drop-down lists'!$H$31:$H$37</definedName>
    <definedName name="Filtration">'Drop-down lists'!$G$31:$G$40</definedName>
    <definedName name="Flocculation_Basin">'Drop-down lists'!$E$30:$E$34</definedName>
    <definedName name="Generators">'Drop-down lists'!$O$4:$O$6</definedName>
    <definedName name="Groundwater">'Drop-down lists'!$B$31:$B$34</definedName>
    <definedName name="Hydrant">'Drop-down lists'!$C$4:$C$7</definedName>
    <definedName name="Intake_Structure">'Drop-down lists'!$A$31:$A$34</definedName>
    <definedName name="Meter">'Drop-down lists'!$D$4:$D$13</definedName>
    <definedName name="Mixers">'Drop-down lists'!$D$31:$D$36</definedName>
    <definedName name="Other">'Drop-down lists'!$P$4:$P$6</definedName>
    <definedName name="Package_Plant">'Drop-down lists'!$L$31:$L$34</definedName>
    <definedName name="Pipe">'Drop-down lists'!$E$4:$E$11</definedName>
    <definedName name="Pump">'Drop-down lists'!$B$4:$B$15</definedName>
    <definedName name="Safety">'Drop-down lists'!$L$4:$L$8</definedName>
    <definedName name="solver_eng" localSheetId="6" hidden="1">1</definedName>
    <definedName name="solver_neg" localSheetId="6" hidden="1">1</definedName>
    <definedName name="solver_num" localSheetId="6" hidden="1">0</definedName>
    <definedName name="solver_opt" localSheetId="6" hidden="1">'3. Asset Results'!#REF!</definedName>
    <definedName name="solver_typ" localSheetId="6" hidden="1">1</definedName>
    <definedName name="solver_val" localSheetId="6" hidden="1">0</definedName>
    <definedName name="solver_ver" localSheetId="6" hidden="1">3</definedName>
    <definedName name="Source">'Drop-down lists'!$F$4:$F$10</definedName>
    <definedName name="Tank">'Drop-down lists'!$G$4:$G$8</definedName>
    <definedName name="Treatment">'Drop-down lists'!$I$4:$I$23</definedName>
    <definedName name="Valve">'Drop-down lists'!$J$4:$J$15</definedName>
    <definedName name="Vehicle">'Drop-down lists'!$N$4:$N$8</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4" name="Table4" connection="WorksheetConnection_ODEQ Asset Management Plan (BLANK).xlsx!Table4"/>
          <x15:modelTable id="Expectancy" name="Expectancy" connection="WorksheetConnection_ODEQ Asset Management Plan (BLANK).xlsx!Expectancy"/>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4" i="28" l="1"/>
  <c r="I5" i="28"/>
  <c r="I6" i="28"/>
  <c r="I7" i="28"/>
  <c r="I8" i="28"/>
  <c r="I9" i="28"/>
  <c r="I10" i="28"/>
  <c r="I11" i="28"/>
  <c r="I12" i="28"/>
  <c r="I13" i="28"/>
  <c r="I14" i="28"/>
  <c r="I15" i="28"/>
  <c r="I16" i="28"/>
  <c r="I17" i="28"/>
  <c r="I18" i="28"/>
  <c r="I19" i="28"/>
  <c r="I20" i="28"/>
  <c r="I21" i="28"/>
  <c r="I22" i="28"/>
  <c r="I23" i="28"/>
  <c r="I24" i="28"/>
  <c r="I25" i="28"/>
  <c r="I26" i="28"/>
  <c r="I27" i="28"/>
  <c r="I28" i="28"/>
  <c r="I29" i="28"/>
  <c r="I30" i="28"/>
  <c r="I31" i="28"/>
  <c r="I32" i="28"/>
  <c r="I33" i="28"/>
  <c r="I34" i="28"/>
  <c r="I35" i="28"/>
  <c r="I36" i="28"/>
  <c r="I37" i="28"/>
  <c r="I38" i="28"/>
  <c r="I39" i="28"/>
  <c r="I40" i="28"/>
  <c r="I41" i="28"/>
  <c r="I42" i="28"/>
  <c r="I43" i="28"/>
  <c r="I44" i="28"/>
  <c r="I45" i="28"/>
  <c r="I46" i="28"/>
  <c r="I47" i="28"/>
  <c r="I48" i="28"/>
  <c r="I49" i="28"/>
  <c r="I50" i="28"/>
  <c r="I51" i="28"/>
  <c r="I52" i="28"/>
  <c r="I53" i="28"/>
  <c r="I54" i="28"/>
  <c r="I55" i="28"/>
  <c r="I56" i="28"/>
  <c r="I57" i="28"/>
  <c r="I58" i="28"/>
  <c r="I59" i="28"/>
  <c r="I60" i="28"/>
  <c r="I61" i="28"/>
  <c r="I62" i="28"/>
  <c r="I63" i="28"/>
  <c r="I64" i="28"/>
  <c r="I65" i="28"/>
  <c r="I66" i="28"/>
  <c r="I67" i="28"/>
  <c r="I68" i="28"/>
  <c r="I69" i="28"/>
  <c r="I70" i="28"/>
  <c r="I71" i="28"/>
  <c r="I72" i="28"/>
  <c r="I73" i="28"/>
  <c r="I74" i="28"/>
  <c r="I75" i="28"/>
  <c r="I76" i="28"/>
  <c r="I77" i="28"/>
  <c r="I78" i="28"/>
  <c r="I79" i="28"/>
  <c r="I80" i="28"/>
  <c r="I81" i="28"/>
  <c r="I82" i="28"/>
  <c r="I83" i="28"/>
  <c r="I84" i="28"/>
  <c r="I85" i="28"/>
  <c r="I86" i="28"/>
  <c r="I87" i="28"/>
  <c r="I88" i="28"/>
  <c r="I89" i="28"/>
  <c r="I90" i="28"/>
  <c r="I91" i="28"/>
  <c r="I92" i="28"/>
  <c r="I93" i="28"/>
  <c r="I94" i="28"/>
  <c r="I95" i="28"/>
  <c r="I96" i="28"/>
  <c r="I97" i="28"/>
  <c r="I98" i="28"/>
  <c r="I99" i="28"/>
  <c r="I100" i="28"/>
  <c r="I101" i="28"/>
  <c r="I102" i="28"/>
  <c r="I103" i="28"/>
  <c r="I104" i="28"/>
  <c r="I105" i="28"/>
  <c r="I106" i="28"/>
  <c r="I107" i="28"/>
  <c r="I108" i="28"/>
  <c r="I109" i="28"/>
  <c r="I110" i="28"/>
  <c r="I111" i="28"/>
  <c r="I112" i="28"/>
  <c r="I113" i="28"/>
  <c r="I114" i="28"/>
  <c r="I115" i="28"/>
  <c r="I116" i="28"/>
  <c r="I117" i="28"/>
  <c r="I118" i="28"/>
  <c r="I119" i="28"/>
  <c r="I120" i="28"/>
  <c r="I121" i="28"/>
  <c r="I122" i="28"/>
  <c r="I123" i="28"/>
  <c r="I124" i="28"/>
  <c r="I125" i="28"/>
  <c r="I126" i="28"/>
  <c r="I127" i="28"/>
  <c r="I128" i="28"/>
  <c r="I129" i="28"/>
  <c r="I130" i="28"/>
  <c r="I131" i="28"/>
  <c r="I132" i="28"/>
  <c r="I133" i="28"/>
  <c r="I134" i="28"/>
  <c r="I135" i="28"/>
  <c r="I136" i="28"/>
  <c r="I137" i="28"/>
  <c r="I138" i="28"/>
  <c r="I139" i="28"/>
  <c r="I140" i="28"/>
  <c r="I141" i="28"/>
  <c r="I142" i="28"/>
  <c r="I143" i="28"/>
  <c r="I144" i="28"/>
  <c r="I145" i="28"/>
  <c r="I146" i="28"/>
  <c r="I147" i="28"/>
  <c r="I148" i="28"/>
  <c r="I149" i="28"/>
  <c r="I150" i="28"/>
  <c r="I151" i="28"/>
  <c r="I152" i="28"/>
  <c r="I153" i="28"/>
  <c r="I154" i="28"/>
  <c r="I155" i="28"/>
  <c r="I156" i="28"/>
  <c r="I157" i="28"/>
  <c r="I158" i="28"/>
  <c r="I159" i="28"/>
  <c r="I160" i="28"/>
  <c r="I161" i="28"/>
  <c r="I162" i="28"/>
  <c r="I163" i="28"/>
  <c r="I164" i="28"/>
  <c r="I165" i="28"/>
  <c r="I166" i="28"/>
  <c r="I167" i="28"/>
  <c r="I168" i="28"/>
  <c r="I169" i="28"/>
  <c r="I170" i="28"/>
  <c r="I171" i="28"/>
  <c r="I172" i="28"/>
  <c r="I173" i="28"/>
  <c r="I174" i="28"/>
  <c r="I175" i="28"/>
  <c r="I176" i="28"/>
  <c r="I177" i="28"/>
  <c r="I178" i="28"/>
  <c r="I179" i="28"/>
  <c r="I180" i="28"/>
  <c r="I181" i="28"/>
  <c r="I182" i="28"/>
  <c r="I183" i="28"/>
  <c r="I184" i="28"/>
  <c r="I185" i="28"/>
  <c r="I186" i="28"/>
  <c r="I187" i="28"/>
  <c r="I188" i="28"/>
  <c r="I189" i="28"/>
  <c r="I190" i="28"/>
  <c r="I191" i="28"/>
  <c r="I192" i="28"/>
  <c r="I193" i="28"/>
  <c r="I194" i="28"/>
  <c r="I195" i="28"/>
  <c r="I196" i="28"/>
  <c r="I197" i="28"/>
  <c r="I198" i="28"/>
  <c r="I199" i="28"/>
  <c r="I200" i="28"/>
  <c r="I201" i="28"/>
  <c r="I202" i="28"/>
  <c r="I203" i="28"/>
  <c r="I204" i="28"/>
  <c r="I205" i="28"/>
  <c r="I206" i="28"/>
  <c r="I207" i="28"/>
  <c r="I208" i="28"/>
  <c r="I209" i="28"/>
  <c r="I210" i="28"/>
  <c r="I211" i="28"/>
  <c r="I212" i="28"/>
  <c r="I213" i="28"/>
  <c r="I214" i="28"/>
  <c r="I215" i="28"/>
  <c r="I216" i="28"/>
  <c r="I217" i="28"/>
  <c r="I218" i="28"/>
  <c r="I219" i="28"/>
  <c r="I220" i="28"/>
  <c r="I221" i="28"/>
  <c r="I222" i="28"/>
  <c r="I223" i="28"/>
  <c r="I224" i="28"/>
  <c r="I225" i="28"/>
  <c r="I226" i="28"/>
  <c r="I227" i="28"/>
  <c r="I228" i="28"/>
  <c r="I229" i="28"/>
  <c r="I230" i="28"/>
  <c r="I231" i="28"/>
  <c r="I232" i="28"/>
  <c r="I233" i="28"/>
  <c r="I234" i="28"/>
  <c r="I235" i="28"/>
  <c r="I236" i="28"/>
  <c r="I237" i="28"/>
  <c r="I238" i="28"/>
  <c r="I239" i="28"/>
  <c r="I240" i="28"/>
  <c r="I241" i="28"/>
  <c r="I242" i="28"/>
  <c r="I243" i="28"/>
  <c r="I244" i="28"/>
  <c r="I245" i="28"/>
  <c r="I246" i="28"/>
  <c r="I247" i="28"/>
  <c r="I248" i="28"/>
  <c r="I249" i="28"/>
  <c r="I250" i="28"/>
  <c r="I251" i="28"/>
  <c r="I252" i="28"/>
  <c r="I253" i="28"/>
  <c r="I254" i="28"/>
  <c r="I255" i="28"/>
  <c r="I256" i="28"/>
  <c r="I257" i="28"/>
  <c r="I258" i="28"/>
  <c r="I259" i="28"/>
  <c r="I260" i="28"/>
  <c r="I261" i="28"/>
  <c r="I262" i="28"/>
  <c r="I263" i="28"/>
  <c r="I264" i="28"/>
  <c r="I265" i="28"/>
  <c r="I266" i="28"/>
  <c r="I267" i="28"/>
  <c r="I268" i="28"/>
  <c r="I269" i="28"/>
  <c r="I270" i="28"/>
  <c r="I271" i="28"/>
  <c r="I272" i="28"/>
  <c r="I273" i="28"/>
  <c r="I274" i="28"/>
  <c r="I275" i="28"/>
  <c r="I276" i="28"/>
  <c r="I277" i="28"/>
  <c r="I278" i="28"/>
  <c r="I279" i="28"/>
  <c r="I280" i="28"/>
  <c r="I281" i="28"/>
  <c r="I282" i="28"/>
  <c r="I283" i="28"/>
  <c r="I284" i="28"/>
  <c r="I285" i="28"/>
  <c r="I286" i="28"/>
  <c r="I287" i="28"/>
  <c r="I288" i="28"/>
  <c r="I289" i="28"/>
  <c r="I290" i="28"/>
  <c r="I291" i="28"/>
  <c r="I292" i="28"/>
  <c r="I293" i="28"/>
  <c r="I294" i="28"/>
  <c r="I295" i="28"/>
  <c r="I296" i="28"/>
  <c r="I297" i="28"/>
  <c r="I298" i="28"/>
  <c r="I299" i="28"/>
  <c r="I300" i="28"/>
  <c r="I301" i="28"/>
  <c r="I302" i="28"/>
  <c r="I303" i="28"/>
  <c r="I304" i="28"/>
  <c r="I305" i="28"/>
  <c r="I306" i="28"/>
  <c r="I307" i="28"/>
  <c r="I308" i="28"/>
  <c r="I309" i="28"/>
  <c r="I310" i="28"/>
  <c r="I311" i="28"/>
  <c r="I312" i="28"/>
  <c r="I313" i="28"/>
  <c r="I314" i="28"/>
  <c r="I315" i="28"/>
  <c r="I316" i="28"/>
  <c r="I317" i="28"/>
  <c r="I318" i="28"/>
  <c r="I319" i="28"/>
  <c r="I320" i="28"/>
  <c r="I321" i="28"/>
  <c r="I322" i="28"/>
  <c r="I323" i="28"/>
  <c r="I324" i="28"/>
  <c r="I325" i="28"/>
  <c r="I326" i="28"/>
  <c r="I327" i="28"/>
  <c r="I328" i="28"/>
  <c r="I329" i="28"/>
  <c r="I330" i="28"/>
  <c r="I331" i="28"/>
  <c r="I332" i="28"/>
  <c r="I333" i="28"/>
  <c r="I334" i="28"/>
  <c r="I335" i="28"/>
  <c r="I336" i="28"/>
  <c r="I337" i="28"/>
  <c r="I338" i="28"/>
  <c r="I339" i="28"/>
  <c r="I340" i="28"/>
  <c r="I341" i="28"/>
  <c r="I342" i="28"/>
  <c r="I343" i="28"/>
  <c r="I344" i="28"/>
  <c r="I345" i="28"/>
  <c r="I346" i="28"/>
  <c r="I347" i="28"/>
  <c r="I348" i="28"/>
  <c r="I349" i="28"/>
  <c r="I350" i="28"/>
  <c r="I351" i="28"/>
  <c r="I352" i="28"/>
  <c r="I353" i="28"/>
  <c r="I354" i="28"/>
  <c r="I355" i="28"/>
  <c r="I356" i="28"/>
  <c r="I357" i="28"/>
  <c r="I358" i="28"/>
  <c r="I359" i="28"/>
  <c r="I360" i="28"/>
  <c r="I361" i="28"/>
  <c r="I362" i="28"/>
  <c r="I363" i="28"/>
  <c r="I364" i="28"/>
  <c r="I365" i="28"/>
  <c r="I366" i="28"/>
  <c r="I367" i="28"/>
  <c r="I368" i="28"/>
  <c r="I369" i="28"/>
  <c r="I370" i="28"/>
  <c r="I371" i="28"/>
  <c r="I372" i="28"/>
  <c r="I373" i="28"/>
  <c r="I374" i="28"/>
  <c r="I375" i="28"/>
  <c r="I376" i="28"/>
  <c r="I377" i="28"/>
  <c r="I378" i="28"/>
  <c r="I379" i="28"/>
  <c r="I380" i="28"/>
  <c r="I381" i="28"/>
  <c r="I382" i="28"/>
  <c r="I383" i="28"/>
  <c r="I384" i="28"/>
  <c r="I385" i="28"/>
  <c r="I386" i="28"/>
  <c r="I387" i="28"/>
  <c r="I388" i="28"/>
  <c r="I389" i="28"/>
  <c r="I390" i="28"/>
  <c r="I391" i="28"/>
  <c r="I392" i="28"/>
  <c r="I393" i="28"/>
  <c r="I394" i="28"/>
  <c r="I395" i="28"/>
  <c r="I396" i="28"/>
  <c r="I397" i="28"/>
  <c r="I398" i="28"/>
  <c r="I399" i="28"/>
  <c r="I400" i="28"/>
  <c r="I401" i="28"/>
  <c r="I402" i="28"/>
  <c r="I403" i="28"/>
  <c r="I404" i="28"/>
  <c r="I405" i="28"/>
  <c r="I406" i="28"/>
  <c r="I407" i="28"/>
  <c r="I92" i="3" l="1"/>
  <c r="I93" i="3"/>
  <c r="I94" i="3"/>
  <c r="I95" i="3"/>
  <c r="I96" i="3"/>
  <c r="I97" i="3"/>
  <c r="I98" i="3"/>
  <c r="I99" i="3"/>
  <c r="I100" i="3"/>
  <c r="I101" i="3"/>
  <c r="I102" i="3"/>
  <c r="I103" i="3"/>
  <c r="I104" i="3"/>
  <c r="I105" i="3"/>
  <c r="I106" i="3"/>
  <c r="I107" i="3"/>
  <c r="I108" i="3"/>
  <c r="I109" i="3"/>
  <c r="I110" i="3"/>
  <c r="I111" i="3"/>
  <c r="I112" i="3"/>
  <c r="I113" i="3"/>
  <c r="I114" i="3"/>
  <c r="I115" i="3"/>
  <c r="I116" i="3"/>
  <c r="I117" i="3"/>
  <c r="I118" i="3"/>
  <c r="I119" i="3"/>
  <c r="I120" i="3"/>
  <c r="I121" i="3"/>
  <c r="I122" i="3"/>
  <c r="I123" i="3"/>
  <c r="I124" i="3"/>
  <c r="I125" i="3"/>
  <c r="I126" i="3"/>
  <c r="I127" i="3"/>
  <c r="I128" i="3"/>
  <c r="I129" i="3"/>
  <c r="I130" i="3"/>
  <c r="I131" i="3"/>
  <c r="I132" i="3"/>
  <c r="I133" i="3"/>
  <c r="I134" i="3"/>
  <c r="I135" i="3"/>
  <c r="I136" i="3"/>
  <c r="I137" i="3"/>
  <c r="I138" i="3"/>
  <c r="I139" i="3"/>
  <c r="I140" i="3"/>
  <c r="I141" i="3"/>
  <c r="I142" i="3"/>
  <c r="I143" i="3"/>
  <c r="I144" i="3"/>
  <c r="I145" i="3"/>
  <c r="I146" i="3"/>
  <c r="I147" i="3"/>
  <c r="I148" i="3"/>
  <c r="I149" i="3"/>
  <c r="I150" i="3"/>
  <c r="I151" i="3"/>
  <c r="I152" i="3"/>
  <c r="I153" i="3"/>
  <c r="I154" i="3"/>
  <c r="I155" i="3"/>
  <c r="I156" i="3"/>
  <c r="I157" i="3"/>
  <c r="I158" i="3"/>
  <c r="I159" i="3"/>
  <c r="I160" i="3"/>
  <c r="I161" i="3"/>
  <c r="I162" i="3"/>
  <c r="I163" i="3"/>
  <c r="I164" i="3"/>
  <c r="I165" i="3"/>
  <c r="I166" i="3"/>
  <c r="I167" i="3"/>
  <c r="I168" i="3"/>
  <c r="I169" i="3"/>
  <c r="I170" i="3"/>
  <c r="I171" i="3"/>
  <c r="I172" i="3"/>
  <c r="I173" i="3"/>
  <c r="I174" i="3"/>
  <c r="I175" i="3"/>
  <c r="I176" i="3"/>
  <c r="I177" i="3"/>
  <c r="I178" i="3"/>
  <c r="I179" i="3"/>
  <c r="I180" i="3"/>
  <c r="I181" i="3"/>
  <c r="I182" i="3"/>
  <c r="I183" i="3"/>
  <c r="I184" i="3"/>
  <c r="I185" i="3"/>
  <c r="I186" i="3"/>
  <c r="I187" i="3"/>
  <c r="I188" i="3"/>
  <c r="I189" i="3"/>
  <c r="I190" i="3"/>
  <c r="I191" i="3"/>
  <c r="I192" i="3"/>
  <c r="I193" i="3"/>
  <c r="I194" i="3"/>
  <c r="I195" i="3"/>
  <c r="I196" i="3"/>
  <c r="I197" i="3"/>
  <c r="I198" i="3"/>
  <c r="I199" i="3"/>
  <c r="I200" i="3"/>
  <c r="I201" i="3"/>
  <c r="I202" i="3"/>
  <c r="I203" i="3"/>
  <c r="I204" i="3"/>
  <c r="I205" i="3"/>
  <c r="I206" i="3"/>
  <c r="I207" i="3"/>
  <c r="I208" i="3"/>
  <c r="I209" i="3"/>
  <c r="I210" i="3"/>
  <c r="I211" i="3"/>
  <c r="I212" i="3"/>
  <c r="I213" i="3"/>
  <c r="I214" i="3"/>
  <c r="I215" i="3"/>
  <c r="I216" i="3"/>
  <c r="I217" i="3"/>
  <c r="I218" i="3"/>
  <c r="I219" i="3"/>
  <c r="I220" i="3"/>
  <c r="I221" i="3"/>
  <c r="I222" i="3"/>
  <c r="I223" i="3"/>
  <c r="I224" i="3"/>
  <c r="I225" i="3"/>
  <c r="I226" i="3"/>
  <c r="I227" i="3"/>
  <c r="I228" i="3"/>
  <c r="I229" i="3"/>
  <c r="I230" i="3"/>
  <c r="I231" i="3"/>
  <c r="I232" i="3"/>
  <c r="I233" i="3"/>
  <c r="I234" i="3"/>
  <c r="I235" i="3"/>
  <c r="I236" i="3"/>
  <c r="I237" i="3"/>
  <c r="I238" i="3"/>
  <c r="I239" i="3"/>
  <c r="I240" i="3"/>
  <c r="I241" i="3"/>
  <c r="I242" i="3"/>
  <c r="I243" i="3"/>
  <c r="I244" i="3"/>
  <c r="I245" i="3"/>
  <c r="I246" i="3"/>
  <c r="I247" i="3"/>
  <c r="I248" i="3"/>
  <c r="I249" i="3"/>
  <c r="I250" i="3"/>
  <c r="I251" i="3"/>
  <c r="I252" i="3"/>
  <c r="I253" i="3"/>
  <c r="I254" i="3"/>
  <c r="I255" i="3"/>
  <c r="I256" i="3"/>
  <c r="I257" i="3"/>
  <c r="I258" i="3"/>
  <c r="I259" i="3"/>
  <c r="I260" i="3"/>
  <c r="I261" i="3"/>
  <c r="I262" i="3"/>
  <c r="I263" i="3"/>
  <c r="I264" i="3"/>
  <c r="I265" i="3"/>
  <c r="I266" i="3"/>
  <c r="I267" i="3"/>
  <c r="I268" i="3"/>
  <c r="I269" i="3"/>
  <c r="I270" i="3"/>
  <c r="I271" i="3"/>
  <c r="I272" i="3"/>
  <c r="I273" i="3"/>
  <c r="I274" i="3"/>
  <c r="I275" i="3"/>
  <c r="I276" i="3"/>
  <c r="I277" i="3"/>
  <c r="I278" i="3"/>
  <c r="I279" i="3"/>
  <c r="I280" i="3"/>
  <c r="I281" i="3"/>
  <c r="I282" i="3"/>
  <c r="I283" i="3"/>
  <c r="I284" i="3"/>
  <c r="I285" i="3"/>
  <c r="I286" i="3"/>
  <c r="I287" i="3"/>
  <c r="I288" i="3"/>
  <c r="I289" i="3"/>
  <c r="I290" i="3"/>
  <c r="I291" i="3"/>
  <c r="I292" i="3"/>
  <c r="I293" i="3"/>
  <c r="I294" i="3"/>
  <c r="I295" i="3"/>
  <c r="I296" i="3"/>
  <c r="I297" i="3"/>
  <c r="I298" i="3"/>
  <c r="I299" i="3"/>
  <c r="I300" i="3"/>
  <c r="I301" i="3"/>
  <c r="I302" i="3"/>
  <c r="I303"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60" i="3"/>
  <c r="H161" i="3"/>
  <c r="H162" i="3"/>
  <c r="H163" i="3"/>
  <c r="H164" i="3"/>
  <c r="H165" i="3"/>
  <c r="H166" i="3"/>
  <c r="H167" i="3"/>
  <c r="H168" i="3"/>
  <c r="H169" i="3"/>
  <c r="H170" i="3"/>
  <c r="H171" i="3"/>
  <c r="H172" i="3"/>
  <c r="H173" i="3"/>
  <c r="H174" i="3"/>
  <c r="H175" i="3"/>
  <c r="H176" i="3"/>
  <c r="H177" i="3"/>
  <c r="H178" i="3"/>
  <c r="H179" i="3"/>
  <c r="H180" i="3"/>
  <c r="H181" i="3"/>
  <c r="H182" i="3"/>
  <c r="H183" i="3"/>
  <c r="H184" i="3"/>
  <c r="H185" i="3"/>
  <c r="H186" i="3"/>
  <c r="H187" i="3"/>
  <c r="H188" i="3"/>
  <c r="H189" i="3"/>
  <c r="H190" i="3"/>
  <c r="H191" i="3"/>
  <c r="H192" i="3"/>
  <c r="H193" i="3"/>
  <c r="H194" i="3"/>
  <c r="H195" i="3"/>
  <c r="H196" i="3"/>
  <c r="H197" i="3"/>
  <c r="H198" i="3"/>
  <c r="H199" i="3"/>
  <c r="H200" i="3"/>
  <c r="H201" i="3"/>
  <c r="H202" i="3"/>
  <c r="H203" i="3"/>
  <c r="H204" i="3"/>
  <c r="H205" i="3"/>
  <c r="H206" i="3"/>
  <c r="H207" i="3"/>
  <c r="H208" i="3"/>
  <c r="H209" i="3"/>
  <c r="H210" i="3"/>
  <c r="H211" i="3"/>
  <c r="H212" i="3"/>
  <c r="H213" i="3"/>
  <c r="H214" i="3"/>
  <c r="H215" i="3"/>
  <c r="H216" i="3"/>
  <c r="H217" i="3"/>
  <c r="H218" i="3"/>
  <c r="H219" i="3"/>
  <c r="H220" i="3"/>
  <c r="H221" i="3"/>
  <c r="H222" i="3"/>
  <c r="H223" i="3"/>
  <c r="H224" i="3"/>
  <c r="H225" i="3"/>
  <c r="H226" i="3"/>
  <c r="H227" i="3"/>
  <c r="H228" i="3"/>
  <c r="H229" i="3"/>
  <c r="H230" i="3"/>
  <c r="H231" i="3"/>
  <c r="H232" i="3"/>
  <c r="H233" i="3"/>
  <c r="H234" i="3"/>
  <c r="H235" i="3"/>
  <c r="H236" i="3"/>
  <c r="H237" i="3"/>
  <c r="H238" i="3"/>
  <c r="H239" i="3"/>
  <c r="H240" i="3"/>
  <c r="H241" i="3"/>
  <c r="H242" i="3"/>
  <c r="H243" i="3"/>
  <c r="H244" i="3"/>
  <c r="H245" i="3"/>
  <c r="H246" i="3"/>
  <c r="H247" i="3"/>
  <c r="H248" i="3"/>
  <c r="H249" i="3"/>
  <c r="H250" i="3"/>
  <c r="H251" i="3"/>
  <c r="H252" i="3"/>
  <c r="H253" i="3"/>
  <c r="H254" i="3"/>
  <c r="H255" i="3"/>
  <c r="H256" i="3"/>
  <c r="H257" i="3"/>
  <c r="H258" i="3"/>
  <c r="H259" i="3"/>
  <c r="H260" i="3"/>
  <c r="H261" i="3"/>
  <c r="H262" i="3"/>
  <c r="H263" i="3"/>
  <c r="H264" i="3"/>
  <c r="H265" i="3"/>
  <c r="H266" i="3"/>
  <c r="H267" i="3"/>
  <c r="H268" i="3"/>
  <c r="H269" i="3"/>
  <c r="H270" i="3"/>
  <c r="H271" i="3"/>
  <c r="H272" i="3"/>
  <c r="H273" i="3"/>
  <c r="H274" i="3"/>
  <c r="H275" i="3"/>
  <c r="H276" i="3"/>
  <c r="H277" i="3"/>
  <c r="H278" i="3"/>
  <c r="H279" i="3"/>
  <c r="H280" i="3"/>
  <c r="H281" i="3"/>
  <c r="H282" i="3"/>
  <c r="H283" i="3"/>
  <c r="H284" i="3"/>
  <c r="H285" i="3"/>
  <c r="H286" i="3"/>
  <c r="H287" i="3"/>
  <c r="H288" i="3"/>
  <c r="H289" i="3"/>
  <c r="H290" i="3"/>
  <c r="H291" i="3"/>
  <c r="H292" i="3"/>
  <c r="H293" i="3"/>
  <c r="H294" i="3"/>
  <c r="H295" i="3"/>
  <c r="H296" i="3"/>
  <c r="H297" i="3"/>
  <c r="H298" i="3"/>
  <c r="H299" i="3"/>
  <c r="H300" i="3"/>
  <c r="H301" i="3"/>
  <c r="H302" i="3"/>
  <c r="H303" i="3"/>
  <c r="H4" i="28" a="1"/>
  <c r="H4" i="28" s="1"/>
  <c r="H5" i="28" a="1"/>
  <c r="H5" i="28" s="1"/>
  <c r="H6" i="28" a="1"/>
  <c r="H6" i="28" s="1"/>
  <c r="H7" i="28" a="1"/>
  <c r="H7" i="28" s="1"/>
  <c r="H8" i="28" a="1"/>
  <c r="H8" i="28" s="1"/>
  <c r="H9" i="28" a="1"/>
  <c r="H9" i="28" s="1"/>
  <c r="H10" i="28" a="1"/>
  <c r="H10" i="28" s="1"/>
  <c r="H11" i="28" a="1"/>
  <c r="H11" i="28" s="1"/>
  <c r="H12" i="28" a="1"/>
  <c r="H12" i="28" s="1"/>
  <c r="H13" i="28" a="1"/>
  <c r="H13" i="28" s="1"/>
  <c r="H14" i="28" a="1"/>
  <c r="H14" i="28" s="1"/>
  <c r="H15" i="28" a="1"/>
  <c r="H15" i="28" s="1"/>
  <c r="H16" i="28" a="1"/>
  <c r="H16" i="28" s="1"/>
  <c r="H17" i="28" a="1"/>
  <c r="H17" i="28" s="1"/>
  <c r="H18" i="28" a="1"/>
  <c r="H18" i="28" s="1"/>
  <c r="H19" i="28" a="1"/>
  <c r="H19" i="28" s="1"/>
  <c r="H20" i="28" a="1"/>
  <c r="H20" i="28" s="1"/>
  <c r="H21" i="28" a="1"/>
  <c r="H21" i="28" s="1"/>
  <c r="H22" i="28" a="1"/>
  <c r="H22" i="28" s="1"/>
  <c r="H23" i="28" a="1"/>
  <c r="H23" i="28" s="1"/>
  <c r="H24" i="28" a="1"/>
  <c r="H24" i="28" s="1"/>
  <c r="H25" i="28" a="1"/>
  <c r="H25" i="28" s="1"/>
  <c r="H26" i="28" a="1"/>
  <c r="H26" i="28" s="1"/>
  <c r="H27" i="28" a="1"/>
  <c r="H27" i="28" s="1"/>
  <c r="H28" i="28" a="1"/>
  <c r="H28" i="28" s="1"/>
  <c r="H29" i="28" a="1"/>
  <c r="H29" i="28" s="1"/>
  <c r="H30" i="28" a="1"/>
  <c r="H30" i="28" s="1"/>
  <c r="H31" i="28" a="1"/>
  <c r="H31" i="28" s="1"/>
  <c r="H32" i="28" a="1"/>
  <c r="H32" i="28" s="1"/>
  <c r="H33" i="28" a="1"/>
  <c r="H33" i="28" s="1"/>
  <c r="H34" i="28" a="1"/>
  <c r="H34" i="28" s="1"/>
  <c r="H35" i="28" a="1"/>
  <c r="H35" i="28" s="1"/>
  <c r="H36" i="28" a="1"/>
  <c r="H36" i="28" s="1"/>
  <c r="H37" i="28" a="1"/>
  <c r="H37" i="28" s="1"/>
  <c r="H38" i="28" a="1"/>
  <c r="H38" i="28" s="1"/>
  <c r="H39" i="28" a="1"/>
  <c r="H39" i="28" s="1"/>
  <c r="H40" i="28" a="1"/>
  <c r="H40" i="28" s="1"/>
  <c r="H41" i="28" a="1"/>
  <c r="H41" i="28" s="1"/>
  <c r="H42" i="28" a="1"/>
  <c r="H42" i="28" s="1"/>
  <c r="H43" i="28" a="1"/>
  <c r="H43" i="28"/>
  <c r="H44" i="28" a="1"/>
  <c r="H44" i="28" s="1"/>
  <c r="H45" i="28" a="1"/>
  <c r="H45" i="28" s="1"/>
  <c r="H46" i="28" a="1"/>
  <c r="H46" i="28" s="1"/>
  <c r="H47" i="28" a="1"/>
  <c r="H47" i="28" s="1"/>
  <c r="H48" i="28" a="1"/>
  <c r="H48" i="28" s="1"/>
  <c r="H49" i="28" a="1"/>
  <c r="H49" i="28" s="1"/>
  <c r="H50" i="28" a="1"/>
  <c r="H50" i="28" s="1"/>
  <c r="H51" i="28" a="1"/>
  <c r="H51" i="28" s="1"/>
  <c r="H52" i="28" a="1"/>
  <c r="H52" i="28" s="1"/>
  <c r="H53" i="28" a="1"/>
  <c r="H53" i="28" s="1"/>
  <c r="H54" i="28" a="1"/>
  <c r="H54" i="28" s="1"/>
  <c r="H55" i="28" a="1"/>
  <c r="H55" i="28" s="1"/>
  <c r="H56" i="28" a="1"/>
  <c r="H56" i="28" s="1"/>
  <c r="H57" i="28" a="1"/>
  <c r="H57" i="28" s="1"/>
  <c r="H58" i="28" a="1"/>
  <c r="H58" i="28" s="1"/>
  <c r="H59" i="28" a="1"/>
  <c r="H59" i="28" s="1"/>
  <c r="H60" i="28" a="1"/>
  <c r="H60" i="28" s="1"/>
  <c r="H61" i="28" a="1"/>
  <c r="H61" i="28" s="1"/>
  <c r="H62" i="28" a="1"/>
  <c r="H62" i="28" s="1"/>
  <c r="H63" i="28" a="1"/>
  <c r="H63" i="28"/>
  <c r="H64" i="28" a="1"/>
  <c r="H64" i="28" s="1"/>
  <c r="H65" i="28" a="1"/>
  <c r="H65" i="28" s="1"/>
  <c r="H66" i="28" a="1"/>
  <c r="H66" i="28" s="1"/>
  <c r="H67" i="28" a="1"/>
  <c r="H67" i="28" s="1"/>
  <c r="H68" i="28" a="1"/>
  <c r="H68" i="28" s="1"/>
  <c r="H69" i="28" a="1"/>
  <c r="H69" i="28" s="1"/>
  <c r="H70" i="28" a="1"/>
  <c r="H70" i="28" s="1"/>
  <c r="H71" i="28" a="1"/>
  <c r="H71" i="28" s="1"/>
  <c r="H72" i="28" a="1"/>
  <c r="H72" i="28" s="1"/>
  <c r="H73" i="28" a="1"/>
  <c r="H73" i="28" s="1"/>
  <c r="H74" i="28" a="1"/>
  <c r="H74" i="28" s="1"/>
  <c r="H75" i="28" a="1"/>
  <c r="H75" i="28" s="1"/>
  <c r="H76" i="28" a="1"/>
  <c r="H76" i="28" s="1"/>
  <c r="H77" i="28" a="1"/>
  <c r="H77" i="28" s="1"/>
  <c r="H78" i="28" a="1"/>
  <c r="H78" i="28" s="1"/>
  <c r="H79" i="28" a="1"/>
  <c r="H79" i="28" s="1"/>
  <c r="H80" i="28" a="1"/>
  <c r="H80" i="28" s="1"/>
  <c r="H81" i="28" a="1"/>
  <c r="H81" i="28" s="1"/>
  <c r="H82" i="28" a="1"/>
  <c r="H82" i="28" s="1"/>
  <c r="H83" i="28" a="1"/>
  <c r="H83" i="28" s="1"/>
  <c r="H84" i="28" a="1"/>
  <c r="H84" i="28" s="1"/>
  <c r="H85" i="28" a="1"/>
  <c r="H85" i="28" s="1"/>
  <c r="H86" i="28" a="1"/>
  <c r="H86" i="28" s="1"/>
  <c r="H87" i="28" a="1"/>
  <c r="H87" i="28" s="1"/>
  <c r="H88" i="28" a="1"/>
  <c r="H88" i="28" s="1"/>
  <c r="H89" i="28" a="1"/>
  <c r="H89" i="28" s="1"/>
  <c r="H90" i="28" a="1"/>
  <c r="H90" i="28" s="1"/>
  <c r="H91" i="28" a="1"/>
  <c r="H91" i="28" s="1"/>
  <c r="H92" i="28" a="1"/>
  <c r="H92" i="28" s="1"/>
  <c r="H93" i="28" a="1"/>
  <c r="H93" i="28" s="1"/>
  <c r="H94" i="28" a="1"/>
  <c r="H94" i="28" s="1"/>
  <c r="H95" i="28" a="1"/>
  <c r="H95" i="28" s="1"/>
  <c r="H96" i="28" a="1"/>
  <c r="H96" i="28" s="1"/>
  <c r="H97" i="28" a="1"/>
  <c r="H97" i="28" s="1"/>
  <c r="H98" i="28" a="1"/>
  <c r="H98" i="28" s="1"/>
  <c r="H99" i="28" a="1"/>
  <c r="H99" i="28" s="1"/>
  <c r="H100" i="28" a="1"/>
  <c r="H100" i="28"/>
  <c r="H101" i="28" a="1"/>
  <c r="H101" i="28" s="1"/>
  <c r="H102" i="28" a="1"/>
  <c r="H102" i="28" s="1"/>
  <c r="H103" i="28" a="1"/>
  <c r="H103" i="28" s="1"/>
  <c r="H104" i="28" a="1"/>
  <c r="H104" i="28" s="1"/>
  <c r="H105" i="28" a="1"/>
  <c r="H105" i="28" s="1"/>
  <c r="H106" i="28" a="1"/>
  <c r="H106" i="28" s="1"/>
  <c r="H107" i="28" a="1"/>
  <c r="H107" i="28" s="1"/>
  <c r="H108" i="28" a="1"/>
  <c r="H108" i="28" s="1"/>
  <c r="H109" i="28" a="1"/>
  <c r="H109" i="28" s="1"/>
  <c r="H110" i="28" a="1"/>
  <c r="H110" i="28" s="1"/>
  <c r="H111" i="28" a="1"/>
  <c r="H111" i="28" s="1"/>
  <c r="H112" i="28" a="1"/>
  <c r="H112" i="28" s="1"/>
  <c r="H113" i="28" a="1"/>
  <c r="H113" i="28" s="1"/>
  <c r="H114" i="28" a="1"/>
  <c r="H114" i="28" s="1"/>
  <c r="H115" i="28" a="1"/>
  <c r="H115" i="28" s="1"/>
  <c r="H116" i="28" a="1"/>
  <c r="H116" i="28" s="1"/>
  <c r="H117" i="28" a="1"/>
  <c r="H117" i="28" s="1"/>
  <c r="H118" i="28" a="1"/>
  <c r="H118" i="28" s="1"/>
  <c r="H119" i="28" a="1"/>
  <c r="H119" i="28" s="1"/>
  <c r="H120" i="28" a="1"/>
  <c r="H120" i="28" s="1"/>
  <c r="H121" i="28" a="1"/>
  <c r="H121" i="28" s="1"/>
  <c r="H122" i="28" a="1"/>
  <c r="H122" i="28" s="1"/>
  <c r="H123" i="28" a="1"/>
  <c r="H123" i="28" s="1"/>
  <c r="H124" i="28" a="1"/>
  <c r="H124" i="28" s="1"/>
  <c r="H125" i="28" a="1"/>
  <c r="H125" i="28" s="1"/>
  <c r="H126" i="28" a="1"/>
  <c r="H126" i="28" s="1"/>
  <c r="H127" i="28" a="1"/>
  <c r="H127" i="28" s="1"/>
  <c r="H128" i="28" a="1"/>
  <c r="H128" i="28" s="1"/>
  <c r="H129" i="28" a="1"/>
  <c r="H129" i="28" s="1"/>
  <c r="H130" i="28" a="1"/>
  <c r="H130" i="28" s="1"/>
  <c r="H131" i="28" a="1"/>
  <c r="H131" i="28" s="1"/>
  <c r="H132" i="28" a="1"/>
  <c r="H132" i="28" s="1"/>
  <c r="H133" i="28" a="1"/>
  <c r="H133" i="28" s="1"/>
  <c r="H134" i="28" a="1"/>
  <c r="H134" i="28" s="1"/>
  <c r="H135" i="28" a="1"/>
  <c r="H135" i="28" s="1"/>
  <c r="H136" i="28" a="1"/>
  <c r="H136" i="28" s="1"/>
  <c r="H137" i="28" a="1"/>
  <c r="H137" i="28" s="1"/>
  <c r="H138" i="28" a="1"/>
  <c r="H138" i="28" s="1"/>
  <c r="H139" i="28" a="1"/>
  <c r="H139" i="28" s="1"/>
  <c r="H140" i="28" a="1"/>
  <c r="H140" i="28" s="1"/>
  <c r="H141" i="28" a="1"/>
  <c r="H141" i="28" s="1"/>
  <c r="H142" i="28" a="1"/>
  <c r="H142" i="28" s="1"/>
  <c r="H143" i="28" a="1"/>
  <c r="H143" i="28" s="1"/>
  <c r="H144" i="28" a="1"/>
  <c r="H144" i="28" s="1"/>
  <c r="H145" i="28" a="1"/>
  <c r="H145" i="28" s="1"/>
  <c r="H146" i="28" a="1"/>
  <c r="H146" i="28" s="1"/>
  <c r="H147" i="28" a="1"/>
  <c r="H147" i="28" s="1"/>
  <c r="H148" i="28" a="1"/>
  <c r="H148" i="28" s="1"/>
  <c r="H149" i="28" a="1"/>
  <c r="H149" i="28" s="1"/>
  <c r="H150" i="28" a="1"/>
  <c r="H150" i="28" s="1"/>
  <c r="H151" i="28" a="1"/>
  <c r="H151" i="28" s="1"/>
  <c r="H152" i="28" a="1"/>
  <c r="H152" i="28" s="1"/>
  <c r="H153" i="28" a="1"/>
  <c r="H153" i="28" s="1"/>
  <c r="H154" i="28" a="1"/>
  <c r="H154" i="28" s="1"/>
  <c r="H155" i="28" a="1"/>
  <c r="H155" i="28" s="1"/>
  <c r="H156" i="28" a="1"/>
  <c r="H156" i="28" s="1"/>
  <c r="H157" i="28" a="1"/>
  <c r="H157" i="28" s="1"/>
  <c r="H158" i="28" a="1"/>
  <c r="H158" i="28" s="1"/>
  <c r="H159" i="28" a="1"/>
  <c r="H159" i="28" s="1"/>
  <c r="H160" i="28" a="1"/>
  <c r="H160" i="28" s="1"/>
  <c r="H161" i="28" a="1"/>
  <c r="H161" i="28" s="1"/>
  <c r="H162" i="28" a="1"/>
  <c r="H162" i="28" s="1"/>
  <c r="H163" i="28" a="1"/>
  <c r="H163" i="28" s="1"/>
  <c r="H164" i="28" a="1"/>
  <c r="H164" i="28" s="1"/>
  <c r="H165" i="28" a="1"/>
  <c r="H165" i="28" s="1"/>
  <c r="H166" i="28" a="1"/>
  <c r="H166" i="28" s="1"/>
  <c r="H167" i="28" a="1"/>
  <c r="H167" i="28" s="1"/>
  <c r="H168" i="28" a="1"/>
  <c r="H168" i="28" s="1"/>
  <c r="H169" i="28" a="1"/>
  <c r="H169" i="28" s="1"/>
  <c r="H170" i="28" a="1"/>
  <c r="H170" i="28" s="1"/>
  <c r="H171" i="28" a="1"/>
  <c r="H171" i="28"/>
  <c r="H172" i="28" a="1"/>
  <c r="H172" i="28" s="1"/>
  <c r="H173" i="28" a="1"/>
  <c r="H173" i="28" s="1"/>
  <c r="H174" i="28" a="1"/>
  <c r="H174" i="28" s="1"/>
  <c r="H175" i="28" a="1"/>
  <c r="H175" i="28" s="1"/>
  <c r="H176" i="28" a="1"/>
  <c r="H176" i="28" s="1"/>
  <c r="H177" i="28" a="1"/>
  <c r="H177" i="28" s="1"/>
  <c r="H178" i="28" a="1"/>
  <c r="H178" i="28" s="1"/>
  <c r="H179" i="28" a="1"/>
  <c r="H179" i="28" s="1"/>
  <c r="H180" i="28" a="1"/>
  <c r="H180" i="28" s="1"/>
  <c r="H181" i="28" a="1"/>
  <c r="H181" i="28" s="1"/>
  <c r="H182" i="28" a="1"/>
  <c r="H182" i="28" s="1"/>
  <c r="H183" i="28" a="1"/>
  <c r="H183" i="28" s="1"/>
  <c r="H184" i="28" a="1"/>
  <c r="H184" i="28" s="1"/>
  <c r="H185" i="28" a="1"/>
  <c r="H185" i="28" s="1"/>
  <c r="H186" i="28" a="1"/>
  <c r="H186" i="28" s="1"/>
  <c r="H187" i="28" a="1"/>
  <c r="H187" i="28" s="1"/>
  <c r="H188" i="28" a="1"/>
  <c r="H188" i="28" s="1"/>
  <c r="H189" i="28" a="1"/>
  <c r="H189" i="28" s="1"/>
  <c r="H190" i="28" a="1"/>
  <c r="H190" i="28" s="1"/>
  <c r="H191" i="28" a="1"/>
  <c r="H191" i="28" s="1"/>
  <c r="H192" i="28" a="1"/>
  <c r="H192" i="28" s="1"/>
  <c r="H193" i="28" a="1"/>
  <c r="H193" i="28" s="1"/>
  <c r="H194" i="28" a="1"/>
  <c r="H194" i="28" s="1"/>
  <c r="H195" i="28" a="1"/>
  <c r="H195" i="28" s="1"/>
  <c r="H196" i="28" a="1"/>
  <c r="H196" i="28" s="1"/>
  <c r="H197" i="28" a="1"/>
  <c r="H197" i="28" s="1"/>
  <c r="H198" i="28" a="1"/>
  <c r="H198" i="28" s="1"/>
  <c r="H199" i="28" a="1"/>
  <c r="H199" i="28" s="1"/>
  <c r="H200" i="28" a="1"/>
  <c r="H200" i="28" s="1"/>
  <c r="H201" i="28" a="1"/>
  <c r="H201" i="28" s="1"/>
  <c r="H202" i="28" a="1"/>
  <c r="H202" i="28" s="1"/>
  <c r="H203" i="28" a="1"/>
  <c r="H203" i="28" s="1"/>
  <c r="H204" i="28" a="1"/>
  <c r="H204" i="28"/>
  <c r="H205" i="28" a="1"/>
  <c r="H205" i="28" s="1"/>
  <c r="H206" i="28" a="1"/>
  <c r="H206" i="28" s="1"/>
  <c r="H207" i="28" a="1"/>
  <c r="H207" i="28" s="1"/>
  <c r="H208" i="28" a="1"/>
  <c r="H208" i="28" s="1"/>
  <c r="H209" i="28" a="1"/>
  <c r="H209" i="28" s="1"/>
  <c r="H210" i="28" a="1"/>
  <c r="H210" i="28" s="1"/>
  <c r="H211" i="28" a="1"/>
  <c r="H211" i="28" s="1"/>
  <c r="H212" i="28" a="1"/>
  <c r="H212" i="28" s="1"/>
  <c r="H213" i="28" a="1"/>
  <c r="H213" i="28" s="1"/>
  <c r="H214" i="28" a="1"/>
  <c r="H214" i="28" s="1"/>
  <c r="H215" i="28" a="1"/>
  <c r="H215" i="28" s="1"/>
  <c r="H216" i="28" a="1"/>
  <c r="H216" i="28" s="1"/>
  <c r="H217" i="28" a="1"/>
  <c r="H217" i="28" s="1"/>
  <c r="H218" i="28" a="1"/>
  <c r="H218" i="28" s="1"/>
  <c r="H219" i="28" a="1"/>
  <c r="H219" i="28" s="1"/>
  <c r="H220" i="28" a="1"/>
  <c r="H220" i="28" s="1"/>
  <c r="H221" i="28" a="1"/>
  <c r="H221" i="28" s="1"/>
  <c r="H222" i="28" a="1"/>
  <c r="H222" i="28" s="1"/>
  <c r="H223" i="28" a="1"/>
  <c r="H223" i="28" s="1"/>
  <c r="H224" i="28" a="1"/>
  <c r="H224" i="28" s="1"/>
  <c r="H225" i="28" a="1"/>
  <c r="H225" i="28" s="1"/>
  <c r="H226" i="28" a="1"/>
  <c r="H226" i="28" s="1"/>
  <c r="H227" i="28" a="1"/>
  <c r="H227" i="28" s="1"/>
  <c r="H228" i="28" a="1"/>
  <c r="H228" i="28" s="1"/>
  <c r="H229" i="28" a="1"/>
  <c r="H229" i="28" s="1"/>
  <c r="H230" i="28" a="1"/>
  <c r="H230" i="28" s="1"/>
  <c r="H231" i="28" a="1"/>
  <c r="H231" i="28" s="1"/>
  <c r="H232" i="28" a="1"/>
  <c r="H232" i="28" s="1"/>
  <c r="H233" i="28" a="1"/>
  <c r="H233" i="28" s="1"/>
  <c r="H234" i="28" a="1"/>
  <c r="H234" i="28" s="1"/>
  <c r="H235" i="28" a="1"/>
  <c r="H235" i="28" s="1"/>
  <c r="H236" i="28" a="1"/>
  <c r="H236" i="28" s="1"/>
  <c r="H237" i="28" a="1"/>
  <c r="H237" i="28" s="1"/>
  <c r="H238" i="28" a="1"/>
  <c r="H238" i="28" s="1"/>
  <c r="H239" i="28" a="1"/>
  <c r="H239" i="28" s="1"/>
  <c r="H240" i="28" a="1"/>
  <c r="H240" i="28" s="1"/>
  <c r="H241" i="28" a="1"/>
  <c r="H241" i="28" s="1"/>
  <c r="H242" i="28" a="1"/>
  <c r="H242" i="28" s="1"/>
  <c r="H243" i="28" a="1"/>
  <c r="H243" i="28" s="1"/>
  <c r="H244" i="28" a="1"/>
  <c r="H244" i="28" s="1"/>
  <c r="H245" i="28" a="1"/>
  <c r="H245" i="28" s="1"/>
  <c r="H246" i="28" a="1"/>
  <c r="H246" i="28" s="1"/>
  <c r="H247" i="28" a="1"/>
  <c r="H247" i="28" s="1"/>
  <c r="H248" i="28" a="1"/>
  <c r="H248" i="28" s="1"/>
  <c r="H249" i="28" a="1"/>
  <c r="H249" i="28" s="1"/>
  <c r="H250" i="28" a="1"/>
  <c r="H250" i="28" s="1"/>
  <c r="H251" i="28" a="1"/>
  <c r="H251" i="28" s="1"/>
  <c r="H252" i="28" a="1"/>
  <c r="H252" i="28" s="1"/>
  <c r="H253" i="28" a="1"/>
  <c r="H253" i="28" s="1"/>
  <c r="H254" i="28" a="1"/>
  <c r="H254" i="28" s="1"/>
  <c r="H255" i="28" a="1"/>
  <c r="H255" i="28" s="1"/>
  <c r="H256" i="28" a="1"/>
  <c r="H256" i="28" s="1"/>
  <c r="H257" i="28" a="1"/>
  <c r="H257" i="28" s="1"/>
  <c r="H258" i="28" a="1"/>
  <c r="H258" i="28" s="1"/>
  <c r="H259" i="28" a="1"/>
  <c r="H259" i="28" s="1"/>
  <c r="H260" i="28" a="1"/>
  <c r="H260" i="28" s="1"/>
  <c r="H261" i="28" a="1"/>
  <c r="H261" i="28" s="1"/>
  <c r="H262" i="28" a="1"/>
  <c r="H262" i="28"/>
  <c r="H263" i="28" a="1"/>
  <c r="H263" i="28" s="1"/>
  <c r="H264" i="28" a="1"/>
  <c r="H264" i="28" s="1"/>
  <c r="H265" i="28" a="1"/>
  <c r="H265" i="28" s="1"/>
  <c r="H266" i="28" a="1"/>
  <c r="H266" i="28" s="1"/>
  <c r="H267" i="28" a="1"/>
  <c r="H267" i="28" s="1"/>
  <c r="H268" i="28" a="1"/>
  <c r="H268" i="28" s="1"/>
  <c r="H269" i="28" a="1"/>
  <c r="H269" i="28" s="1"/>
  <c r="H270" i="28" a="1"/>
  <c r="H270" i="28" s="1"/>
  <c r="H271" i="28" a="1"/>
  <c r="H271" i="28" s="1"/>
  <c r="H272" i="28" a="1"/>
  <c r="H272" i="28" s="1"/>
  <c r="H273" i="28" a="1"/>
  <c r="H273" i="28" s="1"/>
  <c r="H274" i="28" a="1"/>
  <c r="H274" i="28" s="1"/>
  <c r="H275" i="28" a="1"/>
  <c r="H275" i="28" s="1"/>
  <c r="H276" i="28" a="1"/>
  <c r="H276" i="28" s="1"/>
  <c r="H277" i="28" a="1"/>
  <c r="H277" i="28" s="1"/>
  <c r="H278" i="28" a="1"/>
  <c r="H278" i="28" s="1"/>
  <c r="H279" i="28" a="1"/>
  <c r="H279" i="28" s="1"/>
  <c r="H280" i="28" a="1"/>
  <c r="H280" i="28" s="1"/>
  <c r="H281" i="28" a="1"/>
  <c r="H281" i="28" s="1"/>
  <c r="H282" i="28" a="1"/>
  <c r="H282" i="28" s="1"/>
  <c r="H283" i="28" a="1"/>
  <c r="H283" i="28" s="1"/>
  <c r="H284" i="28" a="1"/>
  <c r="H284" i="28" s="1"/>
  <c r="H285" i="28" a="1"/>
  <c r="H285" i="28" s="1"/>
  <c r="H286" i="28" a="1"/>
  <c r="H286" i="28" s="1"/>
  <c r="H287" i="28" a="1"/>
  <c r="H287" i="28" s="1"/>
  <c r="H288" i="28" a="1"/>
  <c r="H288" i="28" s="1"/>
  <c r="H289" i="28" a="1"/>
  <c r="H289" i="28" s="1"/>
  <c r="H290" i="28" a="1"/>
  <c r="H290" i="28" s="1"/>
  <c r="H291" i="28" a="1"/>
  <c r="H291" i="28" s="1"/>
  <c r="H292" i="28" a="1"/>
  <c r="H292" i="28" s="1"/>
  <c r="H293" i="28" a="1"/>
  <c r="H293" i="28" s="1"/>
  <c r="H294" i="28" a="1"/>
  <c r="H294" i="28" s="1"/>
  <c r="H295" i="28" a="1"/>
  <c r="H295" i="28" s="1"/>
  <c r="H296" i="28" a="1"/>
  <c r="H296" i="28" s="1"/>
  <c r="H297" i="28" a="1"/>
  <c r="H297" i="28" s="1"/>
  <c r="H298" i="28" a="1"/>
  <c r="H298" i="28" s="1"/>
  <c r="H299" i="28" a="1"/>
  <c r="H299" i="28" s="1"/>
  <c r="H300" i="28" a="1"/>
  <c r="H300" i="28" s="1"/>
  <c r="H301" i="28" a="1"/>
  <c r="H301" i="28" s="1"/>
  <c r="H302" i="28" a="1"/>
  <c r="H302" i="28" s="1"/>
  <c r="H303" i="28" a="1"/>
  <c r="H303" i="28" s="1"/>
  <c r="H304" i="28" a="1"/>
  <c r="H304" i="28" s="1"/>
  <c r="H305" i="28" a="1"/>
  <c r="H305" i="28" s="1"/>
  <c r="H306" i="28" a="1"/>
  <c r="H306" i="28" s="1"/>
  <c r="H307" i="28" a="1"/>
  <c r="H307" i="28" s="1"/>
  <c r="H308" i="28" a="1"/>
  <c r="H308" i="28" s="1"/>
  <c r="H309" i="28" a="1"/>
  <c r="H309" i="28" s="1"/>
  <c r="H310" i="28" a="1"/>
  <c r="H310" i="28" s="1"/>
  <c r="H311" i="28" a="1"/>
  <c r="H311" i="28" s="1"/>
  <c r="H312" i="28" a="1"/>
  <c r="H312" i="28" s="1"/>
  <c r="H313" i="28" a="1"/>
  <c r="H313" i="28" s="1"/>
  <c r="H314" i="28" a="1"/>
  <c r="H314" i="28" s="1"/>
  <c r="H315" i="28" a="1"/>
  <c r="H315" i="28" s="1"/>
  <c r="H316" i="28" a="1"/>
  <c r="H316" i="28" s="1"/>
  <c r="H317" i="28" a="1"/>
  <c r="H317" i="28" s="1"/>
  <c r="H318" i="28" a="1"/>
  <c r="H318" i="28" s="1"/>
  <c r="H319" i="28" a="1"/>
  <c r="H319" i="28" s="1"/>
  <c r="H320" i="28" a="1"/>
  <c r="H320" i="28" s="1"/>
  <c r="H321" i="28" a="1"/>
  <c r="H321" i="28" s="1"/>
  <c r="H322" i="28" a="1"/>
  <c r="H322" i="28" s="1"/>
  <c r="H323" i="28" a="1"/>
  <c r="H323" i="28" s="1"/>
  <c r="H324" i="28" a="1"/>
  <c r="H324" i="28" s="1"/>
  <c r="H325" i="28" a="1"/>
  <c r="H325" i="28" s="1"/>
  <c r="H326" i="28" a="1"/>
  <c r="H326" i="28" s="1"/>
  <c r="H327" i="28" a="1"/>
  <c r="H327" i="28" s="1"/>
  <c r="H328" i="28" a="1"/>
  <c r="H328" i="28" s="1"/>
  <c r="H329" i="28" a="1"/>
  <c r="H329" i="28" s="1"/>
  <c r="H330" i="28" a="1"/>
  <c r="H330" i="28" s="1"/>
  <c r="H331" i="28" a="1"/>
  <c r="H331" i="28" s="1"/>
  <c r="H332" i="28" a="1"/>
  <c r="H332" i="28" s="1"/>
  <c r="H333" i="28" a="1"/>
  <c r="H333" i="28" s="1"/>
  <c r="H334" i="28" a="1"/>
  <c r="H334" i="28" s="1"/>
  <c r="H335" i="28" a="1"/>
  <c r="H335" i="28" s="1"/>
  <c r="H336" i="28" a="1"/>
  <c r="H336" i="28" s="1"/>
  <c r="H337" i="28" a="1"/>
  <c r="H337" i="28" s="1"/>
  <c r="H338" i="28" a="1"/>
  <c r="H338" i="28" s="1"/>
  <c r="H339" i="28" a="1"/>
  <c r="H339" i="28" s="1"/>
  <c r="H340" i="28" a="1"/>
  <c r="H340" i="28" s="1"/>
  <c r="H341" i="28" a="1"/>
  <c r="H341" i="28" s="1"/>
  <c r="H342" i="28" a="1"/>
  <c r="H342" i="28" s="1"/>
  <c r="H343" i="28" a="1"/>
  <c r="H343" i="28" s="1"/>
  <c r="H344" i="28" a="1"/>
  <c r="H344" i="28" s="1"/>
  <c r="H345" i="28" a="1"/>
  <c r="H345" i="28" s="1"/>
  <c r="H346" i="28" a="1"/>
  <c r="H346" i="28" s="1"/>
  <c r="H347" i="28" a="1"/>
  <c r="H347" i="28" s="1"/>
  <c r="H348" i="28" a="1"/>
  <c r="H348" i="28" s="1"/>
  <c r="H349" i="28" a="1"/>
  <c r="H349" i="28" s="1"/>
  <c r="H350" i="28" a="1"/>
  <c r="H350" i="28" s="1"/>
  <c r="H351" i="28" a="1"/>
  <c r="H351" i="28" s="1"/>
  <c r="H352" i="28" a="1"/>
  <c r="H352" i="28" s="1"/>
  <c r="H353" i="28" a="1"/>
  <c r="H353" i="28" s="1"/>
  <c r="H354" i="28" a="1"/>
  <c r="H354" i="28" s="1"/>
  <c r="H355" i="28" a="1"/>
  <c r="H355" i="28" s="1"/>
  <c r="H356" i="28" a="1"/>
  <c r="H356" i="28" s="1"/>
  <c r="H357" i="28" a="1"/>
  <c r="H357" i="28" s="1"/>
  <c r="H358" i="28" a="1"/>
  <c r="H358" i="28" s="1"/>
  <c r="H359" i="28" a="1"/>
  <c r="H359" i="28" s="1"/>
  <c r="H360" i="28" a="1"/>
  <c r="H360" i="28" s="1"/>
  <c r="H361" i="28" a="1"/>
  <c r="H361" i="28" s="1"/>
  <c r="H362" i="28" a="1"/>
  <c r="H362" i="28" s="1"/>
  <c r="H363" i="28" a="1"/>
  <c r="H363" i="28" s="1"/>
  <c r="H364" i="28" a="1"/>
  <c r="H364" i="28" s="1"/>
  <c r="H365" i="28" a="1"/>
  <c r="H365" i="28" s="1"/>
  <c r="H366" i="28" a="1"/>
  <c r="H366" i="28" s="1"/>
  <c r="H367" i="28" a="1"/>
  <c r="H367" i="28" s="1"/>
  <c r="H368" i="28" a="1"/>
  <c r="H368" i="28" s="1"/>
  <c r="H369" i="28" a="1"/>
  <c r="H369" i="28" s="1"/>
  <c r="H370" i="28" a="1"/>
  <c r="H370" i="28" s="1"/>
  <c r="H371" i="28" a="1"/>
  <c r="H371" i="28" s="1"/>
  <c r="H372" i="28" a="1"/>
  <c r="H372" i="28" s="1"/>
  <c r="H373" i="28" a="1"/>
  <c r="H373" i="28" s="1"/>
  <c r="H374" i="28" a="1"/>
  <c r="H374" i="28" s="1"/>
  <c r="H375" i="28" a="1"/>
  <c r="H375" i="28" s="1"/>
  <c r="H376" i="28" a="1"/>
  <c r="H376" i="28" s="1"/>
  <c r="H377" i="28" a="1"/>
  <c r="H377" i="28" s="1"/>
  <c r="H378" i="28" a="1"/>
  <c r="H378" i="28" s="1"/>
  <c r="H379" i="28" a="1"/>
  <c r="H379" i="28" s="1"/>
  <c r="H380" i="28" a="1"/>
  <c r="H380" i="28" s="1"/>
  <c r="H381" i="28" a="1"/>
  <c r="H381" i="28" s="1"/>
  <c r="H382" i="28" a="1"/>
  <c r="H382" i="28" s="1"/>
  <c r="H383" i="28" a="1"/>
  <c r="H383" i="28" s="1"/>
  <c r="H384" i="28" a="1"/>
  <c r="H384" i="28" s="1"/>
  <c r="H385" i="28" a="1"/>
  <c r="H385" i="28" s="1"/>
  <c r="H386" i="28" a="1"/>
  <c r="H386" i="28" s="1"/>
  <c r="H387" i="28" a="1"/>
  <c r="H387" i="28" s="1"/>
  <c r="H388" i="28" a="1"/>
  <c r="H388" i="28" s="1"/>
  <c r="H389" i="28" a="1"/>
  <c r="H389" i="28" s="1"/>
  <c r="H390" i="28" a="1"/>
  <c r="H390" i="28" s="1"/>
  <c r="H391" i="28" a="1"/>
  <c r="H391" i="28" s="1"/>
  <c r="H392" i="28" a="1"/>
  <c r="H392" i="28" s="1"/>
  <c r="H393" i="28" a="1"/>
  <c r="H393" i="28" s="1"/>
  <c r="H394" i="28" a="1"/>
  <c r="H394" i="28" s="1"/>
  <c r="H395" i="28" a="1"/>
  <c r="H395" i="28" s="1"/>
  <c r="H396" i="28" a="1"/>
  <c r="H396" i="28" s="1"/>
  <c r="H397" i="28" a="1"/>
  <c r="H397" i="28" s="1"/>
  <c r="H398" i="28" a="1"/>
  <c r="H398" i="28" s="1"/>
  <c r="H399" i="28" a="1"/>
  <c r="H399" i="28" s="1"/>
  <c r="H400" i="28" a="1"/>
  <c r="H400" i="28" s="1"/>
  <c r="H401" i="28" a="1"/>
  <c r="H401" i="28" s="1"/>
  <c r="H402" i="28" a="1"/>
  <c r="H402" i="28" s="1"/>
  <c r="H403" i="28" a="1"/>
  <c r="H403" i="28" s="1"/>
  <c r="H404" i="28" a="1"/>
  <c r="H404" i="28" s="1"/>
  <c r="H405" i="28" a="1"/>
  <c r="H405" i="28" s="1"/>
  <c r="H406" i="28" a="1"/>
  <c r="H406" i="28" s="1"/>
  <c r="H407" i="28" a="1"/>
  <c r="H407" i="28" s="1"/>
  <c r="F404" i="28"/>
  <c r="F405" i="28"/>
  <c r="F406" i="28"/>
  <c r="F407" i="28"/>
  <c r="E5" i="28"/>
  <c r="E6" i="28"/>
  <c r="E7" i="28"/>
  <c r="E8" i="28"/>
  <c r="E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E35" i="28"/>
  <c r="E36" i="28"/>
  <c r="E37" i="28"/>
  <c r="E38" i="28"/>
  <c r="E39" i="28"/>
  <c r="E40" i="28"/>
  <c r="E41" i="28"/>
  <c r="E42" i="28"/>
  <c r="E43" i="28"/>
  <c r="E44" i="28"/>
  <c r="E45" i="28"/>
  <c r="E46" i="28"/>
  <c r="E47" i="28"/>
  <c r="E48" i="28"/>
  <c r="E49" i="28"/>
  <c r="E50" i="28"/>
  <c r="E51" i="28"/>
  <c r="E52" i="28"/>
  <c r="E53" i="28"/>
  <c r="E54" i="28"/>
  <c r="E55" i="28"/>
  <c r="E56" i="28"/>
  <c r="E57" i="28"/>
  <c r="E58" i="28"/>
  <c r="E59" i="28"/>
  <c r="E60" i="28"/>
  <c r="E61" i="28"/>
  <c r="E62" i="28"/>
  <c r="E63" i="28"/>
  <c r="E64" i="28"/>
  <c r="E65" i="28"/>
  <c r="E66" i="28"/>
  <c r="E67" i="28"/>
  <c r="E68" i="28"/>
  <c r="E69" i="28"/>
  <c r="E70" i="28"/>
  <c r="E71" i="28"/>
  <c r="E72" i="28"/>
  <c r="E73" i="28"/>
  <c r="E74" i="28"/>
  <c r="E75" i="28"/>
  <c r="E76" i="28"/>
  <c r="E77" i="28"/>
  <c r="E78" i="28"/>
  <c r="E79" i="28"/>
  <c r="E80" i="28"/>
  <c r="E81" i="28"/>
  <c r="E82" i="28"/>
  <c r="E83" i="28"/>
  <c r="E84" i="28"/>
  <c r="E85" i="28"/>
  <c r="E86" i="28"/>
  <c r="E87" i="28"/>
  <c r="E88" i="28"/>
  <c r="E89" i="28"/>
  <c r="E90" i="28"/>
  <c r="E91" i="28"/>
  <c r="E92" i="28"/>
  <c r="E93" i="28"/>
  <c r="E94" i="28"/>
  <c r="E95" i="28"/>
  <c r="E96" i="28"/>
  <c r="E97" i="28"/>
  <c r="E98" i="28"/>
  <c r="E99" i="28"/>
  <c r="E100" i="28"/>
  <c r="E101" i="28"/>
  <c r="E102" i="28"/>
  <c r="E103" i="28"/>
  <c r="E104" i="28"/>
  <c r="E105" i="28"/>
  <c r="E106" i="28"/>
  <c r="E107" i="28"/>
  <c r="E108" i="28"/>
  <c r="E109" i="28"/>
  <c r="E110" i="28"/>
  <c r="E111" i="28"/>
  <c r="E112" i="28"/>
  <c r="E113" i="28"/>
  <c r="E114" i="28"/>
  <c r="E115" i="28"/>
  <c r="E116" i="28"/>
  <c r="E117" i="28"/>
  <c r="E118" i="28"/>
  <c r="E119" i="28"/>
  <c r="E120" i="28"/>
  <c r="E121" i="28"/>
  <c r="E122" i="28"/>
  <c r="E123" i="28"/>
  <c r="E124" i="28"/>
  <c r="E125" i="28"/>
  <c r="E126" i="28"/>
  <c r="E127" i="28"/>
  <c r="E128" i="28"/>
  <c r="E129" i="28"/>
  <c r="E130" i="28"/>
  <c r="E131" i="28"/>
  <c r="E132" i="28"/>
  <c r="E133" i="28"/>
  <c r="E134" i="28"/>
  <c r="E135" i="28"/>
  <c r="E136" i="28"/>
  <c r="E137" i="28"/>
  <c r="E138" i="28"/>
  <c r="E139" i="28"/>
  <c r="E140" i="28"/>
  <c r="E141" i="28"/>
  <c r="E142" i="28"/>
  <c r="E143" i="28"/>
  <c r="E144" i="28"/>
  <c r="E145" i="28"/>
  <c r="E146" i="28"/>
  <c r="E147" i="28"/>
  <c r="E148" i="28"/>
  <c r="E149" i="28"/>
  <c r="E150" i="28"/>
  <c r="E151" i="28"/>
  <c r="E152" i="28"/>
  <c r="E153" i="28"/>
  <c r="E154" i="28"/>
  <c r="E155" i="28"/>
  <c r="E156" i="28"/>
  <c r="E157" i="28"/>
  <c r="E158" i="28"/>
  <c r="E159" i="28"/>
  <c r="E160" i="28"/>
  <c r="E161" i="28"/>
  <c r="E162" i="28"/>
  <c r="E163" i="28"/>
  <c r="E164" i="28"/>
  <c r="E165" i="28"/>
  <c r="E166" i="28"/>
  <c r="E167" i="28"/>
  <c r="E168" i="28"/>
  <c r="E169" i="28"/>
  <c r="E170" i="28"/>
  <c r="E171" i="28"/>
  <c r="E172" i="28"/>
  <c r="E173" i="28"/>
  <c r="E174" i="28"/>
  <c r="E175" i="28"/>
  <c r="E176" i="28"/>
  <c r="E177" i="28"/>
  <c r="E178" i="28"/>
  <c r="E179" i="28"/>
  <c r="E180" i="28"/>
  <c r="E181" i="28"/>
  <c r="E182" i="28"/>
  <c r="E183" i="28"/>
  <c r="E184" i="28"/>
  <c r="E185" i="28"/>
  <c r="E186" i="28"/>
  <c r="E187" i="28"/>
  <c r="E188" i="28"/>
  <c r="E189" i="28"/>
  <c r="E190" i="28"/>
  <c r="E191" i="28"/>
  <c r="E192" i="28"/>
  <c r="E193" i="28"/>
  <c r="E194" i="28"/>
  <c r="E195" i="28"/>
  <c r="E196" i="28"/>
  <c r="E197" i="28"/>
  <c r="E198" i="28"/>
  <c r="E199" i="28"/>
  <c r="E200" i="28"/>
  <c r="E201" i="28"/>
  <c r="E202" i="28"/>
  <c r="E203" i="28"/>
  <c r="E204" i="28"/>
  <c r="E205" i="28"/>
  <c r="E206" i="28"/>
  <c r="E207" i="28"/>
  <c r="E208" i="28"/>
  <c r="E209" i="28"/>
  <c r="E210" i="28"/>
  <c r="E211" i="28"/>
  <c r="E212" i="28"/>
  <c r="E213" i="28"/>
  <c r="E214" i="28"/>
  <c r="E215" i="28"/>
  <c r="E216" i="28"/>
  <c r="E217" i="28"/>
  <c r="E218" i="28"/>
  <c r="E219" i="28"/>
  <c r="E220" i="28"/>
  <c r="E221" i="28"/>
  <c r="E222" i="28"/>
  <c r="E223" i="28"/>
  <c r="E224" i="28"/>
  <c r="E225" i="28"/>
  <c r="E226" i="28"/>
  <c r="E227" i="28"/>
  <c r="E228" i="28"/>
  <c r="E229" i="28"/>
  <c r="E230" i="28"/>
  <c r="E231" i="28"/>
  <c r="E232" i="28"/>
  <c r="E233" i="28"/>
  <c r="E234" i="28"/>
  <c r="E235" i="28"/>
  <c r="E236" i="28"/>
  <c r="E237" i="28"/>
  <c r="E238" i="28"/>
  <c r="E239" i="28"/>
  <c r="E240" i="28"/>
  <c r="E241" i="28"/>
  <c r="E242" i="28"/>
  <c r="E243" i="28"/>
  <c r="E244" i="28"/>
  <c r="E245" i="28"/>
  <c r="E246" i="28"/>
  <c r="E247" i="28"/>
  <c r="E248" i="28"/>
  <c r="E249" i="28"/>
  <c r="E250" i="28"/>
  <c r="E251" i="28"/>
  <c r="E252" i="28"/>
  <c r="E253" i="28"/>
  <c r="E254" i="28"/>
  <c r="E255" i="28"/>
  <c r="E256" i="28"/>
  <c r="E257" i="28"/>
  <c r="E258" i="28"/>
  <c r="E259" i="28"/>
  <c r="E260" i="28"/>
  <c r="E261" i="28"/>
  <c r="E262" i="28"/>
  <c r="E263" i="28"/>
  <c r="E264" i="28"/>
  <c r="E265" i="28"/>
  <c r="E266" i="28"/>
  <c r="E267" i="28"/>
  <c r="E268" i="28"/>
  <c r="E269" i="28"/>
  <c r="E270" i="28"/>
  <c r="E271" i="28"/>
  <c r="E272" i="28"/>
  <c r="E273" i="28"/>
  <c r="E274" i="28"/>
  <c r="E275" i="28"/>
  <c r="E276" i="28"/>
  <c r="E277" i="28"/>
  <c r="E278" i="28"/>
  <c r="E279" i="28"/>
  <c r="E280" i="28"/>
  <c r="E281" i="28"/>
  <c r="E282" i="28"/>
  <c r="E283" i="28"/>
  <c r="E284" i="28"/>
  <c r="E285" i="28"/>
  <c r="E286" i="28"/>
  <c r="E287" i="28"/>
  <c r="E288" i="28"/>
  <c r="E289" i="28"/>
  <c r="E290" i="28"/>
  <c r="E291" i="28"/>
  <c r="E292" i="28"/>
  <c r="E293" i="28"/>
  <c r="E294" i="28"/>
  <c r="E295" i="28"/>
  <c r="E296" i="28"/>
  <c r="E297" i="28"/>
  <c r="E298" i="28"/>
  <c r="E299" i="28"/>
  <c r="E300" i="28"/>
  <c r="E301" i="28"/>
  <c r="E302" i="28"/>
  <c r="E303" i="28"/>
  <c r="E304" i="28"/>
  <c r="E305" i="28"/>
  <c r="E306" i="28"/>
  <c r="E307" i="28"/>
  <c r="E308" i="28"/>
  <c r="E309" i="28"/>
  <c r="E310" i="28"/>
  <c r="E311" i="28"/>
  <c r="E312" i="28"/>
  <c r="E313" i="28"/>
  <c r="E314" i="28"/>
  <c r="E315" i="28"/>
  <c r="E316" i="28"/>
  <c r="E317" i="28"/>
  <c r="E318" i="28"/>
  <c r="E319" i="28"/>
  <c r="E320" i="28"/>
  <c r="E321" i="28"/>
  <c r="E322" i="28"/>
  <c r="E323" i="28"/>
  <c r="E324" i="28"/>
  <c r="E325" i="28"/>
  <c r="E326" i="28"/>
  <c r="E327" i="28"/>
  <c r="E328" i="28"/>
  <c r="E329" i="28"/>
  <c r="E330" i="28"/>
  <c r="E331" i="28"/>
  <c r="E332" i="28"/>
  <c r="E333" i="28"/>
  <c r="E334" i="28"/>
  <c r="E335" i="28"/>
  <c r="E336" i="28"/>
  <c r="E337" i="28"/>
  <c r="E338" i="28"/>
  <c r="E339" i="28"/>
  <c r="E340" i="28"/>
  <c r="E341" i="28"/>
  <c r="E342" i="28"/>
  <c r="E343" i="28"/>
  <c r="E344" i="28"/>
  <c r="E345" i="28"/>
  <c r="E346" i="28"/>
  <c r="E347" i="28"/>
  <c r="E348" i="28"/>
  <c r="E349" i="28"/>
  <c r="E350" i="28"/>
  <c r="E351" i="28"/>
  <c r="E352" i="28"/>
  <c r="E353" i="28"/>
  <c r="E354" i="28"/>
  <c r="E355" i="28"/>
  <c r="E356" i="28"/>
  <c r="E357" i="28"/>
  <c r="E358" i="28"/>
  <c r="E359" i="28"/>
  <c r="E360" i="28"/>
  <c r="E361" i="28"/>
  <c r="E362" i="28"/>
  <c r="E363" i="28"/>
  <c r="E364" i="28"/>
  <c r="E365" i="28"/>
  <c r="E366" i="28"/>
  <c r="E367" i="28"/>
  <c r="E368" i="28"/>
  <c r="E369" i="28"/>
  <c r="E370" i="28"/>
  <c r="E371" i="28"/>
  <c r="E372" i="28"/>
  <c r="E373" i="28"/>
  <c r="E374" i="28"/>
  <c r="E375" i="28"/>
  <c r="E376" i="28"/>
  <c r="E377" i="28"/>
  <c r="E378" i="28"/>
  <c r="E379" i="28"/>
  <c r="E380" i="28"/>
  <c r="E381" i="28"/>
  <c r="E382" i="28"/>
  <c r="E383" i="28"/>
  <c r="E384" i="28"/>
  <c r="E385" i="28"/>
  <c r="E386" i="28"/>
  <c r="E387" i="28"/>
  <c r="E388" i="28"/>
  <c r="E389" i="28"/>
  <c r="E390" i="28"/>
  <c r="E391" i="28"/>
  <c r="E392" i="28"/>
  <c r="E393" i="28"/>
  <c r="E394" i="28"/>
  <c r="E395" i="28"/>
  <c r="E396" i="28"/>
  <c r="E397" i="28"/>
  <c r="E398" i="28"/>
  <c r="E399" i="28"/>
  <c r="E400" i="28"/>
  <c r="E401" i="28"/>
  <c r="E402" i="28"/>
  <c r="E403" i="28"/>
  <c r="E404" i="28"/>
  <c r="E405" i="28"/>
  <c r="E406" i="28"/>
  <c r="E407" i="28"/>
  <c r="E4" i="28"/>
  <c r="D4" i="28"/>
  <c r="D5" i="28"/>
  <c r="D6" i="28"/>
  <c r="D7" i="28"/>
  <c r="D8" i="28"/>
  <c r="D9" i="28"/>
  <c r="D10" i="28"/>
  <c r="D11" i="28"/>
  <c r="D12" i="28"/>
  <c r="D13" i="28"/>
  <c r="D14" i="28"/>
  <c r="D15" i="28"/>
  <c r="D16" i="28"/>
  <c r="D17" i="28"/>
  <c r="D18" i="28"/>
  <c r="D19" i="28"/>
  <c r="D20" i="28"/>
  <c r="D21" i="28"/>
  <c r="D22" i="28"/>
  <c r="D23" i="28"/>
  <c r="D24" i="28"/>
  <c r="D25" i="28"/>
  <c r="D26" i="28"/>
  <c r="D27" i="28"/>
  <c r="D28" i="28"/>
  <c r="D29" i="28"/>
  <c r="D30" i="28"/>
  <c r="D31" i="28"/>
  <c r="D32" i="28"/>
  <c r="D33" i="28"/>
  <c r="D34" i="28"/>
  <c r="D35" i="28"/>
  <c r="D36" i="28"/>
  <c r="D37" i="28"/>
  <c r="D38" i="28"/>
  <c r="D39" i="28"/>
  <c r="D40" i="28"/>
  <c r="D41" i="28"/>
  <c r="D42" i="28"/>
  <c r="D43" i="28"/>
  <c r="D44" i="28"/>
  <c r="D45" i="28"/>
  <c r="D46" i="28"/>
  <c r="D47" i="28"/>
  <c r="D48" i="28"/>
  <c r="D49" i="28"/>
  <c r="D50" i="28"/>
  <c r="D51" i="28"/>
  <c r="D52" i="28"/>
  <c r="D53" i="28"/>
  <c r="D54" i="28"/>
  <c r="D55" i="28"/>
  <c r="D56" i="28"/>
  <c r="D57" i="28"/>
  <c r="D58" i="28"/>
  <c r="D59" i="28"/>
  <c r="D60" i="28"/>
  <c r="D61" i="28"/>
  <c r="D62" i="28"/>
  <c r="D63" i="28"/>
  <c r="D64" i="28"/>
  <c r="D65" i="28"/>
  <c r="D66" i="28"/>
  <c r="D67" i="28"/>
  <c r="D68" i="28"/>
  <c r="D69" i="28"/>
  <c r="D70" i="28"/>
  <c r="D71" i="28"/>
  <c r="D72" i="28"/>
  <c r="D73" i="28"/>
  <c r="D74" i="28"/>
  <c r="D75" i="28"/>
  <c r="D76" i="28"/>
  <c r="D77" i="28"/>
  <c r="D78" i="28"/>
  <c r="D79" i="28"/>
  <c r="D80" i="28"/>
  <c r="D81" i="28"/>
  <c r="D82" i="28"/>
  <c r="D83" i="28"/>
  <c r="D84" i="28"/>
  <c r="D85" i="28"/>
  <c r="D86" i="28"/>
  <c r="D87" i="28"/>
  <c r="D88" i="28"/>
  <c r="D89" i="28"/>
  <c r="D90" i="28"/>
  <c r="D91" i="28"/>
  <c r="D92" i="28"/>
  <c r="D93" i="28"/>
  <c r="D94" i="28"/>
  <c r="D95" i="28"/>
  <c r="D96" i="28"/>
  <c r="D97" i="28"/>
  <c r="D98" i="28"/>
  <c r="D99" i="28"/>
  <c r="D100" i="28"/>
  <c r="D101" i="28"/>
  <c r="D102" i="28"/>
  <c r="D103" i="28"/>
  <c r="D104" i="28"/>
  <c r="D105" i="28"/>
  <c r="D106" i="28"/>
  <c r="D107" i="28"/>
  <c r="D108" i="28"/>
  <c r="D109" i="28"/>
  <c r="D110" i="28"/>
  <c r="D111" i="28"/>
  <c r="D112" i="28"/>
  <c r="D113" i="28"/>
  <c r="D114" i="28"/>
  <c r="D115" i="28"/>
  <c r="D116" i="28"/>
  <c r="D117" i="28"/>
  <c r="D118" i="28"/>
  <c r="D119" i="28"/>
  <c r="D120" i="28"/>
  <c r="D121" i="28"/>
  <c r="D122" i="28"/>
  <c r="D123" i="28"/>
  <c r="D124" i="28"/>
  <c r="D125" i="28"/>
  <c r="D126" i="28"/>
  <c r="D127" i="28"/>
  <c r="D128" i="28"/>
  <c r="D129" i="28"/>
  <c r="D130" i="28"/>
  <c r="D131" i="28"/>
  <c r="D132" i="28"/>
  <c r="D133" i="28"/>
  <c r="D134" i="28"/>
  <c r="D135" i="28"/>
  <c r="D136" i="28"/>
  <c r="D137" i="28"/>
  <c r="D138" i="28"/>
  <c r="D139" i="28"/>
  <c r="D140" i="28"/>
  <c r="D141" i="28"/>
  <c r="D142" i="28"/>
  <c r="D143" i="28"/>
  <c r="D144" i="28"/>
  <c r="D145" i="28"/>
  <c r="D146" i="28"/>
  <c r="D147" i="28"/>
  <c r="D148" i="28"/>
  <c r="D149" i="28"/>
  <c r="D150" i="28"/>
  <c r="D151" i="28"/>
  <c r="D152" i="28"/>
  <c r="D153" i="28"/>
  <c r="D154" i="28"/>
  <c r="D155" i="28"/>
  <c r="D156" i="28"/>
  <c r="D157" i="28"/>
  <c r="D158" i="28"/>
  <c r="D159" i="28"/>
  <c r="D160" i="28"/>
  <c r="D161" i="28"/>
  <c r="D162" i="28"/>
  <c r="D163" i="28"/>
  <c r="D164" i="28"/>
  <c r="D165" i="28"/>
  <c r="D166" i="28"/>
  <c r="D167" i="28"/>
  <c r="D168" i="28"/>
  <c r="D169" i="28"/>
  <c r="D170" i="28"/>
  <c r="D171" i="28"/>
  <c r="D172" i="28"/>
  <c r="D173" i="28"/>
  <c r="D174" i="28"/>
  <c r="D175" i="28"/>
  <c r="D176" i="28"/>
  <c r="D177" i="28"/>
  <c r="D178" i="28"/>
  <c r="D179" i="28"/>
  <c r="D180" i="28"/>
  <c r="D181" i="28"/>
  <c r="D182" i="28"/>
  <c r="D183" i="28"/>
  <c r="D184" i="28"/>
  <c r="D185" i="28"/>
  <c r="D186" i="28"/>
  <c r="D187" i="28"/>
  <c r="D188" i="28"/>
  <c r="D189" i="28"/>
  <c r="D190" i="28"/>
  <c r="D191" i="28"/>
  <c r="D192" i="28"/>
  <c r="D193" i="28"/>
  <c r="D194" i="28"/>
  <c r="D195" i="28"/>
  <c r="D196" i="28"/>
  <c r="D197" i="28"/>
  <c r="D198" i="28"/>
  <c r="D199" i="28"/>
  <c r="D200" i="28"/>
  <c r="D201" i="28"/>
  <c r="D202" i="28"/>
  <c r="D203" i="28"/>
  <c r="D204" i="28"/>
  <c r="D205" i="28"/>
  <c r="D206" i="28"/>
  <c r="D207" i="28"/>
  <c r="D208" i="28"/>
  <c r="D209" i="28"/>
  <c r="D210" i="28"/>
  <c r="D211" i="28"/>
  <c r="D212" i="28"/>
  <c r="D213" i="28"/>
  <c r="D214" i="28"/>
  <c r="D215" i="28"/>
  <c r="D216" i="28"/>
  <c r="D217" i="28"/>
  <c r="D218" i="28"/>
  <c r="D219" i="28"/>
  <c r="D220" i="28"/>
  <c r="D221" i="28"/>
  <c r="D222" i="28"/>
  <c r="D223" i="28"/>
  <c r="D224" i="28"/>
  <c r="D225" i="28"/>
  <c r="D226" i="28"/>
  <c r="D227" i="28"/>
  <c r="D228" i="28"/>
  <c r="D229" i="28"/>
  <c r="D230" i="28"/>
  <c r="D231" i="28"/>
  <c r="D232" i="28"/>
  <c r="D233" i="28"/>
  <c r="D234" i="28"/>
  <c r="D235" i="28"/>
  <c r="D236" i="28"/>
  <c r="D237" i="28"/>
  <c r="D238" i="28"/>
  <c r="D239" i="28"/>
  <c r="D240" i="28"/>
  <c r="D241" i="28"/>
  <c r="D242" i="28"/>
  <c r="D243" i="28"/>
  <c r="D244" i="28"/>
  <c r="D245" i="28"/>
  <c r="D246" i="28"/>
  <c r="D247" i="28"/>
  <c r="D248" i="28"/>
  <c r="D249" i="28"/>
  <c r="D250" i="28"/>
  <c r="D251" i="28"/>
  <c r="D252" i="28"/>
  <c r="D253" i="28"/>
  <c r="D254" i="28"/>
  <c r="D255" i="28"/>
  <c r="D256" i="28"/>
  <c r="D257" i="28"/>
  <c r="D258" i="28"/>
  <c r="D259" i="28"/>
  <c r="D260" i="28"/>
  <c r="D261" i="28"/>
  <c r="D262" i="28"/>
  <c r="D263" i="28"/>
  <c r="D264" i="28"/>
  <c r="D265" i="28"/>
  <c r="D266" i="28"/>
  <c r="D267" i="28"/>
  <c r="D268" i="28"/>
  <c r="D269" i="28"/>
  <c r="D270" i="28"/>
  <c r="D271" i="28"/>
  <c r="D272" i="28"/>
  <c r="D273" i="28"/>
  <c r="D274" i="28"/>
  <c r="D275" i="28"/>
  <c r="D276" i="28"/>
  <c r="D277" i="28"/>
  <c r="D278" i="28"/>
  <c r="D279" i="28"/>
  <c r="D280" i="28"/>
  <c r="D281" i="28"/>
  <c r="D282" i="28"/>
  <c r="D283" i="28"/>
  <c r="D284" i="28"/>
  <c r="D285" i="28"/>
  <c r="D286" i="28"/>
  <c r="D287" i="28"/>
  <c r="D288" i="28"/>
  <c r="D289" i="28"/>
  <c r="D290" i="28"/>
  <c r="D291" i="28"/>
  <c r="D292" i="28"/>
  <c r="D293" i="28"/>
  <c r="D294" i="28"/>
  <c r="D295" i="28"/>
  <c r="D296" i="28"/>
  <c r="D297" i="28"/>
  <c r="D298" i="28"/>
  <c r="D299" i="28"/>
  <c r="D300" i="28"/>
  <c r="D301" i="28"/>
  <c r="D302" i="28"/>
  <c r="D303" i="28"/>
  <c r="D304" i="28"/>
  <c r="D305" i="28"/>
  <c r="D306" i="28"/>
  <c r="D307" i="28"/>
  <c r="D308" i="28"/>
  <c r="D309" i="28"/>
  <c r="D310" i="28"/>
  <c r="D311" i="28"/>
  <c r="D312" i="28"/>
  <c r="D313" i="28"/>
  <c r="D314" i="28"/>
  <c r="D315" i="28"/>
  <c r="D316" i="28"/>
  <c r="D317" i="28"/>
  <c r="D318" i="28"/>
  <c r="D319" i="28"/>
  <c r="D320" i="28"/>
  <c r="D321" i="28"/>
  <c r="D322" i="28"/>
  <c r="D323" i="28"/>
  <c r="D324" i="28"/>
  <c r="D325" i="28"/>
  <c r="D326" i="28"/>
  <c r="D327" i="28"/>
  <c r="D328" i="28"/>
  <c r="D329" i="28"/>
  <c r="D330" i="28"/>
  <c r="D331" i="28"/>
  <c r="D332" i="28"/>
  <c r="D333" i="28"/>
  <c r="D334" i="28"/>
  <c r="D335" i="28"/>
  <c r="D336" i="28"/>
  <c r="D337" i="28"/>
  <c r="D338" i="28"/>
  <c r="D339" i="28"/>
  <c r="D340" i="28"/>
  <c r="D341" i="28"/>
  <c r="D342" i="28"/>
  <c r="D343" i="28"/>
  <c r="D344" i="28"/>
  <c r="D345" i="28"/>
  <c r="D346" i="28"/>
  <c r="D347" i="28"/>
  <c r="D348" i="28"/>
  <c r="D349" i="28"/>
  <c r="D350" i="28"/>
  <c r="D351" i="28"/>
  <c r="D352" i="28"/>
  <c r="D353" i="28"/>
  <c r="D354" i="28"/>
  <c r="D355" i="28"/>
  <c r="D356" i="28"/>
  <c r="D357" i="28"/>
  <c r="D358" i="28"/>
  <c r="D359" i="28"/>
  <c r="D360" i="28"/>
  <c r="D361" i="28"/>
  <c r="D362" i="28"/>
  <c r="D363" i="28"/>
  <c r="D364" i="28"/>
  <c r="D365" i="28"/>
  <c r="D366" i="28"/>
  <c r="D367" i="28"/>
  <c r="D368" i="28"/>
  <c r="D369" i="28"/>
  <c r="D370" i="28"/>
  <c r="D371" i="28"/>
  <c r="D372" i="28"/>
  <c r="D373" i="28"/>
  <c r="D374" i="28"/>
  <c r="D375" i="28"/>
  <c r="D376" i="28"/>
  <c r="D377" i="28"/>
  <c r="D378" i="28"/>
  <c r="D379" i="28"/>
  <c r="D380" i="28"/>
  <c r="D381" i="28"/>
  <c r="D382" i="28"/>
  <c r="D383" i="28"/>
  <c r="D384" i="28"/>
  <c r="D385" i="28"/>
  <c r="D386" i="28"/>
  <c r="D387" i="28"/>
  <c r="D388" i="28"/>
  <c r="D389" i="28"/>
  <c r="D390" i="28"/>
  <c r="D391" i="28"/>
  <c r="D392" i="28"/>
  <c r="D393" i="28"/>
  <c r="D394" i="28"/>
  <c r="D395" i="28"/>
  <c r="D396" i="28"/>
  <c r="D397" i="28"/>
  <c r="D398" i="28"/>
  <c r="D399" i="28"/>
  <c r="D400" i="28"/>
  <c r="D401" i="28"/>
  <c r="D402" i="28"/>
  <c r="D403" i="28"/>
  <c r="D404" i="28"/>
  <c r="D405" i="28"/>
  <c r="D406" i="28"/>
  <c r="D407" i="28"/>
  <c r="C4" i="28" a="1"/>
  <c r="C4" i="28" s="1"/>
  <c r="C5" i="28" a="1"/>
  <c r="C5" i="28" s="1"/>
  <c r="C6" i="28" a="1"/>
  <c r="C6" i="28" s="1"/>
  <c r="C7" i="28" a="1"/>
  <c r="C7" i="28" s="1"/>
  <c r="C8" i="28" a="1"/>
  <c r="C8" i="28" s="1"/>
  <c r="C9" i="28" a="1"/>
  <c r="C9" i="28" s="1"/>
  <c r="C10" i="28" a="1"/>
  <c r="C10" i="28" s="1"/>
  <c r="C11" i="28" a="1"/>
  <c r="C11" i="28" s="1"/>
  <c r="C12" i="28" a="1"/>
  <c r="C12" i="28" s="1"/>
  <c r="C13" i="28" a="1"/>
  <c r="C13" i="28" s="1"/>
  <c r="C14" i="28" a="1"/>
  <c r="C14" i="28" s="1"/>
  <c r="C15" i="28" a="1"/>
  <c r="C15" i="28" s="1"/>
  <c r="C16" i="28" a="1"/>
  <c r="C16" i="28" s="1"/>
  <c r="C17" i="28" a="1"/>
  <c r="C17" i="28" s="1"/>
  <c r="C18" i="28" a="1"/>
  <c r="C18" i="28" s="1"/>
  <c r="C19" i="28" a="1"/>
  <c r="C19" i="28" s="1"/>
  <c r="C20" i="28" a="1"/>
  <c r="C20" i="28" s="1"/>
  <c r="C21" i="28" a="1"/>
  <c r="C21" i="28" s="1"/>
  <c r="C22" i="28" a="1"/>
  <c r="C22" i="28" s="1"/>
  <c r="C23" i="28" a="1"/>
  <c r="C23" i="28"/>
  <c r="C24" i="28" a="1"/>
  <c r="C24" i="28" s="1"/>
  <c r="C25" i="28" a="1"/>
  <c r="C25" i="28" s="1"/>
  <c r="C26" i="28" a="1"/>
  <c r="C26" i="28" s="1"/>
  <c r="C27" i="28" a="1"/>
  <c r="C27" i="28" s="1"/>
  <c r="C28" i="28" a="1"/>
  <c r="C28" i="28" s="1"/>
  <c r="C29" i="28" a="1"/>
  <c r="C29" i="28" s="1"/>
  <c r="C30" i="28" a="1"/>
  <c r="C30" i="28" s="1"/>
  <c r="C31" i="28" a="1"/>
  <c r="C31" i="28" s="1"/>
  <c r="C32" i="28" a="1"/>
  <c r="C32" i="28" s="1"/>
  <c r="C33" i="28" a="1"/>
  <c r="C33" i="28" s="1"/>
  <c r="C34" i="28" a="1"/>
  <c r="C34" i="28" s="1"/>
  <c r="C35" i="28" a="1"/>
  <c r="C35" i="28" s="1"/>
  <c r="C36" i="28" a="1"/>
  <c r="C36" i="28" s="1"/>
  <c r="C37" i="28" a="1"/>
  <c r="C37" i="28" s="1"/>
  <c r="C38" i="28" a="1"/>
  <c r="C38" i="28" s="1"/>
  <c r="C39" i="28" a="1"/>
  <c r="C39" i="28" s="1"/>
  <c r="C40" i="28" a="1"/>
  <c r="C40" i="28" s="1"/>
  <c r="C41" i="28" a="1"/>
  <c r="C41" i="28" s="1"/>
  <c r="C42" i="28" a="1"/>
  <c r="C42" i="28" s="1"/>
  <c r="C43" i="28" a="1"/>
  <c r="C43" i="28" s="1"/>
  <c r="C44" i="28" a="1"/>
  <c r="C44" i="28" s="1"/>
  <c r="C45" i="28" a="1"/>
  <c r="C45" i="28" s="1"/>
  <c r="C46" i="28" a="1"/>
  <c r="C46" i="28" s="1"/>
  <c r="C47" i="28" a="1"/>
  <c r="C47" i="28" s="1"/>
  <c r="C48" i="28" a="1"/>
  <c r="C48" i="28" s="1"/>
  <c r="C49" i="28" a="1"/>
  <c r="C49" i="28" s="1"/>
  <c r="C50" i="28" a="1"/>
  <c r="C50" i="28" s="1"/>
  <c r="C51" i="28" a="1"/>
  <c r="C51" i="28" s="1"/>
  <c r="C52" i="28" a="1"/>
  <c r="C52" i="28" s="1"/>
  <c r="C53" i="28" a="1"/>
  <c r="C53" i="28" s="1"/>
  <c r="C54" i="28" a="1"/>
  <c r="C54" i="28" s="1"/>
  <c r="C55" i="28" a="1"/>
  <c r="C55" i="28" s="1"/>
  <c r="C56" i="28" a="1"/>
  <c r="C56" i="28" s="1"/>
  <c r="C57" i="28" a="1"/>
  <c r="C57" i="28"/>
  <c r="C58" i="28" a="1"/>
  <c r="C58" i="28" s="1"/>
  <c r="C59" i="28" a="1"/>
  <c r="C59" i="28" s="1"/>
  <c r="C60" i="28" a="1"/>
  <c r="C60" i="28" s="1"/>
  <c r="C61" i="28" a="1"/>
  <c r="C61" i="28" s="1"/>
  <c r="C62" i="28" a="1"/>
  <c r="C62" i="28" s="1"/>
  <c r="C63" i="28" a="1"/>
  <c r="C63" i="28" s="1"/>
  <c r="C64" i="28" a="1"/>
  <c r="C64" i="28" s="1"/>
  <c r="C65" i="28" a="1"/>
  <c r="C65" i="28" s="1"/>
  <c r="C66" i="28" a="1"/>
  <c r="C66" i="28" s="1"/>
  <c r="C67" i="28" a="1"/>
  <c r="C67" i="28" s="1"/>
  <c r="C68" i="28" a="1"/>
  <c r="C68" i="28" s="1"/>
  <c r="C69" i="28" a="1"/>
  <c r="C69" i="28" s="1"/>
  <c r="C70" i="28" a="1"/>
  <c r="C70" i="28" s="1"/>
  <c r="C71" i="28" a="1"/>
  <c r="C71" i="28" s="1"/>
  <c r="C72" i="28" a="1"/>
  <c r="C72" i="28" s="1"/>
  <c r="C73" i="28" a="1"/>
  <c r="C73" i="28" s="1"/>
  <c r="C74" i="28" a="1"/>
  <c r="C74" i="28" s="1"/>
  <c r="C75" i="28" a="1"/>
  <c r="C75" i="28" s="1"/>
  <c r="C76" i="28" a="1"/>
  <c r="C76" i="28" s="1"/>
  <c r="C77" i="28" a="1"/>
  <c r="C77" i="28" s="1"/>
  <c r="C78" i="28" a="1"/>
  <c r="C78" i="28" s="1"/>
  <c r="C79" i="28" a="1"/>
  <c r="C79" i="28" s="1"/>
  <c r="C80" i="28" a="1"/>
  <c r="C80" i="28" s="1"/>
  <c r="C81" i="28" a="1"/>
  <c r="C81" i="28" s="1"/>
  <c r="C82" i="28" a="1"/>
  <c r="C82" i="28" s="1"/>
  <c r="C83" i="28" a="1"/>
  <c r="C83" i="28" s="1"/>
  <c r="C84" i="28" a="1"/>
  <c r="C84" i="28" s="1"/>
  <c r="C85" i="28" a="1"/>
  <c r="C85" i="28" s="1"/>
  <c r="C86" i="28" a="1"/>
  <c r="C86" i="28" s="1"/>
  <c r="C87" i="28" a="1"/>
  <c r="C87" i="28" s="1"/>
  <c r="C88" i="28" a="1"/>
  <c r="C88" i="28" s="1"/>
  <c r="C89" i="28" a="1"/>
  <c r="C89" i="28" s="1"/>
  <c r="C90" i="28" a="1"/>
  <c r="C90" i="28" s="1"/>
  <c r="C91" i="28" a="1"/>
  <c r="C91" i="28" s="1"/>
  <c r="C92" i="28" a="1"/>
  <c r="C92" i="28" s="1"/>
  <c r="C93" i="28" a="1"/>
  <c r="C93" i="28" s="1"/>
  <c r="C94" i="28" a="1"/>
  <c r="C94" i="28" s="1"/>
  <c r="F94" i="28" s="1"/>
  <c r="C95" i="28" a="1"/>
  <c r="C95" i="28" s="1"/>
  <c r="F95" i="28" s="1"/>
  <c r="C96" i="28" a="1"/>
  <c r="C96" i="28"/>
  <c r="F96" i="28" s="1"/>
  <c r="C97" i="28" a="1"/>
  <c r="C97" i="28" s="1"/>
  <c r="F97" i="28" s="1"/>
  <c r="C98" i="28" a="1"/>
  <c r="C98" i="28" s="1"/>
  <c r="F98" i="28" s="1"/>
  <c r="C99" i="28" a="1"/>
  <c r="C99" i="28" s="1"/>
  <c r="F99" i="28" s="1"/>
  <c r="C100" i="28" a="1"/>
  <c r="C100" i="28" s="1"/>
  <c r="F100" i="28" s="1"/>
  <c r="C101" i="28" a="1"/>
  <c r="C101" i="28" s="1"/>
  <c r="F101" i="28" s="1"/>
  <c r="C102" i="28" a="1"/>
  <c r="C102" i="28" s="1"/>
  <c r="F102" i="28" s="1"/>
  <c r="C103" i="28" a="1"/>
  <c r="C103" i="28" s="1"/>
  <c r="F103" i="28" s="1"/>
  <c r="C104" i="28" a="1"/>
  <c r="C104" i="28" s="1"/>
  <c r="F104" i="28" s="1"/>
  <c r="C105" i="28" a="1"/>
  <c r="C105" i="28" s="1"/>
  <c r="F105" i="28" s="1"/>
  <c r="C106" i="28" a="1"/>
  <c r="C106" i="28" s="1"/>
  <c r="F106" i="28" s="1"/>
  <c r="C107" i="28" a="1"/>
  <c r="C107" i="28" s="1"/>
  <c r="F107" i="28" s="1"/>
  <c r="C108" i="28" a="1"/>
  <c r="C108" i="28" s="1"/>
  <c r="F108" i="28" s="1"/>
  <c r="C109" i="28" a="1"/>
  <c r="C109" i="28" s="1"/>
  <c r="F109" i="28" s="1"/>
  <c r="C110" i="28" a="1"/>
  <c r="C110" i="28" s="1"/>
  <c r="F110" i="28" s="1"/>
  <c r="C111" i="28" a="1"/>
  <c r="C111" i="28"/>
  <c r="F111" i="28" s="1"/>
  <c r="C112" i="28" a="1"/>
  <c r="C112" i="28" s="1"/>
  <c r="F112" i="28" s="1"/>
  <c r="C113" i="28" a="1"/>
  <c r="C113" i="28" s="1"/>
  <c r="F113" i="28" s="1"/>
  <c r="C114" i="28" a="1"/>
  <c r="C114" i="28" s="1"/>
  <c r="F114" i="28" s="1"/>
  <c r="C115" i="28" a="1"/>
  <c r="C115" i="28" s="1"/>
  <c r="F115" i="28" s="1"/>
  <c r="C116" i="28" a="1"/>
  <c r="C116" i="28" s="1"/>
  <c r="F116" i="28" s="1"/>
  <c r="C117" i="28" a="1"/>
  <c r="C117" i="28" s="1"/>
  <c r="F117" i="28" s="1"/>
  <c r="C118" i="28" a="1"/>
  <c r="C118" i="28" s="1"/>
  <c r="F118" i="28" s="1"/>
  <c r="C119" i="28" a="1"/>
  <c r="C119" i="28" s="1"/>
  <c r="F119" i="28" s="1"/>
  <c r="C120" i="28" a="1"/>
  <c r="C120" i="28" s="1"/>
  <c r="F120" i="28" s="1"/>
  <c r="C121" i="28" a="1"/>
  <c r="C121" i="28" s="1"/>
  <c r="F121" i="28" s="1"/>
  <c r="C122" i="28" a="1"/>
  <c r="C122" i="28" s="1"/>
  <c r="F122" i="28" s="1"/>
  <c r="C123" i="28" a="1"/>
  <c r="C123" i="28" s="1"/>
  <c r="F123" i="28" s="1"/>
  <c r="C124" i="28" a="1"/>
  <c r="C124" i="28" s="1"/>
  <c r="F124" i="28" s="1"/>
  <c r="C125" i="28" a="1"/>
  <c r="C125" i="28" s="1"/>
  <c r="F125" i="28" s="1"/>
  <c r="C126" i="28" a="1"/>
  <c r="C126" i="28" s="1"/>
  <c r="F126" i="28" s="1"/>
  <c r="C127" i="28" a="1"/>
  <c r="C127" i="28" s="1"/>
  <c r="F127" i="28" s="1"/>
  <c r="C128" i="28" a="1"/>
  <c r="C128" i="28" s="1"/>
  <c r="F128" i="28" s="1"/>
  <c r="C129" i="28" a="1"/>
  <c r="C129" i="28" s="1"/>
  <c r="F129" i="28" s="1"/>
  <c r="C130" i="28" a="1"/>
  <c r="C130" i="28" s="1"/>
  <c r="F130" i="28" s="1"/>
  <c r="C131" i="28" a="1"/>
  <c r="C131" i="28" s="1"/>
  <c r="F131" i="28" s="1"/>
  <c r="C132" i="28" a="1"/>
  <c r="C132" i="28" s="1"/>
  <c r="F132" i="28" s="1"/>
  <c r="C133" i="28" a="1"/>
  <c r="C133" i="28" s="1"/>
  <c r="F133" i="28" s="1"/>
  <c r="C134" i="28" a="1"/>
  <c r="C134" i="28" s="1"/>
  <c r="F134" i="28" s="1"/>
  <c r="C135" i="28" a="1"/>
  <c r="C135" i="28" s="1"/>
  <c r="F135" i="28" s="1"/>
  <c r="C136" i="28" a="1"/>
  <c r="C136" i="28" s="1"/>
  <c r="F136" i="28" s="1"/>
  <c r="C137" i="28" a="1"/>
  <c r="C137" i="28" s="1"/>
  <c r="F137" i="28" s="1"/>
  <c r="C138" i="28" a="1"/>
  <c r="C138" i="28" s="1"/>
  <c r="F138" i="28" s="1"/>
  <c r="C139" i="28" a="1"/>
  <c r="C139" i="28" s="1"/>
  <c r="F139" i="28" s="1"/>
  <c r="C140" i="28" a="1"/>
  <c r="C140" i="28" s="1"/>
  <c r="F140" i="28" s="1"/>
  <c r="C141" i="28" a="1"/>
  <c r="C141" i="28" s="1"/>
  <c r="F141" i="28" s="1"/>
  <c r="C142" i="28" a="1"/>
  <c r="C142" i="28" s="1"/>
  <c r="F142" i="28" s="1"/>
  <c r="C143" i="28" a="1"/>
  <c r="C143" i="28" s="1"/>
  <c r="F143" i="28" s="1"/>
  <c r="C144" i="28" a="1"/>
  <c r="C144" i="28" s="1"/>
  <c r="F144" i="28" s="1"/>
  <c r="C145" i="28" a="1"/>
  <c r="C145" i="28" s="1"/>
  <c r="F145" i="28" s="1"/>
  <c r="C146" i="28" a="1"/>
  <c r="C146" i="28" s="1"/>
  <c r="F146" i="28" s="1"/>
  <c r="C147" i="28" a="1"/>
  <c r="C147" i="28" s="1"/>
  <c r="F147" i="28" s="1"/>
  <c r="C148" i="28" a="1"/>
  <c r="C148" i="28" s="1"/>
  <c r="F148" i="28" s="1"/>
  <c r="C149" i="28" a="1"/>
  <c r="C149" i="28" s="1"/>
  <c r="F149" i="28" s="1"/>
  <c r="C150" i="28" a="1"/>
  <c r="C150" i="28" s="1"/>
  <c r="F150" i="28" s="1"/>
  <c r="C151" i="28" a="1"/>
  <c r="C151" i="28" s="1"/>
  <c r="F151" i="28" s="1"/>
  <c r="C152" i="28" a="1"/>
  <c r="C152" i="28" s="1"/>
  <c r="F152" i="28" s="1"/>
  <c r="C153" i="28" a="1"/>
  <c r="C153" i="28" s="1"/>
  <c r="F153" i="28" s="1"/>
  <c r="C154" i="28" a="1"/>
  <c r="C154" i="28" s="1"/>
  <c r="F154" i="28" s="1"/>
  <c r="C155" i="28" a="1"/>
  <c r="C155" i="28" s="1"/>
  <c r="F155" i="28" s="1"/>
  <c r="C156" i="28" a="1"/>
  <c r="C156" i="28" s="1"/>
  <c r="F156" i="28" s="1"/>
  <c r="C157" i="28" a="1"/>
  <c r="C157" i="28" s="1"/>
  <c r="F157" i="28" s="1"/>
  <c r="C158" i="28" a="1"/>
  <c r="C158" i="28" s="1"/>
  <c r="F158" i="28" s="1"/>
  <c r="C159" i="28" a="1"/>
  <c r="C159" i="28" s="1"/>
  <c r="F159" i="28" s="1"/>
  <c r="C160" i="28" a="1"/>
  <c r="C160" i="28" s="1"/>
  <c r="F160" i="28" s="1"/>
  <c r="C161" i="28" a="1"/>
  <c r="C161" i="28" s="1"/>
  <c r="F161" i="28" s="1"/>
  <c r="C162" i="28" a="1"/>
  <c r="C162" i="28" s="1"/>
  <c r="F162" i="28" s="1"/>
  <c r="C163" i="28" a="1"/>
  <c r="C163" i="28" s="1"/>
  <c r="F163" i="28" s="1"/>
  <c r="C164" i="28" a="1"/>
  <c r="C164" i="28" s="1"/>
  <c r="F164" i="28" s="1"/>
  <c r="C165" i="28" a="1"/>
  <c r="C165" i="28" s="1"/>
  <c r="F165" i="28" s="1"/>
  <c r="C166" i="28" a="1"/>
  <c r="C166" i="28" s="1"/>
  <c r="F166" i="28" s="1"/>
  <c r="C167" i="28" a="1"/>
  <c r="C167" i="28" s="1"/>
  <c r="F167" i="28" s="1"/>
  <c r="C168" i="28" a="1"/>
  <c r="C168" i="28" s="1"/>
  <c r="F168" i="28" s="1"/>
  <c r="C169" i="28" a="1"/>
  <c r="C169" i="28" s="1"/>
  <c r="F169" i="28" s="1"/>
  <c r="C170" i="28" a="1"/>
  <c r="C170" i="28" s="1"/>
  <c r="F170" i="28" s="1"/>
  <c r="C171" i="28" a="1"/>
  <c r="C171" i="28" s="1"/>
  <c r="F171" i="28" s="1"/>
  <c r="C172" i="28" a="1"/>
  <c r="C172" i="28" s="1"/>
  <c r="F172" i="28" s="1"/>
  <c r="C173" i="28" a="1"/>
  <c r="C173" i="28" s="1"/>
  <c r="F173" i="28" s="1"/>
  <c r="C174" i="28" a="1"/>
  <c r="C174" i="28" s="1"/>
  <c r="F174" i="28" s="1"/>
  <c r="C175" i="28" a="1"/>
  <c r="C175" i="28" s="1"/>
  <c r="F175" i="28" s="1"/>
  <c r="C176" i="28" a="1"/>
  <c r="C176" i="28" s="1"/>
  <c r="F176" i="28" s="1"/>
  <c r="C177" i="28" a="1"/>
  <c r="C177" i="28" s="1"/>
  <c r="F177" i="28" s="1"/>
  <c r="C178" i="28" a="1"/>
  <c r="C178" i="28" s="1"/>
  <c r="F178" i="28" s="1"/>
  <c r="C179" i="28" a="1"/>
  <c r="C179" i="28" s="1"/>
  <c r="F179" i="28" s="1"/>
  <c r="C180" i="28" a="1"/>
  <c r="C180" i="28" s="1"/>
  <c r="F180" i="28" s="1"/>
  <c r="C181" i="28" a="1"/>
  <c r="C181" i="28" s="1"/>
  <c r="F181" i="28" s="1"/>
  <c r="C182" i="28" a="1"/>
  <c r="C182" i="28" s="1"/>
  <c r="F182" i="28" s="1"/>
  <c r="C183" i="28" a="1"/>
  <c r="C183" i="28" s="1"/>
  <c r="F183" i="28" s="1"/>
  <c r="C184" i="28" a="1"/>
  <c r="C184" i="28" s="1"/>
  <c r="F184" i="28" s="1"/>
  <c r="C185" i="28" a="1"/>
  <c r="C185" i="28" s="1"/>
  <c r="F185" i="28" s="1"/>
  <c r="C186" i="28" a="1"/>
  <c r="C186" i="28" s="1"/>
  <c r="F186" i="28" s="1"/>
  <c r="C187" i="28" a="1"/>
  <c r="C187" i="28" s="1"/>
  <c r="F187" i="28" s="1"/>
  <c r="C188" i="28" a="1"/>
  <c r="C188" i="28" s="1"/>
  <c r="F188" i="28" s="1"/>
  <c r="C189" i="28" a="1"/>
  <c r="C189" i="28" s="1"/>
  <c r="F189" i="28" s="1"/>
  <c r="C190" i="28" a="1"/>
  <c r="C190" i="28" s="1"/>
  <c r="F190" i="28" s="1"/>
  <c r="C191" i="28" a="1"/>
  <c r="C191" i="28" s="1"/>
  <c r="F191" i="28" s="1"/>
  <c r="C192" i="28" a="1"/>
  <c r="C192" i="28" s="1"/>
  <c r="F192" i="28" s="1"/>
  <c r="C193" i="28" a="1"/>
  <c r="C193" i="28" s="1"/>
  <c r="F193" i="28" s="1"/>
  <c r="C194" i="28" a="1"/>
  <c r="C194" i="28" s="1"/>
  <c r="F194" i="28" s="1"/>
  <c r="C195" i="28" a="1"/>
  <c r="C195" i="28" s="1"/>
  <c r="F195" i="28" s="1"/>
  <c r="C196" i="28" a="1"/>
  <c r="C196" i="28" s="1"/>
  <c r="F196" i="28" s="1"/>
  <c r="C197" i="28" a="1"/>
  <c r="C197" i="28" s="1"/>
  <c r="F197" i="28" s="1"/>
  <c r="C198" i="28" a="1"/>
  <c r="C198" i="28" s="1"/>
  <c r="F198" i="28" s="1"/>
  <c r="C199" i="28" a="1"/>
  <c r="C199" i="28" s="1"/>
  <c r="F199" i="28" s="1"/>
  <c r="C200" i="28" a="1"/>
  <c r="C200" i="28" s="1"/>
  <c r="F200" i="28" s="1"/>
  <c r="C201" i="28" a="1"/>
  <c r="C201" i="28" s="1"/>
  <c r="F201" i="28" s="1"/>
  <c r="C202" i="28" a="1"/>
  <c r="C202" i="28" s="1"/>
  <c r="F202" i="28" s="1"/>
  <c r="C203" i="28" a="1"/>
  <c r="C203" i="28" s="1"/>
  <c r="F203" i="28" s="1"/>
  <c r="C204" i="28" a="1"/>
  <c r="C204" i="28" s="1"/>
  <c r="F204" i="28" s="1"/>
  <c r="C205" i="28" a="1"/>
  <c r="C205" i="28" s="1"/>
  <c r="F205" i="28" s="1"/>
  <c r="C206" i="28" a="1"/>
  <c r="C206" i="28" s="1"/>
  <c r="F206" i="28" s="1"/>
  <c r="C207" i="28" a="1"/>
  <c r="C207" i="28" s="1"/>
  <c r="F207" i="28" s="1"/>
  <c r="C208" i="28" a="1"/>
  <c r="C208" i="28" s="1"/>
  <c r="F208" i="28" s="1"/>
  <c r="C209" i="28" a="1"/>
  <c r="C209" i="28" s="1"/>
  <c r="F209" i="28" s="1"/>
  <c r="C210" i="28" a="1"/>
  <c r="C210" i="28" s="1"/>
  <c r="F210" i="28" s="1"/>
  <c r="C211" i="28" a="1"/>
  <c r="C211" i="28" s="1"/>
  <c r="F211" i="28" s="1"/>
  <c r="C212" i="28" a="1"/>
  <c r="C212" i="28" s="1"/>
  <c r="F212" i="28" s="1"/>
  <c r="C213" i="28" a="1"/>
  <c r="C213" i="28" s="1"/>
  <c r="F213" i="28" s="1"/>
  <c r="C214" i="28" a="1"/>
  <c r="C214" i="28" s="1"/>
  <c r="F214" i="28" s="1"/>
  <c r="C215" i="28" a="1"/>
  <c r="C215" i="28" s="1"/>
  <c r="F215" i="28" s="1"/>
  <c r="C216" i="28" a="1"/>
  <c r="C216" i="28" s="1"/>
  <c r="F216" i="28" s="1"/>
  <c r="C217" i="28" a="1"/>
  <c r="C217" i="28" s="1"/>
  <c r="F217" i="28" s="1"/>
  <c r="C218" i="28" a="1"/>
  <c r="C218" i="28" s="1"/>
  <c r="F218" i="28" s="1"/>
  <c r="C219" i="28" a="1"/>
  <c r="C219" i="28" s="1"/>
  <c r="F219" i="28" s="1"/>
  <c r="C220" i="28" a="1"/>
  <c r="C220" i="28" s="1"/>
  <c r="F220" i="28" s="1"/>
  <c r="C221" i="28" a="1"/>
  <c r="C221" i="28" s="1"/>
  <c r="F221" i="28" s="1"/>
  <c r="C222" i="28" a="1"/>
  <c r="C222" i="28" s="1"/>
  <c r="F222" i="28" s="1"/>
  <c r="C223" i="28" a="1"/>
  <c r="C223" i="28" s="1"/>
  <c r="F223" i="28" s="1"/>
  <c r="C224" i="28" a="1"/>
  <c r="C224" i="28" s="1"/>
  <c r="F224" i="28" s="1"/>
  <c r="C225" i="28" a="1"/>
  <c r="C225" i="28" s="1"/>
  <c r="F225" i="28" s="1"/>
  <c r="C226" i="28" a="1"/>
  <c r="C226" i="28" s="1"/>
  <c r="F226" i="28" s="1"/>
  <c r="C227" i="28" a="1"/>
  <c r="C227" i="28" s="1"/>
  <c r="F227" i="28" s="1"/>
  <c r="C228" i="28" a="1"/>
  <c r="C228" i="28" s="1"/>
  <c r="F228" i="28" s="1"/>
  <c r="C229" i="28" a="1"/>
  <c r="C229" i="28" s="1"/>
  <c r="F229" i="28" s="1"/>
  <c r="C230" i="28" a="1"/>
  <c r="C230" i="28" s="1"/>
  <c r="F230" i="28" s="1"/>
  <c r="C231" i="28" a="1"/>
  <c r="C231" i="28" s="1"/>
  <c r="F231" i="28" s="1"/>
  <c r="C232" i="28" a="1"/>
  <c r="C232" i="28" s="1"/>
  <c r="F232" i="28" s="1"/>
  <c r="C233" i="28" a="1"/>
  <c r="C233" i="28" s="1"/>
  <c r="F233" i="28" s="1"/>
  <c r="C234" i="28" a="1"/>
  <c r="C234" i="28" s="1"/>
  <c r="F234" i="28" s="1"/>
  <c r="C235" i="28" a="1"/>
  <c r="C235" i="28" s="1"/>
  <c r="F235" i="28" s="1"/>
  <c r="C236" i="28" a="1"/>
  <c r="C236" i="28" s="1"/>
  <c r="F236" i="28" s="1"/>
  <c r="C237" i="28" a="1"/>
  <c r="C237" i="28" s="1"/>
  <c r="F237" i="28" s="1"/>
  <c r="C238" i="28" a="1"/>
  <c r="C238" i="28"/>
  <c r="F238" i="28" s="1"/>
  <c r="C239" i="28" a="1"/>
  <c r="C239" i="28" s="1"/>
  <c r="F239" i="28" s="1"/>
  <c r="C240" i="28" a="1"/>
  <c r="C240" i="28" s="1"/>
  <c r="F240" i="28" s="1"/>
  <c r="C241" i="28" a="1"/>
  <c r="C241" i="28" s="1"/>
  <c r="F241" i="28" s="1"/>
  <c r="C242" i="28" a="1"/>
  <c r="C242" i="28" s="1"/>
  <c r="F242" i="28" s="1"/>
  <c r="C243" i="28" a="1"/>
  <c r="C243" i="28" s="1"/>
  <c r="F243" i="28" s="1"/>
  <c r="C244" i="28" a="1"/>
  <c r="C244" i="28" s="1"/>
  <c r="F244" i="28" s="1"/>
  <c r="C245" i="28" a="1"/>
  <c r="C245" i="28" s="1"/>
  <c r="F245" i="28" s="1"/>
  <c r="C246" i="28" a="1"/>
  <c r="C246" i="28" s="1"/>
  <c r="F246" i="28" s="1"/>
  <c r="C247" i="28" a="1"/>
  <c r="C247" i="28" s="1"/>
  <c r="F247" i="28" s="1"/>
  <c r="C248" i="28" a="1"/>
  <c r="C248" i="28" s="1"/>
  <c r="F248" i="28" s="1"/>
  <c r="C249" i="28" a="1"/>
  <c r="C249" i="28" s="1"/>
  <c r="F249" i="28" s="1"/>
  <c r="C250" i="28" a="1"/>
  <c r="C250" i="28" s="1"/>
  <c r="F250" i="28" s="1"/>
  <c r="C251" i="28" a="1"/>
  <c r="C251" i="28" s="1"/>
  <c r="F251" i="28" s="1"/>
  <c r="C252" i="28" a="1"/>
  <c r="C252" i="28" s="1"/>
  <c r="F252" i="28" s="1"/>
  <c r="C253" i="28" a="1"/>
  <c r="C253" i="28" s="1"/>
  <c r="F253" i="28" s="1"/>
  <c r="C254" i="28" a="1"/>
  <c r="C254" i="28" s="1"/>
  <c r="F254" i="28" s="1"/>
  <c r="C255" i="28" a="1"/>
  <c r="C255" i="28"/>
  <c r="F255" i="28" s="1"/>
  <c r="C256" i="28" a="1"/>
  <c r="C256" i="28" s="1"/>
  <c r="F256" i="28" s="1"/>
  <c r="C257" i="28" a="1"/>
  <c r="C257" i="28" s="1"/>
  <c r="F257" i="28" s="1"/>
  <c r="C258" i="28" a="1"/>
  <c r="C258" i="28" s="1"/>
  <c r="F258" i="28" s="1"/>
  <c r="C259" i="28" a="1"/>
  <c r="C259" i="28" s="1"/>
  <c r="F259" i="28" s="1"/>
  <c r="C260" i="28" a="1"/>
  <c r="C260" i="28" s="1"/>
  <c r="F260" i="28" s="1"/>
  <c r="C261" i="28" a="1"/>
  <c r="C261" i="28" s="1"/>
  <c r="F261" i="28" s="1"/>
  <c r="C262" i="28" a="1"/>
  <c r="C262" i="28" s="1"/>
  <c r="F262" i="28" s="1"/>
  <c r="C263" i="28" a="1"/>
  <c r="C263" i="28" s="1"/>
  <c r="F263" i="28" s="1"/>
  <c r="C264" i="28" a="1"/>
  <c r="C264" i="28" s="1"/>
  <c r="F264" i="28" s="1"/>
  <c r="C265" i="28" a="1"/>
  <c r="C265" i="28" s="1"/>
  <c r="F265" i="28" s="1"/>
  <c r="C266" i="28" a="1"/>
  <c r="C266" i="28" s="1"/>
  <c r="F266" i="28" s="1"/>
  <c r="C267" i="28" a="1"/>
  <c r="C267" i="28" s="1"/>
  <c r="F267" i="28" s="1"/>
  <c r="C268" i="28" a="1"/>
  <c r="C268" i="28" s="1"/>
  <c r="F268" i="28" s="1"/>
  <c r="C269" i="28" a="1"/>
  <c r="C269" i="28" s="1"/>
  <c r="F269" i="28" s="1"/>
  <c r="C270" i="28" a="1"/>
  <c r="C270" i="28" s="1"/>
  <c r="F270" i="28" s="1"/>
  <c r="C271" i="28" a="1"/>
  <c r="C271" i="28" s="1"/>
  <c r="F271" i="28" s="1"/>
  <c r="C272" i="28" a="1"/>
  <c r="C272" i="28" s="1"/>
  <c r="F272" i="28" s="1"/>
  <c r="C273" i="28" a="1"/>
  <c r="C273" i="28" s="1"/>
  <c r="F273" i="28" s="1"/>
  <c r="C274" i="28" a="1"/>
  <c r="C274" i="28" s="1"/>
  <c r="F274" i="28" s="1"/>
  <c r="C275" i="28" a="1"/>
  <c r="C275" i="28" s="1"/>
  <c r="F275" i="28" s="1"/>
  <c r="C276" i="28" a="1"/>
  <c r="C276" i="28" s="1"/>
  <c r="F276" i="28" s="1"/>
  <c r="C277" i="28" a="1"/>
  <c r="C277" i="28" s="1"/>
  <c r="F277" i="28" s="1"/>
  <c r="C278" i="28" a="1"/>
  <c r="C278" i="28" s="1"/>
  <c r="F278" i="28" s="1"/>
  <c r="C279" i="28" a="1"/>
  <c r="C279" i="28" s="1"/>
  <c r="F279" i="28" s="1"/>
  <c r="C280" i="28" a="1"/>
  <c r="C280" i="28" s="1"/>
  <c r="F280" i="28" s="1"/>
  <c r="C281" i="28" a="1"/>
  <c r="C281" i="28" s="1"/>
  <c r="F281" i="28" s="1"/>
  <c r="C282" i="28" a="1"/>
  <c r="C282" i="28" s="1"/>
  <c r="F282" i="28" s="1"/>
  <c r="C283" i="28" a="1"/>
  <c r="C283" i="28" s="1"/>
  <c r="F283" i="28" s="1"/>
  <c r="C284" i="28" a="1"/>
  <c r="C284" i="28" s="1"/>
  <c r="F284" i="28" s="1"/>
  <c r="C285" i="28" a="1"/>
  <c r="C285" i="28" s="1"/>
  <c r="F285" i="28" s="1"/>
  <c r="C286" i="28" a="1"/>
  <c r="C286" i="28" s="1"/>
  <c r="F286" i="28" s="1"/>
  <c r="C287" i="28" a="1"/>
  <c r="C287" i="28" s="1"/>
  <c r="F287" i="28" s="1"/>
  <c r="C288" i="28" a="1"/>
  <c r="C288" i="28" s="1"/>
  <c r="F288" i="28" s="1"/>
  <c r="C289" i="28" a="1"/>
  <c r="C289" i="28" s="1"/>
  <c r="F289" i="28" s="1"/>
  <c r="C290" i="28" a="1"/>
  <c r="C290" i="28"/>
  <c r="F290" i="28" s="1"/>
  <c r="C291" i="28" a="1"/>
  <c r="C291" i="28" s="1"/>
  <c r="F291" i="28" s="1"/>
  <c r="C292" i="28" a="1"/>
  <c r="C292" i="28" s="1"/>
  <c r="F292" i="28" s="1"/>
  <c r="C293" i="28" a="1"/>
  <c r="C293" i="28" s="1"/>
  <c r="F293" i="28" s="1"/>
  <c r="C294" i="28" a="1"/>
  <c r="C294" i="28" s="1"/>
  <c r="F294" i="28" s="1"/>
  <c r="C295" i="28" a="1"/>
  <c r="C295" i="28" s="1"/>
  <c r="F295" i="28" s="1"/>
  <c r="C296" i="28" a="1"/>
  <c r="C296" i="28" s="1"/>
  <c r="F296" i="28" s="1"/>
  <c r="C297" i="28" a="1"/>
  <c r="C297" i="28" s="1"/>
  <c r="F297" i="28" s="1"/>
  <c r="C298" i="28" a="1"/>
  <c r="C298" i="28" s="1"/>
  <c r="F298" i="28" s="1"/>
  <c r="C299" i="28" a="1"/>
  <c r="C299" i="28" s="1"/>
  <c r="F299" i="28" s="1"/>
  <c r="C300" i="28" a="1"/>
  <c r="C300" i="28" s="1"/>
  <c r="F300" i="28" s="1"/>
  <c r="C301" i="28" a="1"/>
  <c r="C301" i="28" s="1"/>
  <c r="F301" i="28" s="1"/>
  <c r="C302" i="28" a="1"/>
  <c r="C302" i="28" s="1"/>
  <c r="F302" i="28" s="1"/>
  <c r="C303" i="28" a="1"/>
  <c r="C303" i="28" s="1"/>
  <c r="F303" i="28" s="1"/>
  <c r="C304" i="28" a="1"/>
  <c r="C304" i="28" s="1"/>
  <c r="F304" i="28" s="1"/>
  <c r="C305" i="28" a="1"/>
  <c r="C305" i="28" s="1"/>
  <c r="F305" i="28" s="1"/>
  <c r="C306" i="28" a="1"/>
  <c r="C306" i="28" s="1"/>
  <c r="F306" i="28" s="1"/>
  <c r="C307" i="28" a="1"/>
  <c r="C307" i="28" s="1"/>
  <c r="F307" i="28" s="1"/>
  <c r="C308" i="28" a="1"/>
  <c r="C308" i="28" s="1"/>
  <c r="F308" i="28" s="1"/>
  <c r="C309" i="28" a="1"/>
  <c r="C309" i="28" s="1"/>
  <c r="F309" i="28" s="1"/>
  <c r="C310" i="28" a="1"/>
  <c r="C310" i="28" s="1"/>
  <c r="F310" i="28" s="1"/>
  <c r="C311" i="28" a="1"/>
  <c r="C311" i="28" s="1"/>
  <c r="F311" i="28" s="1"/>
  <c r="C312" i="28" a="1"/>
  <c r="C312" i="28" s="1"/>
  <c r="F312" i="28" s="1"/>
  <c r="C313" i="28" a="1"/>
  <c r="C313" i="28" s="1"/>
  <c r="F313" i="28" s="1"/>
  <c r="C314" i="28" a="1"/>
  <c r="C314" i="28" s="1"/>
  <c r="F314" i="28" s="1"/>
  <c r="C315" i="28" a="1"/>
  <c r="C315" i="28" s="1"/>
  <c r="F315" i="28" s="1"/>
  <c r="C316" i="28" a="1"/>
  <c r="C316" i="28" s="1"/>
  <c r="F316" i="28" s="1"/>
  <c r="C317" i="28" a="1"/>
  <c r="C317" i="28" s="1"/>
  <c r="F317" i="28" s="1"/>
  <c r="C318" i="28" a="1"/>
  <c r="C318" i="28" s="1"/>
  <c r="F318" i="28" s="1"/>
  <c r="C319" i="28" a="1"/>
  <c r="C319" i="28" s="1"/>
  <c r="F319" i="28" s="1"/>
  <c r="C320" i="28" a="1"/>
  <c r="C320" i="28" s="1"/>
  <c r="F320" i="28" s="1"/>
  <c r="C321" i="28" a="1"/>
  <c r="C321" i="28" s="1"/>
  <c r="F321" i="28" s="1"/>
  <c r="C322" i="28" a="1"/>
  <c r="C322" i="28" s="1"/>
  <c r="F322" i="28" s="1"/>
  <c r="C323" i="28" a="1"/>
  <c r="C323" i="28" s="1"/>
  <c r="F323" i="28" s="1"/>
  <c r="C324" i="28" a="1"/>
  <c r="C324" i="28" s="1"/>
  <c r="F324" i="28" s="1"/>
  <c r="C325" i="28" a="1"/>
  <c r="C325" i="28" s="1"/>
  <c r="F325" i="28" s="1"/>
  <c r="C326" i="28" a="1"/>
  <c r="C326" i="28" s="1"/>
  <c r="F326" i="28" s="1"/>
  <c r="C327" i="28" a="1"/>
  <c r="C327" i="28" s="1"/>
  <c r="F327" i="28" s="1"/>
  <c r="C328" i="28" a="1"/>
  <c r="C328" i="28" s="1"/>
  <c r="F328" i="28" s="1"/>
  <c r="C329" i="28" a="1"/>
  <c r="C329" i="28" s="1"/>
  <c r="F329" i="28" s="1"/>
  <c r="C330" i="28" a="1"/>
  <c r="C330" i="28" s="1"/>
  <c r="F330" i="28" s="1"/>
  <c r="C331" i="28" a="1"/>
  <c r="C331" i="28" s="1"/>
  <c r="F331" i="28" s="1"/>
  <c r="C332" i="28" a="1"/>
  <c r="C332" i="28" s="1"/>
  <c r="F332" i="28" s="1"/>
  <c r="C333" i="28" a="1"/>
  <c r="C333" i="28" s="1"/>
  <c r="F333" i="28" s="1"/>
  <c r="C334" i="28" a="1"/>
  <c r="C334" i="28" s="1"/>
  <c r="F334" i="28" s="1"/>
  <c r="C335" i="28" a="1"/>
  <c r="C335" i="28" s="1"/>
  <c r="F335" i="28" s="1"/>
  <c r="C336" i="28" a="1"/>
  <c r="C336" i="28" s="1"/>
  <c r="F336" i="28" s="1"/>
  <c r="C337" i="28" a="1"/>
  <c r="C337" i="28" s="1"/>
  <c r="F337" i="28" s="1"/>
  <c r="C338" i="28" a="1"/>
  <c r="C338" i="28" s="1"/>
  <c r="F338" i="28" s="1"/>
  <c r="C339" i="28" a="1"/>
  <c r="C339" i="28" s="1"/>
  <c r="F339" i="28" s="1"/>
  <c r="C340" i="28" a="1"/>
  <c r="C340" i="28" s="1"/>
  <c r="F340" i="28" s="1"/>
  <c r="C341" i="28" a="1"/>
  <c r="C341" i="28" s="1"/>
  <c r="F341" i="28" s="1"/>
  <c r="C342" i="28" a="1"/>
  <c r="C342" i="28" s="1"/>
  <c r="F342" i="28" s="1"/>
  <c r="C343" i="28" a="1"/>
  <c r="C343" i="28" s="1"/>
  <c r="F343" i="28" s="1"/>
  <c r="C344" i="28" a="1"/>
  <c r="C344" i="28" s="1"/>
  <c r="F344" i="28" s="1"/>
  <c r="C345" i="28" a="1"/>
  <c r="C345" i="28" s="1"/>
  <c r="F345" i="28" s="1"/>
  <c r="C346" i="28" a="1"/>
  <c r="C346" i="28" s="1"/>
  <c r="F346" i="28" s="1"/>
  <c r="C347" i="28" a="1"/>
  <c r="C347" i="28" s="1"/>
  <c r="F347" i="28" s="1"/>
  <c r="C348" i="28" a="1"/>
  <c r="C348" i="28" s="1"/>
  <c r="F348" i="28" s="1"/>
  <c r="C349" i="28" a="1"/>
  <c r="C349" i="28" s="1"/>
  <c r="F349" i="28" s="1"/>
  <c r="C350" i="28" a="1"/>
  <c r="C350" i="28" s="1"/>
  <c r="F350" i="28" s="1"/>
  <c r="C351" i="28" a="1"/>
  <c r="C351" i="28"/>
  <c r="F351" i="28" s="1"/>
  <c r="C352" i="28" a="1"/>
  <c r="C352" i="28" s="1"/>
  <c r="F352" i="28" s="1"/>
  <c r="C353" i="28" a="1"/>
  <c r="C353" i="28" s="1"/>
  <c r="F353" i="28" s="1"/>
  <c r="C354" i="28" a="1"/>
  <c r="C354" i="28" s="1"/>
  <c r="F354" i="28" s="1"/>
  <c r="C355" i="28" a="1"/>
  <c r="C355" i="28" s="1"/>
  <c r="F355" i="28" s="1"/>
  <c r="C356" i="28" a="1"/>
  <c r="C356" i="28" s="1"/>
  <c r="F356" i="28" s="1"/>
  <c r="C357" i="28" a="1"/>
  <c r="C357" i="28" s="1"/>
  <c r="F357" i="28" s="1"/>
  <c r="C358" i="28" a="1"/>
  <c r="C358" i="28" s="1"/>
  <c r="F358" i="28" s="1"/>
  <c r="C359" i="28" a="1"/>
  <c r="C359" i="28" s="1"/>
  <c r="F359" i="28" s="1"/>
  <c r="C360" i="28" a="1"/>
  <c r="C360" i="28" s="1"/>
  <c r="F360" i="28" s="1"/>
  <c r="C361" i="28" a="1"/>
  <c r="C361" i="28" s="1"/>
  <c r="F361" i="28" s="1"/>
  <c r="C362" i="28" a="1"/>
  <c r="C362" i="28" s="1"/>
  <c r="F362" i="28" s="1"/>
  <c r="C363" i="28" a="1"/>
  <c r="C363" i="28" s="1"/>
  <c r="F363" i="28" s="1"/>
  <c r="C364" i="28" a="1"/>
  <c r="C364" i="28" s="1"/>
  <c r="F364" i="28" s="1"/>
  <c r="C365" i="28" a="1"/>
  <c r="C365" i="28" s="1"/>
  <c r="F365" i="28" s="1"/>
  <c r="C366" i="28" a="1"/>
  <c r="C366" i="28" s="1"/>
  <c r="F366" i="28" s="1"/>
  <c r="C367" i="28" a="1"/>
  <c r="C367" i="28" s="1"/>
  <c r="F367" i="28" s="1"/>
  <c r="C368" i="28" a="1"/>
  <c r="C368" i="28" s="1"/>
  <c r="F368" i="28" s="1"/>
  <c r="C369" i="28" a="1"/>
  <c r="C369" i="28" s="1"/>
  <c r="F369" i="28" s="1"/>
  <c r="C370" i="28" a="1"/>
  <c r="C370" i="28" s="1"/>
  <c r="F370" i="28" s="1"/>
  <c r="C371" i="28" a="1"/>
  <c r="C371" i="28" s="1"/>
  <c r="F371" i="28" s="1"/>
  <c r="C372" i="28" a="1"/>
  <c r="C372" i="28" s="1"/>
  <c r="F372" i="28" s="1"/>
  <c r="C373" i="28" a="1"/>
  <c r="C373" i="28" s="1"/>
  <c r="F373" i="28" s="1"/>
  <c r="C374" i="28" a="1"/>
  <c r="C374" i="28" s="1"/>
  <c r="F374" i="28" s="1"/>
  <c r="C375" i="28" a="1"/>
  <c r="C375" i="28" s="1"/>
  <c r="F375" i="28" s="1"/>
  <c r="C376" i="28" a="1"/>
  <c r="C376" i="28" s="1"/>
  <c r="F376" i="28" s="1"/>
  <c r="C377" i="28" a="1"/>
  <c r="C377" i="28" s="1"/>
  <c r="F377" i="28" s="1"/>
  <c r="C378" i="28" a="1"/>
  <c r="C378" i="28" s="1"/>
  <c r="F378" i="28" s="1"/>
  <c r="C379" i="28" a="1"/>
  <c r="C379" i="28" s="1"/>
  <c r="F379" i="28" s="1"/>
  <c r="C380" i="28" a="1"/>
  <c r="C380" i="28" s="1"/>
  <c r="F380" i="28" s="1"/>
  <c r="C381" i="28" a="1"/>
  <c r="C381" i="28" s="1"/>
  <c r="F381" i="28" s="1"/>
  <c r="C382" i="28" a="1"/>
  <c r="C382" i="28" s="1"/>
  <c r="F382" i="28" s="1"/>
  <c r="C383" i="28" a="1"/>
  <c r="C383" i="28" s="1"/>
  <c r="F383" i="28" s="1"/>
  <c r="C384" i="28" a="1"/>
  <c r="C384" i="28" s="1"/>
  <c r="F384" i="28" s="1"/>
  <c r="C385" i="28" a="1"/>
  <c r="C385" i="28" s="1"/>
  <c r="F385" i="28" s="1"/>
  <c r="C386" i="28" a="1"/>
  <c r="C386" i="28" s="1"/>
  <c r="F386" i="28" s="1"/>
  <c r="C387" i="28" a="1"/>
  <c r="C387" i="28" s="1"/>
  <c r="F387" i="28" s="1"/>
  <c r="C388" i="28" a="1"/>
  <c r="C388" i="28" s="1"/>
  <c r="F388" i="28" s="1"/>
  <c r="C389" i="28" a="1"/>
  <c r="C389" i="28" s="1"/>
  <c r="F389" i="28" s="1"/>
  <c r="C390" i="28" a="1"/>
  <c r="C390" i="28" s="1"/>
  <c r="F390" i="28" s="1"/>
  <c r="C391" i="28" a="1"/>
  <c r="C391" i="28" s="1"/>
  <c r="F391" i="28" s="1"/>
  <c r="C392" i="28" a="1"/>
  <c r="C392" i="28" s="1"/>
  <c r="F392" i="28" s="1"/>
  <c r="C393" i="28" a="1"/>
  <c r="C393" i="28" s="1"/>
  <c r="F393" i="28" s="1"/>
  <c r="C394" i="28" a="1"/>
  <c r="C394" i="28" s="1"/>
  <c r="F394" i="28" s="1"/>
  <c r="C395" i="28" a="1"/>
  <c r="C395" i="28" s="1"/>
  <c r="F395" i="28" s="1"/>
  <c r="C396" i="28" a="1"/>
  <c r="C396" i="28" s="1"/>
  <c r="F396" i="28" s="1"/>
  <c r="C397" i="28" a="1"/>
  <c r="C397" i="28" s="1"/>
  <c r="F397" i="28" s="1"/>
  <c r="C398" i="28" a="1"/>
  <c r="C398" i="28" s="1"/>
  <c r="F398" i="28" s="1"/>
  <c r="C399" i="28" a="1"/>
  <c r="C399" i="28" s="1"/>
  <c r="F399" i="28" s="1"/>
  <c r="C400" i="28" a="1"/>
  <c r="C400" i="28" s="1"/>
  <c r="F400" i="28" s="1"/>
  <c r="C401" i="28" a="1"/>
  <c r="C401" i="28" s="1"/>
  <c r="F401" i="28" s="1"/>
  <c r="C402" i="28" a="1"/>
  <c r="C402" i="28" s="1"/>
  <c r="F402" i="28" s="1"/>
  <c r="C403" i="28" a="1"/>
  <c r="C403" i="28" s="1"/>
  <c r="F403" i="28" s="1"/>
  <c r="C404" i="28" a="1"/>
  <c r="C404" i="28" s="1"/>
  <c r="C405" i="28" a="1"/>
  <c r="C405" i="28" s="1"/>
  <c r="C406" i="28" a="1"/>
  <c r="C406" i="28" s="1"/>
  <c r="C407" i="28" a="1"/>
  <c r="C407" i="28" s="1"/>
  <c r="B4" i="28"/>
  <c r="B5" i="28"/>
  <c r="B6" i="28"/>
  <c r="B7" i="28"/>
  <c r="B8" i="28"/>
  <c r="B9" i="28"/>
  <c r="B10" i="28"/>
  <c r="B11" i="28"/>
  <c r="B12" i="28"/>
  <c r="B13" i="28"/>
  <c r="B14" i="28"/>
  <c r="B15" i="28"/>
  <c r="B16" i="28"/>
  <c r="B17" i="28"/>
  <c r="B18" i="28"/>
  <c r="B19" i="28"/>
  <c r="B20" i="28"/>
  <c r="B21" i="28"/>
  <c r="B22" i="28"/>
  <c r="B23" i="28"/>
  <c r="B24" i="28"/>
  <c r="B25" i="28"/>
  <c r="B26" i="28"/>
  <c r="B27" i="28"/>
  <c r="B28" i="28"/>
  <c r="B29" i="28"/>
  <c r="B30" i="28"/>
  <c r="B31" i="28"/>
  <c r="B32" i="28"/>
  <c r="B33" i="28"/>
  <c r="B34" i="28"/>
  <c r="B35" i="28"/>
  <c r="B36" i="28"/>
  <c r="B37" i="28"/>
  <c r="B38" i="28"/>
  <c r="B39" i="28"/>
  <c r="B40" i="28"/>
  <c r="B41" i="28"/>
  <c r="B42" i="28"/>
  <c r="B43" i="28"/>
  <c r="B44" i="28"/>
  <c r="B45" i="28"/>
  <c r="B46" i="28"/>
  <c r="B47" i="28"/>
  <c r="B48" i="28"/>
  <c r="B49" i="28"/>
  <c r="B50" i="28"/>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81" i="28"/>
  <c r="B82" i="28"/>
  <c r="B83" i="28"/>
  <c r="B84" i="28"/>
  <c r="B85" i="28"/>
  <c r="B86" i="28"/>
  <c r="B87" i="28"/>
  <c r="B88" i="28"/>
  <c r="B89" i="28"/>
  <c r="B90" i="28"/>
  <c r="B91" i="28"/>
  <c r="B92" i="28"/>
  <c r="B93" i="28"/>
  <c r="B94" i="28"/>
  <c r="B95" i="28"/>
  <c r="B96" i="28"/>
  <c r="B97" i="28"/>
  <c r="B98" i="28"/>
  <c r="B99" i="28"/>
  <c r="B100" i="28"/>
  <c r="B101" i="28"/>
  <c r="B102" i="28"/>
  <c r="B103" i="28"/>
  <c r="B104" i="28"/>
  <c r="B105" i="28"/>
  <c r="B106" i="28"/>
  <c r="B107" i="28"/>
  <c r="B108" i="28"/>
  <c r="B109" i="28"/>
  <c r="B110" i="28"/>
  <c r="B111" i="28"/>
  <c r="B112" i="28"/>
  <c r="B113" i="28"/>
  <c r="B114" i="28"/>
  <c r="B115" i="28"/>
  <c r="B116" i="28"/>
  <c r="B117" i="28"/>
  <c r="B118" i="28"/>
  <c r="B119" i="28"/>
  <c r="B120" i="28"/>
  <c r="B121" i="28"/>
  <c r="B122" i="28"/>
  <c r="B123" i="28"/>
  <c r="B124" i="28"/>
  <c r="B125" i="28"/>
  <c r="B126" i="28"/>
  <c r="B127" i="28"/>
  <c r="B128" i="28"/>
  <c r="B129" i="28"/>
  <c r="B130" i="28"/>
  <c r="B131" i="28"/>
  <c r="B132" i="28"/>
  <c r="B133" i="28"/>
  <c r="B134" i="28"/>
  <c r="B135" i="28"/>
  <c r="B136" i="28"/>
  <c r="B137" i="28"/>
  <c r="B138" i="28"/>
  <c r="B139" i="28"/>
  <c r="B140" i="28"/>
  <c r="B141" i="28"/>
  <c r="B142" i="28"/>
  <c r="B143" i="28"/>
  <c r="B144" i="28"/>
  <c r="B145" i="28"/>
  <c r="B146" i="28"/>
  <c r="B147" i="28"/>
  <c r="B148" i="28"/>
  <c r="B149" i="28"/>
  <c r="B150" i="28"/>
  <c r="B151" i="28"/>
  <c r="B152" i="28"/>
  <c r="B153" i="28"/>
  <c r="B154" i="28"/>
  <c r="B155" i="28"/>
  <c r="B156" i="28"/>
  <c r="B157" i="28"/>
  <c r="B158" i="28"/>
  <c r="B159" i="28"/>
  <c r="B160" i="28"/>
  <c r="B161" i="28"/>
  <c r="B162" i="28"/>
  <c r="B163" i="28"/>
  <c r="B164" i="28"/>
  <c r="B165" i="28"/>
  <c r="B166" i="28"/>
  <c r="B167" i="28"/>
  <c r="B168" i="28"/>
  <c r="B169" i="28"/>
  <c r="B170" i="28"/>
  <c r="B171" i="28"/>
  <c r="B172" i="28"/>
  <c r="B173" i="28"/>
  <c r="B174" i="28"/>
  <c r="B175" i="28"/>
  <c r="B176" i="28"/>
  <c r="B177" i="28"/>
  <c r="B178" i="28"/>
  <c r="B179" i="28"/>
  <c r="B180" i="28"/>
  <c r="B181" i="28"/>
  <c r="B182" i="28"/>
  <c r="B183" i="28"/>
  <c r="B184" i="28"/>
  <c r="B185" i="28"/>
  <c r="B186" i="28"/>
  <c r="B187" i="28"/>
  <c r="B188" i="28"/>
  <c r="B189" i="28"/>
  <c r="B190" i="28"/>
  <c r="B191" i="28"/>
  <c r="B192" i="28"/>
  <c r="B193" i="28"/>
  <c r="B194" i="28"/>
  <c r="B195" i="28"/>
  <c r="B196" i="28"/>
  <c r="B197" i="28"/>
  <c r="B198" i="28"/>
  <c r="B199" i="28"/>
  <c r="B200" i="28"/>
  <c r="B201" i="28"/>
  <c r="B202" i="28"/>
  <c r="B203" i="28"/>
  <c r="B204" i="28"/>
  <c r="B205" i="28"/>
  <c r="B206" i="28"/>
  <c r="B207" i="28"/>
  <c r="B208" i="28"/>
  <c r="B209" i="28"/>
  <c r="B210" i="28"/>
  <c r="B211" i="28"/>
  <c r="B212" i="28"/>
  <c r="B213" i="28"/>
  <c r="B214" i="28"/>
  <c r="B215" i="28"/>
  <c r="B216" i="28"/>
  <c r="B217" i="28"/>
  <c r="B218" i="28"/>
  <c r="B219" i="28"/>
  <c r="B220" i="28"/>
  <c r="B221" i="28"/>
  <c r="B222" i="28"/>
  <c r="B223" i="28"/>
  <c r="B224" i="28"/>
  <c r="B225" i="28"/>
  <c r="B226" i="28"/>
  <c r="B227" i="28"/>
  <c r="B228" i="28"/>
  <c r="B229" i="28"/>
  <c r="B230" i="28"/>
  <c r="B231" i="28"/>
  <c r="B232" i="28"/>
  <c r="B233" i="28"/>
  <c r="B234" i="28"/>
  <c r="B235" i="28"/>
  <c r="B236" i="28"/>
  <c r="B237" i="28"/>
  <c r="B238" i="28"/>
  <c r="B239" i="28"/>
  <c r="B240" i="28"/>
  <c r="B241" i="28"/>
  <c r="B242" i="28"/>
  <c r="B243" i="28"/>
  <c r="B244" i="28"/>
  <c r="B245" i="28"/>
  <c r="B246" i="28"/>
  <c r="B247" i="28"/>
  <c r="B248" i="28"/>
  <c r="B249" i="28"/>
  <c r="B250" i="28"/>
  <c r="B251" i="28"/>
  <c r="B252" i="28"/>
  <c r="B253" i="28"/>
  <c r="B254" i="28"/>
  <c r="B255" i="28"/>
  <c r="B256" i="28"/>
  <c r="B257" i="28"/>
  <c r="B258" i="28"/>
  <c r="B259" i="28"/>
  <c r="B260" i="28"/>
  <c r="B261" i="28"/>
  <c r="B262" i="28"/>
  <c r="B263" i="28"/>
  <c r="B264" i="28"/>
  <c r="B265" i="28"/>
  <c r="B266" i="28"/>
  <c r="B267" i="28"/>
  <c r="B268" i="28"/>
  <c r="B269" i="28"/>
  <c r="B270" i="28"/>
  <c r="B271" i="28"/>
  <c r="B272" i="28"/>
  <c r="B273" i="28"/>
  <c r="B274" i="28"/>
  <c r="B275" i="28"/>
  <c r="B276" i="28"/>
  <c r="B277" i="28"/>
  <c r="B278" i="28"/>
  <c r="B279" i="28"/>
  <c r="B280" i="28"/>
  <c r="B281" i="28"/>
  <c r="B282" i="28"/>
  <c r="B283" i="28"/>
  <c r="B284" i="28"/>
  <c r="B285" i="28"/>
  <c r="B286" i="28"/>
  <c r="B287" i="28"/>
  <c r="B288" i="28"/>
  <c r="B289" i="28"/>
  <c r="B290" i="28"/>
  <c r="B291" i="28"/>
  <c r="B292" i="28"/>
  <c r="B293" i="28"/>
  <c r="B294" i="28"/>
  <c r="B295" i="28"/>
  <c r="B296" i="28"/>
  <c r="B297" i="28"/>
  <c r="B298" i="28"/>
  <c r="B299" i="28"/>
  <c r="B300" i="28"/>
  <c r="B301" i="28"/>
  <c r="B302" i="28"/>
  <c r="B303" i="28"/>
  <c r="B304" i="28"/>
  <c r="B305" i="28"/>
  <c r="B306" i="28"/>
  <c r="B307" i="28"/>
  <c r="B308" i="28"/>
  <c r="B309" i="28"/>
  <c r="B310" i="28"/>
  <c r="B311" i="28"/>
  <c r="B312" i="28"/>
  <c r="B313" i="28"/>
  <c r="B314" i="28"/>
  <c r="B315" i="28"/>
  <c r="B316" i="28"/>
  <c r="B317" i="28"/>
  <c r="B318" i="28"/>
  <c r="B319" i="28"/>
  <c r="B320" i="28"/>
  <c r="B321" i="28"/>
  <c r="B322" i="28"/>
  <c r="B323" i="28"/>
  <c r="B324" i="28"/>
  <c r="B325" i="28"/>
  <c r="B326" i="28"/>
  <c r="B327" i="28"/>
  <c r="B328" i="28"/>
  <c r="B329" i="28"/>
  <c r="B330" i="28"/>
  <c r="B331" i="28"/>
  <c r="B332" i="28"/>
  <c r="B333" i="28"/>
  <c r="B334" i="28"/>
  <c r="B335" i="28"/>
  <c r="B336" i="28"/>
  <c r="B337" i="28"/>
  <c r="B338" i="28"/>
  <c r="B339" i="28"/>
  <c r="B340" i="28"/>
  <c r="B341" i="28"/>
  <c r="B342" i="28"/>
  <c r="B343" i="28"/>
  <c r="B344" i="28"/>
  <c r="B345" i="28"/>
  <c r="B346" i="28"/>
  <c r="B347" i="28"/>
  <c r="B348" i="28"/>
  <c r="B349" i="28"/>
  <c r="B350" i="28"/>
  <c r="B351" i="28"/>
  <c r="B352" i="28"/>
  <c r="B353" i="28"/>
  <c r="B354" i="28"/>
  <c r="B355" i="28"/>
  <c r="B356" i="28"/>
  <c r="B357" i="28"/>
  <c r="B358" i="28"/>
  <c r="B359" i="28"/>
  <c r="B360" i="28"/>
  <c r="B361" i="28"/>
  <c r="B362" i="28"/>
  <c r="B363" i="28"/>
  <c r="B364" i="28"/>
  <c r="B365" i="28"/>
  <c r="B366" i="28"/>
  <c r="B367" i="28"/>
  <c r="B368" i="28"/>
  <c r="B369" i="28"/>
  <c r="B370" i="28"/>
  <c r="B371" i="28"/>
  <c r="B372" i="28"/>
  <c r="B373" i="28"/>
  <c r="B374" i="28"/>
  <c r="B375" i="28"/>
  <c r="B376" i="28"/>
  <c r="B377" i="28"/>
  <c r="B378" i="28"/>
  <c r="B379" i="28"/>
  <c r="B380" i="28"/>
  <c r="B381" i="28"/>
  <c r="B382" i="28"/>
  <c r="B383" i="28"/>
  <c r="B384" i="28"/>
  <c r="B385" i="28"/>
  <c r="B386" i="28"/>
  <c r="B387" i="28"/>
  <c r="B388" i="28"/>
  <c r="B389" i="28"/>
  <c r="B390" i="28"/>
  <c r="B391" i="28"/>
  <c r="B392" i="28"/>
  <c r="B393" i="28"/>
  <c r="B394" i="28"/>
  <c r="B395" i="28"/>
  <c r="B396" i="28"/>
  <c r="B397" i="28"/>
  <c r="B398" i="28"/>
  <c r="B399" i="28"/>
  <c r="B400" i="28"/>
  <c r="B401" i="28"/>
  <c r="B402" i="28"/>
  <c r="B403" i="28"/>
  <c r="B404" i="28"/>
  <c r="B405" i="28"/>
  <c r="B406" i="28"/>
  <c r="B407" i="28"/>
  <c r="C116" i="17"/>
  <c r="P4" i="18"/>
  <c r="P5" i="18"/>
  <c r="P6" i="18"/>
  <c r="P7" i="18"/>
  <c r="P8" i="18"/>
  <c r="P9" i="18"/>
  <c r="P10" i="18"/>
  <c r="P13" i="18"/>
  <c r="P14" i="18"/>
  <c r="P15" i="18"/>
  <c r="P16" i="18"/>
  <c r="P17" i="18"/>
  <c r="P18" i="18"/>
  <c r="P19" i="18"/>
  <c r="P20" i="18"/>
  <c r="P23" i="18"/>
  <c r="P25" i="18"/>
  <c r="P26" i="18"/>
  <c r="P27" i="18"/>
  <c r="P28" i="18"/>
  <c r="P29" i="18"/>
  <c r="P30" i="18"/>
  <c r="P31" i="18"/>
  <c r="P32" i="18"/>
  <c r="P33" i="18"/>
  <c r="P34" i="18"/>
  <c r="P35" i="18"/>
  <c r="P36" i="18"/>
  <c r="P37" i="18"/>
  <c r="P38" i="18"/>
  <c r="P39" i="18"/>
  <c r="P40" i="18"/>
  <c r="P41" i="18"/>
  <c r="P42" i="18"/>
  <c r="P43" i="18"/>
  <c r="P44" i="18"/>
  <c r="P45" i="18"/>
  <c r="P46" i="18"/>
  <c r="P47" i="18"/>
  <c r="P48" i="18"/>
  <c r="P49" i="18"/>
  <c r="P50" i="18"/>
  <c r="P51" i="18"/>
  <c r="P52" i="18"/>
  <c r="P53" i="18"/>
  <c r="P54" i="18"/>
  <c r="P55" i="18"/>
  <c r="P56" i="18"/>
  <c r="P57" i="18"/>
  <c r="P60" i="18"/>
  <c r="P61" i="18"/>
  <c r="P62" i="18"/>
  <c r="P63" i="18"/>
  <c r="P64" i="18"/>
  <c r="P65" i="18"/>
  <c r="P66" i="18"/>
  <c r="P67" i="18"/>
  <c r="P68" i="18"/>
  <c r="P72" i="18"/>
  <c r="P75" i="18"/>
  <c r="P76" i="18"/>
  <c r="P77" i="18"/>
  <c r="P78" i="18"/>
  <c r="P80" i="18"/>
  <c r="P81" i="18"/>
  <c r="P82" i="18"/>
  <c r="P83" i="18"/>
  <c r="P84" i="18"/>
  <c r="P85" i="18"/>
  <c r="P86" i="18"/>
  <c r="P88" i="18"/>
  <c r="P89" i="18"/>
  <c r="P90" i="18"/>
  <c r="P92" i="18"/>
  <c r="P93" i="18"/>
  <c r="P94" i="18"/>
  <c r="P95" i="18"/>
  <c r="P96" i="18"/>
  <c r="P97" i="18"/>
  <c r="P98" i="18"/>
  <c r="P99" i="18"/>
  <c r="P100" i="18"/>
  <c r="P101" i="18"/>
  <c r="P102" i="18"/>
  <c r="P103" i="18"/>
  <c r="P104" i="18"/>
  <c r="P105" i="18"/>
  <c r="P106" i="18"/>
  <c r="P107" i="18"/>
  <c r="P108" i="18"/>
  <c r="P109" i="18"/>
  <c r="P110" i="18"/>
  <c r="P111" i="18"/>
  <c r="P112" i="18"/>
  <c r="P113" i="18"/>
  <c r="P114" i="18"/>
  <c r="P115" i="18"/>
  <c r="P116" i="18"/>
  <c r="P117" i="18"/>
  <c r="P118" i="18"/>
  <c r="P119" i="18"/>
  <c r="P120" i="18"/>
  <c r="P121" i="18"/>
  <c r="P122" i="18"/>
  <c r="P123" i="18"/>
  <c r="P124" i="18"/>
  <c r="P125" i="18"/>
  <c r="P126" i="18"/>
  <c r="P127" i="18"/>
  <c r="P128" i="18"/>
  <c r="P129" i="18"/>
  <c r="P130" i="18"/>
  <c r="P131" i="18"/>
  <c r="P132" i="18"/>
  <c r="P133" i="18"/>
  <c r="P134" i="18"/>
  <c r="P135" i="18"/>
  <c r="P136" i="18"/>
  <c r="P137" i="18"/>
  <c r="P138" i="18"/>
  <c r="P139" i="18"/>
  <c r="P140" i="18"/>
  <c r="P141" i="18"/>
  <c r="P142" i="18"/>
  <c r="P143" i="18"/>
  <c r="P144" i="18"/>
  <c r="P145" i="18"/>
  <c r="P146" i="18"/>
  <c r="P147" i="18"/>
  <c r="P148" i="18"/>
  <c r="P149" i="18"/>
  <c r="P150" i="18"/>
  <c r="P151" i="18"/>
  <c r="P152" i="18"/>
  <c r="P153" i="18"/>
  <c r="P154" i="18"/>
  <c r="P155" i="18"/>
  <c r="P156" i="18"/>
  <c r="P157" i="18"/>
  <c r="P158" i="18"/>
  <c r="P159" i="18"/>
  <c r="P160" i="18"/>
  <c r="P161" i="18"/>
  <c r="P162" i="18"/>
  <c r="P163" i="18"/>
  <c r="P164" i="18"/>
  <c r="P165" i="18"/>
  <c r="P166" i="18"/>
  <c r="P167" i="18"/>
  <c r="P168" i="18"/>
  <c r="P169" i="18"/>
  <c r="P170" i="18"/>
  <c r="P171" i="18"/>
  <c r="P172" i="18"/>
  <c r="P173" i="18"/>
  <c r="P174" i="18"/>
  <c r="P175" i="18"/>
  <c r="P176" i="18"/>
  <c r="P177" i="18"/>
  <c r="P178" i="18"/>
  <c r="P179" i="18"/>
  <c r="P180" i="18"/>
  <c r="P181" i="18"/>
  <c r="P182" i="18"/>
  <c r="P183" i="18"/>
  <c r="P184" i="18"/>
  <c r="P185" i="18"/>
  <c r="P186" i="18"/>
  <c r="P187" i="18"/>
  <c r="P188" i="18"/>
  <c r="P189" i="18"/>
  <c r="P190" i="18"/>
  <c r="P191" i="18"/>
  <c r="P192" i="18"/>
  <c r="P193" i="18"/>
  <c r="P194" i="18"/>
  <c r="P195" i="18"/>
  <c r="P196" i="18"/>
  <c r="P197" i="18"/>
  <c r="P198" i="18"/>
  <c r="P199" i="18"/>
  <c r="P200" i="18"/>
  <c r="P201" i="18"/>
  <c r="P202" i="18"/>
  <c r="P203" i="18"/>
  <c r="P204" i="18"/>
  <c r="P205" i="18"/>
  <c r="P206" i="18"/>
  <c r="P207" i="18"/>
  <c r="P208" i="18"/>
  <c r="P209" i="18"/>
  <c r="P210" i="18"/>
  <c r="P211" i="18"/>
  <c r="P212" i="18"/>
  <c r="P213" i="18"/>
  <c r="P214" i="18"/>
  <c r="P215" i="18"/>
  <c r="P216" i="18"/>
  <c r="P217" i="18"/>
  <c r="P218" i="18"/>
  <c r="P219" i="18"/>
  <c r="P220" i="18"/>
  <c r="P221" i="18"/>
  <c r="P222" i="18"/>
  <c r="P223" i="18"/>
  <c r="P224" i="18"/>
  <c r="P225" i="18"/>
  <c r="P226" i="18"/>
  <c r="P227" i="18"/>
  <c r="P228" i="18"/>
  <c r="P229" i="18"/>
  <c r="P230" i="18"/>
  <c r="P231" i="18"/>
  <c r="P232" i="18"/>
  <c r="P233" i="18"/>
  <c r="P234" i="18"/>
  <c r="P235" i="18"/>
  <c r="P236" i="18"/>
  <c r="P237" i="18"/>
  <c r="P238" i="18"/>
  <c r="P239" i="18"/>
  <c r="P240" i="18"/>
  <c r="P241" i="18"/>
  <c r="P242" i="18"/>
  <c r="P243" i="18"/>
  <c r="P244" i="18"/>
  <c r="P245" i="18"/>
  <c r="P246" i="18"/>
  <c r="P247" i="18"/>
  <c r="P248" i="18"/>
  <c r="P249" i="18"/>
  <c r="P250" i="18"/>
  <c r="P251" i="18"/>
  <c r="P252" i="18"/>
  <c r="P253" i="18"/>
  <c r="P254" i="18"/>
  <c r="P255" i="18"/>
  <c r="P256" i="18"/>
  <c r="P257" i="18"/>
  <c r="P258" i="18"/>
  <c r="P259" i="18"/>
  <c r="P260" i="18"/>
  <c r="P261" i="18"/>
  <c r="P262" i="18"/>
  <c r="P263" i="18"/>
  <c r="P264" i="18"/>
  <c r="P265" i="18"/>
  <c r="P266" i="18"/>
  <c r="P267" i="18"/>
  <c r="P268" i="18"/>
  <c r="P269" i="18"/>
  <c r="P270" i="18"/>
  <c r="P271" i="18"/>
  <c r="P272" i="18"/>
  <c r="P273" i="18"/>
  <c r="P274" i="18"/>
  <c r="P275" i="18"/>
  <c r="P276" i="18"/>
  <c r="P277" i="18"/>
  <c r="P278" i="18"/>
  <c r="P279" i="18"/>
  <c r="P280" i="18"/>
  <c r="P281" i="18"/>
  <c r="P282" i="18"/>
  <c r="P283" i="18"/>
  <c r="P284" i="18"/>
  <c r="P285" i="18"/>
  <c r="P286" i="18"/>
  <c r="P287" i="18"/>
  <c r="P288" i="18"/>
  <c r="P289" i="18"/>
  <c r="P290" i="18"/>
  <c r="P291" i="18"/>
  <c r="P292" i="18"/>
  <c r="P293" i="18"/>
  <c r="P294" i="18"/>
  <c r="P295" i="18"/>
  <c r="P296" i="18"/>
  <c r="P297" i="18"/>
  <c r="P298" i="18"/>
  <c r="P299" i="18"/>
  <c r="P300" i="18"/>
  <c r="P301" i="18"/>
  <c r="P302" i="18"/>
  <c r="P303" i="18"/>
  <c r="P304" i="18"/>
  <c r="P305" i="18"/>
  <c r="P306" i="18"/>
  <c r="P307" i="18"/>
  <c r="P308" i="18"/>
  <c r="P309" i="18"/>
  <c r="P310" i="18"/>
  <c r="P311" i="18"/>
  <c r="P312" i="18"/>
  <c r="P313" i="18"/>
  <c r="P314" i="18"/>
  <c r="P315" i="18"/>
  <c r="P316" i="18"/>
  <c r="P317" i="18"/>
  <c r="P318" i="18"/>
  <c r="P319" i="18"/>
  <c r="P320" i="18"/>
  <c r="P321" i="18"/>
  <c r="P322" i="18"/>
  <c r="P323" i="18"/>
  <c r="P324" i="18"/>
  <c r="P325" i="18"/>
  <c r="P326" i="18"/>
  <c r="P327" i="18"/>
  <c r="P328" i="18"/>
  <c r="P329" i="18"/>
  <c r="P330" i="18"/>
  <c r="P331" i="18"/>
  <c r="P332" i="18"/>
  <c r="P333" i="18"/>
  <c r="P334" i="18"/>
  <c r="P335" i="18"/>
  <c r="P336" i="18"/>
  <c r="P337" i="18"/>
  <c r="P338" i="18"/>
  <c r="P339" i="18"/>
  <c r="P340" i="18"/>
  <c r="P341" i="18"/>
  <c r="P342" i="18"/>
  <c r="P343" i="18"/>
  <c r="P344" i="18"/>
  <c r="P345" i="18"/>
  <c r="P346" i="18"/>
  <c r="P347" i="18"/>
  <c r="P348" i="18"/>
  <c r="P349" i="18"/>
  <c r="P350" i="18"/>
  <c r="P351" i="18"/>
  <c r="P352" i="18"/>
  <c r="P353" i="18"/>
  <c r="P354" i="18"/>
  <c r="P355" i="18"/>
  <c r="P356" i="18"/>
  <c r="P357" i="18"/>
  <c r="P358" i="18"/>
  <c r="P359" i="18"/>
  <c r="P360" i="18"/>
  <c r="P361" i="18"/>
  <c r="P362" i="18"/>
  <c r="P363" i="18"/>
  <c r="P364" i="18"/>
  <c r="P365" i="18"/>
  <c r="P366" i="18"/>
  <c r="P367" i="18"/>
  <c r="P368" i="18"/>
  <c r="P369" i="18"/>
  <c r="P370" i="18"/>
  <c r="P371" i="18"/>
  <c r="P372" i="18"/>
  <c r="P373" i="18"/>
  <c r="P374" i="18"/>
  <c r="P375" i="18"/>
  <c r="P376" i="18"/>
  <c r="P377" i="18"/>
  <c r="P378" i="18"/>
  <c r="P379" i="18"/>
  <c r="P380" i="18"/>
  <c r="P381" i="18"/>
  <c r="P382" i="18"/>
  <c r="P383" i="18"/>
  <c r="P384" i="18"/>
  <c r="P385" i="18"/>
  <c r="P386" i="18"/>
  <c r="P387" i="18"/>
  <c r="P388" i="18"/>
  <c r="P389" i="18"/>
  <c r="P390" i="18"/>
  <c r="P391" i="18"/>
  <c r="P392" i="18"/>
  <c r="P393" i="18"/>
  <c r="P394" i="18"/>
  <c r="P395" i="18"/>
  <c r="P396" i="18"/>
  <c r="P397" i="18"/>
  <c r="P398" i="18"/>
  <c r="P399" i="18"/>
  <c r="P400" i="18"/>
  <c r="P401" i="18"/>
  <c r="P402" i="18"/>
  <c r="P403" i="18"/>
  <c r="K5" i="3"/>
  <c r="Q9" i="18"/>
  <c r="Q11" i="18"/>
  <c r="Q12" i="18"/>
  <c r="Q13" i="18"/>
  <c r="Q21" i="18"/>
  <c r="Q24" i="18"/>
  <c r="Q25" i="18"/>
  <c r="Q26" i="18"/>
  <c r="Q28" i="18"/>
  <c r="Q29" i="18"/>
  <c r="Q30" i="18"/>
  <c r="Q34" i="18"/>
  <c r="Q36" i="18"/>
  <c r="Q52" i="18"/>
  <c r="Q53" i="18"/>
  <c r="Q54" i="18"/>
  <c r="Q55" i="18"/>
  <c r="Q56" i="18"/>
  <c r="Q57" i="18"/>
  <c r="Q58" i="18"/>
  <c r="Q59" i="18"/>
  <c r="Q60" i="18"/>
  <c r="Q61" i="18"/>
  <c r="Q62" i="18"/>
  <c r="Q63" i="18"/>
  <c r="Q65" i="18"/>
  <c r="Q66" i="18"/>
  <c r="Q67" i="18"/>
  <c r="Q68" i="18"/>
  <c r="Q69" i="18"/>
  <c r="Q70" i="18"/>
  <c r="Q71" i="18"/>
  <c r="Q72" i="18"/>
  <c r="Q73" i="18"/>
  <c r="Q74" i="18"/>
  <c r="Q75" i="18"/>
  <c r="Q76" i="18"/>
  <c r="Q77" i="18"/>
  <c r="Q78" i="18"/>
  <c r="Q79" i="18"/>
  <c r="Q81" i="18"/>
  <c r="Q82" i="18"/>
  <c r="Q83" i="18"/>
  <c r="Q84" i="18"/>
  <c r="Q86" i="18"/>
  <c r="Q87" i="18"/>
  <c r="Q88" i="18"/>
  <c r="Q89" i="18"/>
  <c r="Q91" i="18"/>
  <c r="Q92" i="18"/>
  <c r="Q93" i="18"/>
  <c r="Q94" i="18"/>
  <c r="Q95" i="18"/>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136" i="18"/>
  <c r="Q137" i="18"/>
  <c r="Q138" i="18"/>
  <c r="Q139" i="18"/>
  <c r="Q140" i="18"/>
  <c r="Q141" i="18"/>
  <c r="Q142" i="18"/>
  <c r="Q143" i="18"/>
  <c r="Q144" i="18"/>
  <c r="Q145" i="18"/>
  <c r="Q146" i="18"/>
  <c r="Q147" i="18"/>
  <c r="Q148" i="18"/>
  <c r="Q149" i="18"/>
  <c r="Q150" i="18"/>
  <c r="Q151" i="18"/>
  <c r="Q152" i="18"/>
  <c r="Q153" i="18"/>
  <c r="Q154" i="18"/>
  <c r="Q155" i="18"/>
  <c r="Q156" i="18"/>
  <c r="Q157" i="18"/>
  <c r="Q158" i="18"/>
  <c r="Q159" i="18"/>
  <c r="Q160" i="18"/>
  <c r="Q161" i="18"/>
  <c r="Q162" i="18"/>
  <c r="Q163" i="18"/>
  <c r="Q164" i="18"/>
  <c r="Q165" i="18"/>
  <c r="Q166" i="18"/>
  <c r="Q167" i="18"/>
  <c r="Q168" i="18"/>
  <c r="Q169" i="18"/>
  <c r="Q170" i="18"/>
  <c r="Q171" i="18"/>
  <c r="Q172" i="18"/>
  <c r="Q173" i="18"/>
  <c r="Q174" i="18"/>
  <c r="Q175" i="18"/>
  <c r="Q176" i="18"/>
  <c r="Q177" i="18"/>
  <c r="Q178" i="18"/>
  <c r="Q179" i="18"/>
  <c r="Q180" i="18"/>
  <c r="Q181" i="18"/>
  <c r="Q182" i="18"/>
  <c r="Q183" i="18"/>
  <c r="Q184" i="18"/>
  <c r="Q185" i="18"/>
  <c r="Q186" i="18"/>
  <c r="Q187" i="18"/>
  <c r="Q188" i="18"/>
  <c r="Q189" i="18"/>
  <c r="Q190" i="18"/>
  <c r="Q191" i="18"/>
  <c r="Q192" i="18"/>
  <c r="Q193" i="18"/>
  <c r="Q194" i="18"/>
  <c r="Q195" i="18"/>
  <c r="Q196" i="18"/>
  <c r="Q197" i="18"/>
  <c r="Q198" i="18"/>
  <c r="Q199" i="18"/>
  <c r="Q200" i="18"/>
  <c r="Q201" i="18"/>
  <c r="Q202" i="18"/>
  <c r="Q203" i="18"/>
  <c r="Q204" i="18"/>
  <c r="Q205" i="18"/>
  <c r="Q206" i="18"/>
  <c r="Q207" i="18"/>
  <c r="Q208" i="18"/>
  <c r="Q209" i="18"/>
  <c r="Q210" i="18"/>
  <c r="Q211" i="18"/>
  <c r="Q212" i="18"/>
  <c r="Q213" i="18"/>
  <c r="Q214" i="18"/>
  <c r="Q215" i="18"/>
  <c r="Q216" i="18"/>
  <c r="Q217" i="18"/>
  <c r="Q218" i="18"/>
  <c r="Q219" i="18"/>
  <c r="Q220" i="18"/>
  <c r="Q221" i="18"/>
  <c r="Q222" i="18"/>
  <c r="Q223" i="18"/>
  <c r="Q224" i="18"/>
  <c r="Q225" i="18"/>
  <c r="Q226" i="18"/>
  <c r="Q227" i="18"/>
  <c r="Q228" i="18"/>
  <c r="Q229" i="18"/>
  <c r="Q230" i="18"/>
  <c r="Q231" i="18"/>
  <c r="Q232" i="18"/>
  <c r="Q233" i="18"/>
  <c r="Q234" i="18"/>
  <c r="Q235" i="18"/>
  <c r="Q236" i="18"/>
  <c r="Q237" i="18"/>
  <c r="Q238" i="18"/>
  <c r="Q239" i="18"/>
  <c r="Q240" i="18"/>
  <c r="Q241" i="18"/>
  <c r="Q242" i="18"/>
  <c r="Q243" i="18"/>
  <c r="Q244" i="18"/>
  <c r="Q245" i="18"/>
  <c r="Q246" i="18"/>
  <c r="Q247" i="18"/>
  <c r="Q248" i="18"/>
  <c r="Q249" i="18"/>
  <c r="Q250" i="18"/>
  <c r="Q251" i="18"/>
  <c r="Q252" i="18"/>
  <c r="Q253" i="18"/>
  <c r="Q254" i="18"/>
  <c r="Q255" i="18"/>
  <c r="Q256" i="18"/>
  <c r="Q257" i="18"/>
  <c r="Q258" i="18"/>
  <c r="Q259" i="18"/>
  <c r="Q260" i="18"/>
  <c r="Q261" i="18"/>
  <c r="Q262" i="18"/>
  <c r="Q263" i="18"/>
  <c r="Q264" i="18"/>
  <c r="Q265" i="18"/>
  <c r="Q266" i="18"/>
  <c r="Q267" i="18"/>
  <c r="Q268" i="18"/>
  <c r="Q269" i="18"/>
  <c r="Q270" i="18"/>
  <c r="Q271" i="18"/>
  <c r="Q272" i="18"/>
  <c r="Q273" i="18"/>
  <c r="Q274" i="18"/>
  <c r="Q275" i="18"/>
  <c r="Q276" i="18"/>
  <c r="Q277" i="18"/>
  <c r="Q278" i="18"/>
  <c r="Q279" i="18"/>
  <c r="Q280" i="18"/>
  <c r="Q281" i="18"/>
  <c r="Q282" i="18"/>
  <c r="Q283" i="18"/>
  <c r="Q284" i="18"/>
  <c r="Q285" i="18"/>
  <c r="Q286" i="18"/>
  <c r="Q287" i="18"/>
  <c r="Q288" i="18"/>
  <c r="Q289" i="18"/>
  <c r="Q290" i="18"/>
  <c r="Q291" i="18"/>
  <c r="Q292" i="18"/>
  <c r="Q293" i="18"/>
  <c r="Q294" i="18"/>
  <c r="Q295" i="18"/>
  <c r="Q296" i="18"/>
  <c r="Q297" i="18"/>
  <c r="Q298" i="18"/>
  <c r="Q299" i="18"/>
  <c r="Q300" i="18"/>
  <c r="Q301" i="18"/>
  <c r="Q302" i="18"/>
  <c r="Q303" i="18"/>
  <c r="Q304" i="18"/>
  <c r="Q305" i="18"/>
  <c r="Q306" i="18"/>
  <c r="Q307" i="18"/>
  <c r="Q308" i="18"/>
  <c r="Q309" i="18"/>
  <c r="Q310" i="18"/>
  <c r="Q311" i="18"/>
  <c r="Q312" i="18"/>
  <c r="Q313" i="18"/>
  <c r="Q314" i="18"/>
  <c r="Q315" i="18"/>
  <c r="Q316" i="18"/>
  <c r="Q317" i="18"/>
  <c r="Q318" i="18"/>
  <c r="Q319" i="18"/>
  <c r="Q320" i="18"/>
  <c r="Q321" i="18"/>
  <c r="Q322" i="18"/>
  <c r="Q323" i="18"/>
  <c r="Q324" i="18"/>
  <c r="Q325" i="18"/>
  <c r="Q326" i="18"/>
  <c r="Q327" i="18"/>
  <c r="Q328" i="18"/>
  <c r="Q329" i="18"/>
  <c r="Q330" i="18"/>
  <c r="Q331" i="18"/>
  <c r="Q332" i="18"/>
  <c r="Q333" i="18"/>
  <c r="Q334" i="18"/>
  <c r="Q335" i="18"/>
  <c r="Q336" i="18"/>
  <c r="Q337" i="18"/>
  <c r="Q338" i="18"/>
  <c r="Q339" i="18"/>
  <c r="Q340" i="18"/>
  <c r="Q341" i="18"/>
  <c r="Q342" i="18"/>
  <c r="Q343" i="18"/>
  <c r="Q344" i="18"/>
  <c r="Q345" i="18"/>
  <c r="Q346" i="18"/>
  <c r="Q347" i="18"/>
  <c r="Q348" i="18"/>
  <c r="Q349" i="18"/>
  <c r="Q350" i="18"/>
  <c r="Q351" i="18"/>
  <c r="Q352" i="18"/>
  <c r="Q353" i="18"/>
  <c r="Q354" i="18"/>
  <c r="Q355" i="18"/>
  <c r="Q356" i="18"/>
  <c r="Q357" i="18"/>
  <c r="Q358" i="18"/>
  <c r="Q359" i="18"/>
  <c r="Q360" i="18"/>
  <c r="Q361" i="18"/>
  <c r="Q362" i="18"/>
  <c r="Q363" i="18"/>
  <c r="Q364" i="18"/>
  <c r="Q365" i="18"/>
  <c r="Q366" i="18"/>
  <c r="Q367" i="18"/>
  <c r="Q368" i="18"/>
  <c r="Q369" i="18"/>
  <c r="Q370" i="18"/>
  <c r="Q371" i="18"/>
  <c r="Q372" i="18"/>
  <c r="Q373" i="18"/>
  <c r="Q374" i="18"/>
  <c r="Q375" i="18"/>
  <c r="Q376" i="18"/>
  <c r="Q377" i="18"/>
  <c r="Q378" i="18"/>
  <c r="Q379" i="18"/>
  <c r="Q380" i="18"/>
  <c r="Q381" i="18"/>
  <c r="Q382" i="18"/>
  <c r="Q383" i="18"/>
  <c r="Q384" i="18"/>
  <c r="Q385" i="18"/>
  <c r="Q386" i="18"/>
  <c r="Q387" i="18"/>
  <c r="Q388" i="18"/>
  <c r="Q389" i="18"/>
  <c r="Q390" i="18"/>
  <c r="Q391" i="18"/>
  <c r="Q392" i="18"/>
  <c r="Q393" i="18"/>
  <c r="Q394" i="18"/>
  <c r="Q395" i="18"/>
  <c r="Q396" i="18"/>
  <c r="Q397" i="18"/>
  <c r="Q398" i="18"/>
  <c r="Q399" i="18"/>
  <c r="Q400" i="18"/>
  <c r="Q401" i="18"/>
  <c r="Q402" i="18"/>
  <c r="Q403" i="18"/>
  <c r="F74" i="28" l="1"/>
  <c r="H74" i="3" s="1"/>
  <c r="F93" i="28"/>
  <c r="F75" i="28"/>
  <c r="H75" i="3" s="1"/>
  <c r="F88" i="28"/>
  <c r="H88" i="3" s="1"/>
  <c r="F79" i="28"/>
  <c r="H79" i="3" s="1"/>
  <c r="F78" i="28"/>
  <c r="H78" i="3" s="1"/>
  <c r="F77" i="28"/>
  <c r="H77" i="3" s="1"/>
  <c r="F76" i="28"/>
  <c r="H76" i="3" s="1"/>
  <c r="F70" i="28"/>
  <c r="H70" i="3" s="1"/>
  <c r="F92" i="28"/>
  <c r="F67" i="28"/>
  <c r="H67" i="3" s="1"/>
  <c r="F68" i="28"/>
  <c r="H68" i="3" s="1"/>
  <c r="F59" i="28"/>
  <c r="H59" i="3" s="1"/>
  <c r="F58" i="28"/>
  <c r="H58" i="3" s="1"/>
  <c r="F73" i="28"/>
  <c r="H73" i="3" s="1"/>
  <c r="F89" i="28"/>
  <c r="H89" i="3" s="1"/>
  <c r="F80" i="28"/>
  <c r="H80" i="3" s="1"/>
  <c r="F84" i="28"/>
  <c r="H84" i="3" s="1"/>
  <c r="F72" i="28"/>
  <c r="H72" i="3" s="1"/>
  <c r="F71" i="28"/>
  <c r="H71" i="3" s="1"/>
  <c r="F90" i="28"/>
  <c r="H90" i="3" s="1"/>
  <c r="F57" i="28"/>
  <c r="H57" i="3" s="1"/>
  <c r="F91" i="28"/>
  <c r="H91" i="3" s="1"/>
  <c r="F87" i="28"/>
  <c r="H87" i="3" s="1"/>
  <c r="F69" i="28"/>
  <c r="H69" i="3" s="1"/>
  <c r="F86" i="28"/>
  <c r="H86" i="3" s="1"/>
  <c r="F66" i="28"/>
  <c r="H66" i="3" s="1"/>
  <c r="F85" i="28"/>
  <c r="H85" i="3" s="1"/>
  <c r="F64" i="28"/>
  <c r="H64" i="3" s="1"/>
  <c r="F65" i="28"/>
  <c r="H65" i="3" s="1"/>
  <c r="F63" i="28"/>
  <c r="H63" i="3" s="1"/>
  <c r="F62" i="28"/>
  <c r="H62" i="3" s="1"/>
  <c r="F61" i="28"/>
  <c r="H61" i="3" s="1"/>
  <c r="F83" i="28"/>
  <c r="H83" i="3" s="1"/>
  <c r="F82" i="28"/>
  <c r="H82" i="3" s="1"/>
  <c r="F81" i="28"/>
  <c r="H81" i="3" s="1"/>
  <c r="F60" i="28"/>
  <c r="H60" i="3" s="1"/>
  <c r="F52" i="28"/>
  <c r="H52" i="3" s="1"/>
  <c r="F44" i="28"/>
  <c r="H44" i="3" s="1"/>
  <c r="F55" i="28"/>
  <c r="H55" i="3" s="1"/>
  <c r="F27" i="28"/>
  <c r="H27" i="3" s="1"/>
  <c r="F26" i="28"/>
  <c r="H26" i="3" s="1"/>
  <c r="F25" i="28"/>
  <c r="H25" i="3" s="1"/>
  <c r="F24" i="28"/>
  <c r="H24" i="3" s="1"/>
  <c r="F16" i="28"/>
  <c r="H16" i="3" s="1"/>
  <c r="F54" i="28"/>
  <c r="H54" i="3" s="1"/>
  <c r="F29" i="28"/>
  <c r="H29" i="3" s="1"/>
  <c r="F28" i="28"/>
  <c r="H28" i="3" s="1"/>
  <c r="F43" i="28"/>
  <c r="H43" i="3" s="1"/>
  <c r="F50" i="28"/>
  <c r="H50" i="3" s="1"/>
  <c r="F22" i="28"/>
  <c r="H22" i="3" s="1"/>
  <c r="F19" i="28"/>
  <c r="H19" i="3" s="1"/>
  <c r="F41" i="28"/>
  <c r="H41" i="3" s="1"/>
  <c r="F53" i="28"/>
  <c r="H53" i="3" s="1"/>
  <c r="F40" i="28"/>
  <c r="H40" i="3" s="1"/>
  <c r="F39" i="28"/>
  <c r="H39" i="3" s="1"/>
  <c r="F33" i="28"/>
  <c r="H33" i="3" s="1"/>
  <c r="F4" i="28"/>
  <c r="H4" i="3" s="1"/>
  <c r="F17" i="28"/>
  <c r="H17" i="3" s="1"/>
  <c r="F5" i="28"/>
  <c r="H5" i="3" s="1"/>
  <c r="F31" i="28"/>
  <c r="H31" i="3" s="1"/>
  <c r="F30" i="28"/>
  <c r="H30" i="3" s="1"/>
  <c r="F46" i="28"/>
  <c r="H46" i="3" s="1"/>
  <c r="F10" i="28"/>
  <c r="H10" i="3" s="1"/>
  <c r="F45" i="28"/>
  <c r="H45" i="3" s="1"/>
  <c r="F56" i="28"/>
  <c r="H56" i="3" s="1"/>
  <c r="F20" i="28"/>
  <c r="H20" i="3" s="1"/>
  <c r="F47" i="28"/>
  <c r="H47" i="3" s="1"/>
  <c r="F7" i="28"/>
  <c r="H7" i="3" s="1"/>
  <c r="F6" i="28"/>
  <c r="H6" i="3" s="1"/>
  <c r="F34" i="28"/>
  <c r="H34" i="3" s="1"/>
  <c r="F18" i="28"/>
  <c r="H18" i="3" s="1"/>
  <c r="F49" i="28"/>
  <c r="H49" i="3" s="1"/>
  <c r="F21" i="28"/>
  <c r="H21" i="3" s="1"/>
  <c r="F35" i="28"/>
  <c r="H35" i="3" s="1"/>
  <c r="F48" i="28"/>
  <c r="H48" i="3" s="1"/>
  <c r="F32" i="28"/>
  <c r="H32" i="3" s="1"/>
  <c r="F15" i="28"/>
  <c r="H15" i="3" s="1"/>
  <c r="F12" i="28"/>
  <c r="H12" i="3" s="1"/>
  <c r="F11" i="28"/>
  <c r="H11" i="3" s="1"/>
  <c r="F38" i="28"/>
  <c r="H38" i="3" s="1"/>
  <c r="F8" i="28"/>
  <c r="H8" i="3" s="1"/>
  <c r="F36" i="28"/>
  <c r="H36" i="3" s="1"/>
  <c r="F42" i="28"/>
  <c r="H42" i="3" s="1"/>
  <c r="F14" i="28"/>
  <c r="H14" i="3" s="1"/>
  <c r="F13" i="28"/>
  <c r="H13" i="3" s="1"/>
  <c r="F37" i="28"/>
  <c r="H37" i="3" s="1"/>
  <c r="F9" i="28"/>
  <c r="H9" i="3" s="1"/>
  <c r="F51" i="28"/>
  <c r="H51" i="3" s="1"/>
  <c r="F23" i="28"/>
  <c r="H23" i="3" s="1"/>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J92" i="3"/>
  <c r="M92" i="3" s="1" a="1"/>
  <c r="M92" i="3" s="1"/>
  <c r="K92" i="3"/>
  <c r="J93" i="3"/>
  <c r="M93" i="3" s="1" a="1"/>
  <c r="M93" i="3" s="1"/>
  <c r="K93" i="3"/>
  <c r="J94" i="3"/>
  <c r="M94" i="3" s="1" a="1"/>
  <c r="M94" i="3" s="1"/>
  <c r="K94" i="3"/>
  <c r="J95" i="3"/>
  <c r="M95" i="3" s="1" a="1"/>
  <c r="M95" i="3" s="1"/>
  <c r="K95" i="3"/>
  <c r="J96" i="3"/>
  <c r="M96" i="3" s="1" a="1"/>
  <c r="M96" i="3" s="1"/>
  <c r="K96" i="3"/>
  <c r="J97" i="3"/>
  <c r="M97" i="3" s="1" a="1"/>
  <c r="M97" i="3" s="1"/>
  <c r="K97" i="3"/>
  <c r="J98" i="3"/>
  <c r="M98" i="3" s="1" a="1"/>
  <c r="M98" i="3" s="1"/>
  <c r="K98" i="3"/>
  <c r="J99" i="3"/>
  <c r="M99" i="3" s="1" a="1"/>
  <c r="M99" i="3" s="1"/>
  <c r="K99" i="3"/>
  <c r="J100" i="3"/>
  <c r="M100" i="3" s="1" a="1"/>
  <c r="M100" i="3" s="1"/>
  <c r="K100" i="3"/>
  <c r="J101" i="3"/>
  <c r="M101" i="3" s="1" a="1"/>
  <c r="M101" i="3" s="1"/>
  <c r="K101" i="3"/>
  <c r="J102" i="3"/>
  <c r="M102" i="3" s="1" a="1"/>
  <c r="M102" i="3" s="1"/>
  <c r="K102" i="3"/>
  <c r="J103" i="3"/>
  <c r="M103" i="3" s="1" a="1"/>
  <c r="M103" i="3" s="1"/>
  <c r="K103" i="3"/>
  <c r="J104" i="3"/>
  <c r="M104" i="3" s="1" a="1"/>
  <c r="M104" i="3" s="1"/>
  <c r="K104" i="3"/>
  <c r="J105" i="3"/>
  <c r="M105" i="3" s="1" a="1"/>
  <c r="M105" i="3" s="1"/>
  <c r="K105" i="3"/>
  <c r="J106" i="3"/>
  <c r="M106" i="3" s="1" a="1"/>
  <c r="M106" i="3" s="1"/>
  <c r="K106" i="3"/>
  <c r="J107" i="3"/>
  <c r="M107" i="3" s="1" a="1"/>
  <c r="M107" i="3" s="1"/>
  <c r="K107" i="3"/>
  <c r="J108" i="3"/>
  <c r="M108" i="3" s="1" a="1"/>
  <c r="M108" i="3" s="1"/>
  <c r="K108" i="3"/>
  <c r="J109" i="3"/>
  <c r="M109" i="3" s="1" a="1"/>
  <c r="M109" i="3" s="1"/>
  <c r="K109" i="3"/>
  <c r="J110" i="3"/>
  <c r="M110" i="3" s="1" a="1"/>
  <c r="M110" i="3" s="1"/>
  <c r="K110" i="3"/>
  <c r="J111" i="3"/>
  <c r="M111" i="3" s="1" a="1"/>
  <c r="M111" i="3" s="1"/>
  <c r="K111" i="3"/>
  <c r="J112" i="3"/>
  <c r="M112" i="3" s="1" a="1"/>
  <c r="M112" i="3" s="1"/>
  <c r="K112" i="3"/>
  <c r="J113" i="3"/>
  <c r="M113" i="3" s="1" a="1"/>
  <c r="M113" i="3" s="1"/>
  <c r="K113" i="3"/>
  <c r="J114" i="3"/>
  <c r="M114" i="3" s="1" a="1"/>
  <c r="M114" i="3" s="1"/>
  <c r="K114" i="3"/>
  <c r="J115" i="3"/>
  <c r="M115" i="3" s="1" a="1"/>
  <c r="M115" i="3" s="1"/>
  <c r="K115" i="3"/>
  <c r="J116" i="3"/>
  <c r="M116" i="3" s="1" a="1"/>
  <c r="M116" i="3" s="1"/>
  <c r="K116" i="3"/>
  <c r="J117" i="3"/>
  <c r="M117" i="3" s="1" a="1"/>
  <c r="M117" i="3" s="1"/>
  <c r="K117" i="3"/>
  <c r="J118" i="3"/>
  <c r="M118" i="3" s="1" a="1"/>
  <c r="M118" i="3" s="1"/>
  <c r="K118" i="3"/>
  <c r="J119" i="3"/>
  <c r="M119" i="3" s="1" a="1"/>
  <c r="M119" i="3" s="1"/>
  <c r="K119" i="3"/>
  <c r="J120" i="3"/>
  <c r="M120" i="3" s="1" a="1"/>
  <c r="M120" i="3" s="1"/>
  <c r="K120" i="3"/>
  <c r="J121" i="3"/>
  <c r="M121" i="3" s="1" a="1"/>
  <c r="M121" i="3" s="1"/>
  <c r="K121" i="3"/>
  <c r="J122" i="3"/>
  <c r="M122" i="3" s="1" a="1"/>
  <c r="M122" i="3" s="1"/>
  <c r="K122" i="3"/>
  <c r="J123" i="3"/>
  <c r="M123" i="3" s="1" a="1"/>
  <c r="M123" i="3" s="1"/>
  <c r="K123" i="3"/>
  <c r="J124" i="3"/>
  <c r="M124" i="3" s="1" a="1"/>
  <c r="M124" i="3" s="1"/>
  <c r="K124" i="3"/>
  <c r="J125" i="3"/>
  <c r="M125" i="3" s="1" a="1"/>
  <c r="M125" i="3" s="1"/>
  <c r="K125" i="3"/>
  <c r="J126" i="3"/>
  <c r="M126" i="3" s="1" a="1"/>
  <c r="M126" i="3" s="1"/>
  <c r="K126" i="3"/>
  <c r="J127" i="3"/>
  <c r="M127" i="3" s="1" a="1"/>
  <c r="M127" i="3" s="1"/>
  <c r="K127" i="3"/>
  <c r="J128" i="3"/>
  <c r="M128" i="3" s="1" a="1"/>
  <c r="M128" i="3" s="1"/>
  <c r="K128" i="3"/>
  <c r="J129" i="3"/>
  <c r="M129" i="3" s="1" a="1"/>
  <c r="M129" i="3" s="1"/>
  <c r="K129" i="3"/>
  <c r="J130" i="3"/>
  <c r="M130" i="3" s="1" a="1"/>
  <c r="M130" i="3" s="1"/>
  <c r="K130" i="3"/>
  <c r="J131" i="3"/>
  <c r="M131" i="3" s="1" a="1"/>
  <c r="M131" i="3" s="1"/>
  <c r="K131" i="3"/>
  <c r="J132" i="3"/>
  <c r="M132" i="3" s="1" a="1"/>
  <c r="M132" i="3" s="1"/>
  <c r="K132" i="3"/>
  <c r="J133" i="3"/>
  <c r="M133" i="3" s="1" a="1"/>
  <c r="M133" i="3" s="1"/>
  <c r="K133" i="3"/>
  <c r="J134" i="3"/>
  <c r="M134" i="3" s="1" a="1"/>
  <c r="M134" i="3" s="1"/>
  <c r="K134" i="3"/>
  <c r="J135" i="3"/>
  <c r="M135" i="3" s="1" a="1"/>
  <c r="M135" i="3" s="1"/>
  <c r="K135" i="3"/>
  <c r="J136" i="3"/>
  <c r="M136" i="3" s="1" a="1"/>
  <c r="M136" i="3" s="1"/>
  <c r="K136" i="3"/>
  <c r="J137" i="3"/>
  <c r="M137" i="3" s="1" a="1"/>
  <c r="M137" i="3" s="1"/>
  <c r="K137" i="3"/>
  <c r="J138" i="3"/>
  <c r="M138" i="3" s="1" a="1"/>
  <c r="M138" i="3" s="1"/>
  <c r="K138" i="3"/>
  <c r="J139" i="3"/>
  <c r="M139" i="3" s="1" a="1"/>
  <c r="M139" i="3" s="1"/>
  <c r="K139" i="3"/>
  <c r="J140" i="3"/>
  <c r="M140" i="3" s="1" a="1"/>
  <c r="M140" i="3" s="1"/>
  <c r="K140" i="3"/>
  <c r="J141" i="3"/>
  <c r="M141" i="3" s="1" a="1"/>
  <c r="M141" i="3" s="1"/>
  <c r="K141" i="3"/>
  <c r="J142" i="3"/>
  <c r="M142" i="3" s="1" a="1"/>
  <c r="M142" i="3" s="1"/>
  <c r="K142" i="3"/>
  <c r="J143" i="3"/>
  <c r="M143" i="3" s="1" a="1"/>
  <c r="M143" i="3" s="1"/>
  <c r="K143" i="3"/>
  <c r="J144" i="3"/>
  <c r="M144" i="3" s="1" a="1"/>
  <c r="M144" i="3" s="1"/>
  <c r="K144" i="3"/>
  <c r="J145" i="3"/>
  <c r="M145" i="3" s="1" a="1"/>
  <c r="M145" i="3" s="1"/>
  <c r="K145" i="3"/>
  <c r="J146" i="3"/>
  <c r="M146" i="3" s="1" a="1"/>
  <c r="M146" i="3" s="1"/>
  <c r="K146" i="3"/>
  <c r="J147" i="3"/>
  <c r="M147" i="3" s="1" a="1"/>
  <c r="M147" i="3" s="1"/>
  <c r="K147" i="3"/>
  <c r="J148" i="3"/>
  <c r="M148" i="3" s="1" a="1"/>
  <c r="M148" i="3" s="1"/>
  <c r="K148" i="3"/>
  <c r="J149" i="3"/>
  <c r="M149" i="3" s="1" a="1"/>
  <c r="M149" i="3" s="1"/>
  <c r="K149" i="3"/>
  <c r="J150" i="3"/>
  <c r="M150" i="3" s="1" a="1"/>
  <c r="M150" i="3" s="1"/>
  <c r="K150" i="3"/>
  <c r="J151" i="3"/>
  <c r="M151" i="3" s="1" a="1"/>
  <c r="M151" i="3" s="1"/>
  <c r="K151" i="3"/>
  <c r="J152" i="3"/>
  <c r="M152" i="3" s="1" a="1"/>
  <c r="M152" i="3" s="1"/>
  <c r="K152" i="3"/>
  <c r="J153" i="3"/>
  <c r="M153" i="3" s="1" a="1"/>
  <c r="M153" i="3" s="1"/>
  <c r="K153" i="3"/>
  <c r="J154" i="3"/>
  <c r="M154" i="3" s="1" a="1"/>
  <c r="M154" i="3" s="1"/>
  <c r="K154" i="3"/>
  <c r="J155" i="3"/>
  <c r="M155" i="3" s="1" a="1"/>
  <c r="M155" i="3" s="1"/>
  <c r="K155" i="3"/>
  <c r="J156" i="3"/>
  <c r="M156" i="3" s="1" a="1"/>
  <c r="M156" i="3" s="1"/>
  <c r="K156" i="3"/>
  <c r="J157" i="3"/>
  <c r="M157" i="3" s="1" a="1"/>
  <c r="M157" i="3" s="1"/>
  <c r="K157" i="3"/>
  <c r="J158" i="3"/>
  <c r="M158" i="3" s="1" a="1"/>
  <c r="M158" i="3" s="1"/>
  <c r="K158" i="3"/>
  <c r="J159" i="3"/>
  <c r="M159" i="3" s="1" a="1"/>
  <c r="M159" i="3" s="1"/>
  <c r="K159" i="3"/>
  <c r="J160" i="3"/>
  <c r="M160" i="3" s="1" a="1"/>
  <c r="M160" i="3" s="1"/>
  <c r="K160" i="3"/>
  <c r="J161" i="3"/>
  <c r="M161" i="3" s="1" a="1"/>
  <c r="M161" i="3" s="1"/>
  <c r="K161" i="3"/>
  <c r="J162" i="3"/>
  <c r="M162" i="3" s="1" a="1"/>
  <c r="M162" i="3" s="1"/>
  <c r="K162" i="3"/>
  <c r="J163" i="3"/>
  <c r="M163" i="3" s="1" a="1"/>
  <c r="M163" i="3" s="1"/>
  <c r="K163" i="3"/>
  <c r="J164" i="3"/>
  <c r="M164" i="3" s="1" a="1"/>
  <c r="M164" i="3" s="1"/>
  <c r="K164" i="3"/>
  <c r="J165" i="3"/>
  <c r="M165" i="3" s="1" a="1"/>
  <c r="M165" i="3" s="1"/>
  <c r="K165" i="3"/>
  <c r="J166" i="3"/>
  <c r="M166" i="3" s="1" a="1"/>
  <c r="M166" i="3" s="1"/>
  <c r="K166" i="3"/>
  <c r="J167" i="3"/>
  <c r="M167" i="3" s="1" a="1"/>
  <c r="M167" i="3" s="1"/>
  <c r="K167" i="3"/>
  <c r="J168" i="3"/>
  <c r="M168" i="3" s="1" a="1"/>
  <c r="M168" i="3" s="1"/>
  <c r="K168" i="3"/>
  <c r="J169" i="3"/>
  <c r="M169" i="3" s="1" a="1"/>
  <c r="M169" i="3" s="1"/>
  <c r="K169" i="3"/>
  <c r="J170" i="3"/>
  <c r="M170" i="3" s="1" a="1"/>
  <c r="M170" i="3" s="1"/>
  <c r="K170" i="3"/>
  <c r="J171" i="3"/>
  <c r="M171" i="3" s="1" a="1"/>
  <c r="M171" i="3" s="1"/>
  <c r="K171" i="3"/>
  <c r="J172" i="3"/>
  <c r="M172" i="3" s="1" a="1"/>
  <c r="M172" i="3" s="1"/>
  <c r="K172" i="3"/>
  <c r="J173" i="3"/>
  <c r="M173" i="3" s="1" a="1"/>
  <c r="M173" i="3" s="1"/>
  <c r="K173" i="3"/>
  <c r="J174" i="3"/>
  <c r="M174" i="3" s="1" a="1"/>
  <c r="M174" i="3" s="1"/>
  <c r="K174" i="3"/>
  <c r="J175" i="3"/>
  <c r="M175" i="3" s="1" a="1"/>
  <c r="M175" i="3" s="1"/>
  <c r="K175" i="3"/>
  <c r="J176" i="3"/>
  <c r="M176" i="3" s="1" a="1"/>
  <c r="M176" i="3" s="1"/>
  <c r="K176" i="3"/>
  <c r="J177" i="3"/>
  <c r="M177" i="3" s="1" a="1"/>
  <c r="M177" i="3" s="1"/>
  <c r="K177" i="3"/>
  <c r="J178" i="3"/>
  <c r="M178" i="3" s="1" a="1"/>
  <c r="M178" i="3" s="1"/>
  <c r="K178" i="3"/>
  <c r="J179" i="3"/>
  <c r="M179" i="3" s="1" a="1"/>
  <c r="M179" i="3" s="1"/>
  <c r="K179" i="3"/>
  <c r="J180" i="3"/>
  <c r="M180" i="3" s="1" a="1"/>
  <c r="M180" i="3" s="1"/>
  <c r="K180" i="3"/>
  <c r="J181" i="3"/>
  <c r="M181" i="3" s="1" a="1"/>
  <c r="M181" i="3" s="1"/>
  <c r="K181" i="3"/>
  <c r="J182" i="3"/>
  <c r="M182" i="3" s="1" a="1"/>
  <c r="M182" i="3" s="1"/>
  <c r="K182" i="3"/>
  <c r="J183" i="3"/>
  <c r="M183" i="3" s="1" a="1"/>
  <c r="M183" i="3" s="1"/>
  <c r="K183" i="3"/>
  <c r="J184" i="3"/>
  <c r="M184" i="3" s="1" a="1"/>
  <c r="M184" i="3" s="1"/>
  <c r="K184" i="3"/>
  <c r="J185" i="3"/>
  <c r="M185" i="3" s="1" a="1"/>
  <c r="M185" i="3" s="1"/>
  <c r="K185" i="3"/>
  <c r="J186" i="3"/>
  <c r="M186" i="3" s="1" a="1"/>
  <c r="M186" i="3" s="1"/>
  <c r="K186" i="3"/>
  <c r="J187" i="3"/>
  <c r="M187" i="3" s="1" a="1"/>
  <c r="M187" i="3" s="1"/>
  <c r="K187" i="3"/>
  <c r="J188" i="3"/>
  <c r="M188" i="3" s="1" a="1"/>
  <c r="M188" i="3" s="1"/>
  <c r="K188" i="3"/>
  <c r="J189" i="3"/>
  <c r="M189" i="3" s="1" a="1"/>
  <c r="M189" i="3" s="1"/>
  <c r="K189" i="3"/>
  <c r="J190" i="3"/>
  <c r="M190" i="3" s="1" a="1"/>
  <c r="M190" i="3" s="1"/>
  <c r="K190" i="3"/>
  <c r="J191" i="3"/>
  <c r="M191" i="3" s="1" a="1"/>
  <c r="M191" i="3" s="1"/>
  <c r="K191" i="3"/>
  <c r="J192" i="3"/>
  <c r="M192" i="3" s="1" a="1"/>
  <c r="M192" i="3" s="1"/>
  <c r="K192" i="3"/>
  <c r="J193" i="3"/>
  <c r="M193" i="3" s="1" a="1"/>
  <c r="M193" i="3" s="1"/>
  <c r="K193" i="3"/>
  <c r="J194" i="3"/>
  <c r="M194" i="3" s="1" a="1"/>
  <c r="M194" i="3" s="1"/>
  <c r="K194" i="3"/>
  <c r="J195" i="3"/>
  <c r="M195" i="3" s="1" a="1"/>
  <c r="M195" i="3" s="1"/>
  <c r="K195" i="3"/>
  <c r="J196" i="3"/>
  <c r="M196" i="3" s="1" a="1"/>
  <c r="M196" i="3" s="1"/>
  <c r="K196" i="3"/>
  <c r="J197" i="3"/>
  <c r="M197" i="3" s="1" a="1"/>
  <c r="M197" i="3" s="1"/>
  <c r="K197" i="3"/>
  <c r="J198" i="3"/>
  <c r="M198" i="3" s="1" a="1"/>
  <c r="M198" i="3" s="1"/>
  <c r="K198" i="3"/>
  <c r="J199" i="3"/>
  <c r="M199" i="3" s="1" a="1"/>
  <c r="M199" i="3" s="1"/>
  <c r="K199" i="3"/>
  <c r="J200" i="3"/>
  <c r="M200" i="3" s="1" a="1"/>
  <c r="M200" i="3" s="1"/>
  <c r="K200" i="3"/>
  <c r="J201" i="3"/>
  <c r="M201" i="3" s="1" a="1"/>
  <c r="M201" i="3" s="1"/>
  <c r="K201" i="3"/>
  <c r="J202" i="3"/>
  <c r="M202" i="3" s="1" a="1"/>
  <c r="M202" i="3" s="1"/>
  <c r="K202" i="3"/>
  <c r="J203" i="3"/>
  <c r="M203" i="3" s="1" a="1"/>
  <c r="M203" i="3" s="1"/>
  <c r="K203" i="3"/>
  <c r="J204" i="3"/>
  <c r="M204" i="3" s="1" a="1"/>
  <c r="M204" i="3" s="1"/>
  <c r="K204" i="3"/>
  <c r="J205" i="3"/>
  <c r="M205" i="3" s="1" a="1"/>
  <c r="M205" i="3" s="1"/>
  <c r="K205" i="3"/>
  <c r="J206" i="3"/>
  <c r="M206" i="3" s="1" a="1"/>
  <c r="M206" i="3" s="1"/>
  <c r="K206" i="3"/>
  <c r="J207" i="3"/>
  <c r="M207" i="3" s="1" a="1"/>
  <c r="M207" i="3" s="1"/>
  <c r="K207" i="3"/>
  <c r="J208" i="3"/>
  <c r="M208" i="3" s="1" a="1"/>
  <c r="M208" i="3" s="1"/>
  <c r="K208" i="3"/>
  <c r="J209" i="3"/>
  <c r="M209" i="3" s="1" a="1"/>
  <c r="M209" i="3" s="1"/>
  <c r="K209" i="3"/>
  <c r="J210" i="3"/>
  <c r="M210" i="3" s="1" a="1"/>
  <c r="M210" i="3" s="1"/>
  <c r="K210" i="3"/>
  <c r="J211" i="3"/>
  <c r="M211" i="3" s="1" a="1"/>
  <c r="M211" i="3" s="1"/>
  <c r="K211" i="3"/>
  <c r="J212" i="3"/>
  <c r="M212" i="3" s="1" a="1"/>
  <c r="M212" i="3" s="1"/>
  <c r="K212" i="3"/>
  <c r="J213" i="3"/>
  <c r="M213" i="3" s="1" a="1"/>
  <c r="M213" i="3" s="1"/>
  <c r="K213" i="3"/>
  <c r="J214" i="3"/>
  <c r="M214" i="3" s="1" a="1"/>
  <c r="M214" i="3" s="1"/>
  <c r="K214" i="3"/>
  <c r="J215" i="3"/>
  <c r="M215" i="3" s="1" a="1"/>
  <c r="M215" i="3" s="1"/>
  <c r="K215" i="3"/>
  <c r="J216" i="3"/>
  <c r="M216" i="3" s="1" a="1"/>
  <c r="M216" i="3" s="1"/>
  <c r="K216" i="3"/>
  <c r="J217" i="3"/>
  <c r="M217" i="3" s="1" a="1"/>
  <c r="M217" i="3" s="1"/>
  <c r="K217" i="3"/>
  <c r="J218" i="3"/>
  <c r="M218" i="3" s="1" a="1"/>
  <c r="M218" i="3" s="1"/>
  <c r="K218" i="3"/>
  <c r="J219" i="3"/>
  <c r="M219" i="3" s="1" a="1"/>
  <c r="M219" i="3" s="1"/>
  <c r="K219" i="3"/>
  <c r="J220" i="3"/>
  <c r="M220" i="3" s="1" a="1"/>
  <c r="M220" i="3" s="1"/>
  <c r="K220" i="3"/>
  <c r="J221" i="3"/>
  <c r="M221" i="3" s="1" a="1"/>
  <c r="M221" i="3" s="1"/>
  <c r="K221" i="3"/>
  <c r="J222" i="3"/>
  <c r="M222" i="3" s="1" a="1"/>
  <c r="M222" i="3" s="1"/>
  <c r="K222" i="3"/>
  <c r="J223" i="3"/>
  <c r="M223" i="3" s="1" a="1"/>
  <c r="M223" i="3" s="1"/>
  <c r="K223" i="3"/>
  <c r="J224" i="3"/>
  <c r="M224" i="3" s="1" a="1"/>
  <c r="M224" i="3" s="1"/>
  <c r="K224" i="3"/>
  <c r="J225" i="3"/>
  <c r="M225" i="3" s="1" a="1"/>
  <c r="M225" i="3" s="1"/>
  <c r="K225" i="3"/>
  <c r="J226" i="3"/>
  <c r="M226" i="3" s="1" a="1"/>
  <c r="M226" i="3" s="1"/>
  <c r="K226" i="3"/>
  <c r="J227" i="3"/>
  <c r="M227" i="3" s="1" a="1"/>
  <c r="M227" i="3" s="1"/>
  <c r="K227" i="3"/>
  <c r="J228" i="3"/>
  <c r="M228" i="3" s="1" a="1"/>
  <c r="M228" i="3" s="1"/>
  <c r="K228" i="3"/>
  <c r="J229" i="3"/>
  <c r="M229" i="3" s="1" a="1"/>
  <c r="M229" i="3" s="1"/>
  <c r="K229" i="3"/>
  <c r="J230" i="3"/>
  <c r="M230" i="3" s="1" a="1"/>
  <c r="M230" i="3" s="1"/>
  <c r="K230" i="3"/>
  <c r="J231" i="3"/>
  <c r="M231" i="3" s="1" a="1"/>
  <c r="M231" i="3" s="1"/>
  <c r="K231" i="3"/>
  <c r="J232" i="3"/>
  <c r="M232" i="3" s="1" a="1"/>
  <c r="M232" i="3" s="1"/>
  <c r="K232" i="3"/>
  <c r="J233" i="3"/>
  <c r="M233" i="3" s="1" a="1"/>
  <c r="M233" i="3" s="1"/>
  <c r="K233" i="3"/>
  <c r="J234" i="3"/>
  <c r="M234" i="3" s="1" a="1"/>
  <c r="M234" i="3" s="1"/>
  <c r="K234" i="3"/>
  <c r="J235" i="3"/>
  <c r="M235" i="3" s="1" a="1"/>
  <c r="M235" i="3" s="1"/>
  <c r="K235" i="3"/>
  <c r="J236" i="3"/>
  <c r="M236" i="3" s="1" a="1"/>
  <c r="M236" i="3" s="1"/>
  <c r="K236" i="3"/>
  <c r="J237" i="3"/>
  <c r="M237" i="3" s="1" a="1"/>
  <c r="M237" i="3" s="1"/>
  <c r="K237" i="3"/>
  <c r="J238" i="3"/>
  <c r="M238" i="3" s="1" a="1"/>
  <c r="M238" i="3" s="1"/>
  <c r="K238" i="3"/>
  <c r="J239" i="3"/>
  <c r="M239" i="3" s="1" a="1"/>
  <c r="M239" i="3" s="1"/>
  <c r="K239" i="3"/>
  <c r="J240" i="3"/>
  <c r="M240" i="3" s="1" a="1"/>
  <c r="M240" i="3" s="1"/>
  <c r="K240" i="3"/>
  <c r="J241" i="3"/>
  <c r="M241" i="3" s="1" a="1"/>
  <c r="M241" i="3" s="1"/>
  <c r="K241" i="3"/>
  <c r="J242" i="3"/>
  <c r="M242" i="3" s="1" a="1"/>
  <c r="M242" i="3" s="1"/>
  <c r="K242" i="3"/>
  <c r="J243" i="3"/>
  <c r="M243" i="3" s="1" a="1"/>
  <c r="M243" i="3" s="1"/>
  <c r="K243" i="3"/>
  <c r="J244" i="3"/>
  <c r="M244" i="3" s="1" a="1"/>
  <c r="M244" i="3" s="1"/>
  <c r="K244" i="3"/>
  <c r="J245" i="3"/>
  <c r="M245" i="3" s="1" a="1"/>
  <c r="M245" i="3" s="1"/>
  <c r="K245" i="3"/>
  <c r="J246" i="3"/>
  <c r="M246" i="3" s="1" a="1"/>
  <c r="M246" i="3" s="1"/>
  <c r="K246" i="3"/>
  <c r="J247" i="3"/>
  <c r="M247" i="3" s="1" a="1"/>
  <c r="M247" i="3" s="1"/>
  <c r="K247" i="3"/>
  <c r="J248" i="3"/>
  <c r="M248" i="3" s="1" a="1"/>
  <c r="M248" i="3" s="1"/>
  <c r="K248" i="3"/>
  <c r="J249" i="3"/>
  <c r="M249" i="3" s="1" a="1"/>
  <c r="M249" i="3" s="1"/>
  <c r="K249" i="3"/>
  <c r="J250" i="3"/>
  <c r="M250" i="3" s="1" a="1"/>
  <c r="M250" i="3" s="1"/>
  <c r="K250" i="3"/>
  <c r="J251" i="3"/>
  <c r="M251" i="3" s="1" a="1"/>
  <c r="M251" i="3" s="1"/>
  <c r="K251" i="3"/>
  <c r="J252" i="3"/>
  <c r="M252" i="3" s="1" a="1"/>
  <c r="M252" i="3" s="1"/>
  <c r="K252" i="3"/>
  <c r="J253" i="3"/>
  <c r="M253" i="3" s="1" a="1"/>
  <c r="M253" i="3" s="1"/>
  <c r="K253" i="3"/>
  <c r="J254" i="3"/>
  <c r="M254" i="3" s="1" a="1"/>
  <c r="M254" i="3" s="1"/>
  <c r="K254" i="3"/>
  <c r="J255" i="3"/>
  <c r="M255" i="3" s="1" a="1"/>
  <c r="M255" i="3" s="1"/>
  <c r="K255" i="3"/>
  <c r="J256" i="3"/>
  <c r="M256" i="3" s="1" a="1"/>
  <c r="M256" i="3" s="1"/>
  <c r="K256" i="3"/>
  <c r="J257" i="3"/>
  <c r="M257" i="3" s="1" a="1"/>
  <c r="M257" i="3" s="1"/>
  <c r="K257" i="3"/>
  <c r="J258" i="3"/>
  <c r="M258" i="3" s="1" a="1"/>
  <c r="M258" i="3" s="1"/>
  <c r="K258" i="3"/>
  <c r="J259" i="3"/>
  <c r="M259" i="3" s="1" a="1"/>
  <c r="M259" i="3" s="1"/>
  <c r="K259" i="3"/>
  <c r="J260" i="3"/>
  <c r="M260" i="3" s="1" a="1"/>
  <c r="M260" i="3" s="1"/>
  <c r="K260" i="3"/>
  <c r="J261" i="3"/>
  <c r="M261" i="3" s="1" a="1"/>
  <c r="M261" i="3" s="1"/>
  <c r="K261" i="3"/>
  <c r="J262" i="3"/>
  <c r="M262" i="3" s="1" a="1"/>
  <c r="M262" i="3" s="1"/>
  <c r="K262" i="3"/>
  <c r="J263" i="3"/>
  <c r="M263" i="3" s="1" a="1"/>
  <c r="M263" i="3" s="1"/>
  <c r="K263" i="3"/>
  <c r="J264" i="3"/>
  <c r="M264" i="3" s="1" a="1"/>
  <c r="M264" i="3" s="1"/>
  <c r="K264" i="3"/>
  <c r="J265" i="3"/>
  <c r="M265" i="3" s="1" a="1"/>
  <c r="M265" i="3" s="1"/>
  <c r="K265" i="3"/>
  <c r="J266" i="3"/>
  <c r="M266" i="3" s="1" a="1"/>
  <c r="M266" i="3" s="1"/>
  <c r="K266" i="3"/>
  <c r="J267" i="3"/>
  <c r="M267" i="3" s="1" a="1"/>
  <c r="M267" i="3" s="1"/>
  <c r="K267" i="3"/>
  <c r="J268" i="3"/>
  <c r="M268" i="3" s="1" a="1"/>
  <c r="M268" i="3" s="1"/>
  <c r="K268" i="3"/>
  <c r="J269" i="3"/>
  <c r="M269" i="3" s="1" a="1"/>
  <c r="M269" i="3" s="1"/>
  <c r="K269" i="3"/>
  <c r="J270" i="3"/>
  <c r="M270" i="3" s="1" a="1"/>
  <c r="M270" i="3" s="1"/>
  <c r="K270" i="3"/>
  <c r="J271" i="3"/>
  <c r="M271" i="3" s="1" a="1"/>
  <c r="M271" i="3" s="1"/>
  <c r="K271" i="3"/>
  <c r="J272" i="3"/>
  <c r="M272" i="3" s="1" a="1"/>
  <c r="M272" i="3" s="1"/>
  <c r="K272" i="3"/>
  <c r="J273" i="3"/>
  <c r="M273" i="3" s="1" a="1"/>
  <c r="M273" i="3" s="1"/>
  <c r="K273" i="3"/>
  <c r="J274" i="3"/>
  <c r="M274" i="3" s="1" a="1"/>
  <c r="M274" i="3" s="1"/>
  <c r="K274" i="3"/>
  <c r="J275" i="3"/>
  <c r="M275" i="3" s="1" a="1"/>
  <c r="M275" i="3" s="1"/>
  <c r="K275" i="3"/>
  <c r="J276" i="3"/>
  <c r="M276" i="3" s="1" a="1"/>
  <c r="M276" i="3" s="1"/>
  <c r="K276" i="3"/>
  <c r="J277" i="3"/>
  <c r="M277" i="3" s="1" a="1"/>
  <c r="M277" i="3" s="1"/>
  <c r="K277" i="3"/>
  <c r="J278" i="3"/>
  <c r="M278" i="3" s="1" a="1"/>
  <c r="M278" i="3" s="1"/>
  <c r="K278" i="3"/>
  <c r="J279" i="3"/>
  <c r="M279" i="3" s="1" a="1"/>
  <c r="M279" i="3" s="1"/>
  <c r="K279" i="3"/>
  <c r="J280" i="3"/>
  <c r="M280" i="3" s="1" a="1"/>
  <c r="M280" i="3" s="1"/>
  <c r="K280" i="3"/>
  <c r="J281" i="3"/>
  <c r="M281" i="3" s="1" a="1"/>
  <c r="M281" i="3" s="1"/>
  <c r="K281" i="3"/>
  <c r="J282" i="3"/>
  <c r="M282" i="3" s="1" a="1"/>
  <c r="M282" i="3" s="1"/>
  <c r="K282" i="3"/>
  <c r="J283" i="3"/>
  <c r="M283" i="3" s="1" a="1"/>
  <c r="M283" i="3" s="1"/>
  <c r="K283" i="3"/>
  <c r="J284" i="3"/>
  <c r="M284" i="3" s="1" a="1"/>
  <c r="M284" i="3" s="1"/>
  <c r="K284" i="3"/>
  <c r="J285" i="3"/>
  <c r="M285" i="3" s="1" a="1"/>
  <c r="M285" i="3" s="1"/>
  <c r="K285" i="3"/>
  <c r="J286" i="3"/>
  <c r="M286" i="3" s="1" a="1"/>
  <c r="M286" i="3" s="1"/>
  <c r="K286" i="3"/>
  <c r="J287" i="3"/>
  <c r="M287" i="3" s="1" a="1"/>
  <c r="M287" i="3" s="1"/>
  <c r="K287" i="3"/>
  <c r="J288" i="3"/>
  <c r="M288" i="3" s="1" a="1"/>
  <c r="M288" i="3" s="1"/>
  <c r="K288" i="3"/>
  <c r="J289" i="3"/>
  <c r="M289" i="3" s="1" a="1"/>
  <c r="M289" i="3" s="1"/>
  <c r="K289" i="3"/>
  <c r="J290" i="3"/>
  <c r="M290" i="3" s="1" a="1"/>
  <c r="M290" i="3" s="1"/>
  <c r="K290" i="3"/>
  <c r="J291" i="3"/>
  <c r="M291" i="3" s="1" a="1"/>
  <c r="M291" i="3" s="1"/>
  <c r="K291" i="3"/>
  <c r="J292" i="3"/>
  <c r="M292" i="3" s="1" a="1"/>
  <c r="M292" i="3" s="1"/>
  <c r="K292" i="3"/>
  <c r="J293" i="3"/>
  <c r="M293" i="3" s="1" a="1"/>
  <c r="M293" i="3" s="1"/>
  <c r="K293" i="3"/>
  <c r="J294" i="3"/>
  <c r="M294" i="3" s="1" a="1"/>
  <c r="M294" i="3" s="1"/>
  <c r="K294" i="3"/>
  <c r="J295" i="3"/>
  <c r="M295" i="3" s="1" a="1"/>
  <c r="M295" i="3" s="1"/>
  <c r="K295" i="3"/>
  <c r="J296" i="3"/>
  <c r="M296" i="3" s="1" a="1"/>
  <c r="M296" i="3" s="1"/>
  <c r="K296" i="3"/>
  <c r="J297" i="3"/>
  <c r="M297" i="3" s="1" a="1"/>
  <c r="M297" i="3" s="1"/>
  <c r="K297" i="3"/>
  <c r="J298" i="3"/>
  <c r="M298" i="3" s="1" a="1"/>
  <c r="M298" i="3" s="1"/>
  <c r="K298" i="3"/>
  <c r="J299" i="3"/>
  <c r="M299" i="3" s="1" a="1"/>
  <c r="M299" i="3" s="1"/>
  <c r="K299" i="3"/>
  <c r="J300" i="3"/>
  <c r="M300" i="3" s="1" a="1"/>
  <c r="M300" i="3" s="1"/>
  <c r="K300" i="3"/>
  <c r="J301" i="3"/>
  <c r="M301" i="3" s="1" a="1"/>
  <c r="M301" i="3" s="1"/>
  <c r="K301" i="3"/>
  <c r="J302" i="3"/>
  <c r="M302" i="3" s="1" a="1"/>
  <c r="M302" i="3" s="1"/>
  <c r="K302" i="3"/>
  <c r="J303" i="3"/>
  <c r="M303" i="3" s="1" a="1"/>
  <c r="M303" i="3" s="1"/>
  <c r="K303" i="3"/>
  <c r="A350" i="28"/>
  <c r="A351" i="28"/>
  <c r="A352" i="28"/>
  <c r="A353" i="28"/>
  <c r="A354" i="28"/>
  <c r="A355" i="28"/>
  <c r="A356" i="28"/>
  <c r="A357" i="28"/>
  <c r="A358" i="28"/>
  <c r="A359" i="28"/>
  <c r="A360" i="28"/>
  <c r="A361" i="28"/>
  <c r="A362" i="28"/>
  <c r="A363" i="28"/>
  <c r="A364" i="28"/>
  <c r="A365" i="28"/>
  <c r="A366" i="28"/>
  <c r="A367" i="28"/>
  <c r="A368" i="28"/>
  <c r="A369" i="28"/>
  <c r="A370" i="28"/>
  <c r="A371" i="28"/>
  <c r="A372" i="28"/>
  <c r="A373" i="28"/>
  <c r="A374" i="28"/>
  <c r="A375" i="28"/>
  <c r="A376" i="28"/>
  <c r="A377" i="28"/>
  <c r="A378" i="28"/>
  <c r="A379" i="28"/>
  <c r="A380" i="28"/>
  <c r="A381" i="28"/>
  <c r="A382" i="28"/>
  <c r="A383" i="28"/>
  <c r="A384" i="28"/>
  <c r="A385" i="28"/>
  <c r="A386" i="28"/>
  <c r="A387" i="28"/>
  <c r="A388" i="28"/>
  <c r="A389" i="28"/>
  <c r="A390" i="28"/>
  <c r="A391" i="28"/>
  <c r="A392" i="28"/>
  <c r="A393" i="28"/>
  <c r="A394" i="28"/>
  <c r="A395" i="28"/>
  <c r="A396" i="28"/>
  <c r="A397" i="28"/>
  <c r="A398" i="28"/>
  <c r="A399" i="28"/>
  <c r="A400" i="28"/>
  <c r="A401" i="28"/>
  <c r="A402" i="28"/>
  <c r="A403" i="28"/>
  <c r="A404" i="28"/>
  <c r="G404" i="28" s="1" a="1"/>
  <c r="G404" i="28" s="1"/>
  <c r="J404" i="28" s="1"/>
  <c r="A405" i="28"/>
  <c r="G405" i="28" s="1" a="1"/>
  <c r="G405" i="28" s="1"/>
  <c r="J405" i="28" s="1"/>
  <c r="A406" i="28"/>
  <c r="G406" i="28" s="1" a="1"/>
  <c r="G406" i="28" s="1"/>
  <c r="J406" i="28" s="1"/>
  <c r="A407" i="28"/>
  <c r="G407" i="28" s="1" a="1"/>
  <c r="G407" i="28" s="1"/>
  <c r="J407" i="28" s="1"/>
  <c r="A304" i="28"/>
  <c r="A305" i="28"/>
  <c r="A306" i="28"/>
  <c r="A307" i="28"/>
  <c r="A308" i="28"/>
  <c r="A309" i="28"/>
  <c r="A310" i="28"/>
  <c r="A311" i="28"/>
  <c r="A312" i="28"/>
  <c r="A313" i="28"/>
  <c r="A314" i="28"/>
  <c r="A315" i="28"/>
  <c r="A316" i="28"/>
  <c r="A317" i="28"/>
  <c r="A318" i="28"/>
  <c r="A319" i="28"/>
  <c r="A320" i="28"/>
  <c r="A321" i="28"/>
  <c r="A322" i="28"/>
  <c r="A323" i="28"/>
  <c r="A324" i="28"/>
  <c r="A325" i="28"/>
  <c r="A326" i="28"/>
  <c r="A327" i="28"/>
  <c r="A328" i="28"/>
  <c r="A329" i="28"/>
  <c r="A330" i="28"/>
  <c r="A331" i="28"/>
  <c r="A332" i="28"/>
  <c r="A333" i="28"/>
  <c r="A334" i="28"/>
  <c r="A335" i="28"/>
  <c r="A336" i="28"/>
  <c r="A337" i="28"/>
  <c r="A338" i="28"/>
  <c r="A339" i="28"/>
  <c r="A340" i="28"/>
  <c r="A341" i="28"/>
  <c r="A342" i="28"/>
  <c r="A343" i="28"/>
  <c r="A344" i="28"/>
  <c r="A345" i="28"/>
  <c r="A346" i="28"/>
  <c r="A347" i="28"/>
  <c r="A348" i="28"/>
  <c r="A349" i="28"/>
  <c r="A400" i="18" l="1"/>
  <c r="A401" i="18"/>
  <c r="B400" i="18"/>
  <c r="B401" i="18"/>
  <c r="C400" i="18"/>
  <c r="C401" i="18"/>
  <c r="D400" i="18"/>
  <c r="D401" i="18"/>
  <c r="E400" i="18"/>
  <c r="E401" i="18"/>
  <c r="F400" i="18"/>
  <c r="F401" i="18"/>
  <c r="G400" i="18"/>
  <c r="G401" i="18"/>
  <c r="H400" i="18"/>
  <c r="H401" i="18"/>
  <c r="I400" i="18"/>
  <c r="I401" i="18"/>
  <c r="J400" i="18"/>
  <c r="J401" i="18"/>
  <c r="K400" i="18"/>
  <c r="K401" i="18"/>
  <c r="L400" i="18"/>
  <c r="L401" i="18"/>
  <c r="M400" i="18"/>
  <c r="M401" i="18"/>
  <c r="N400" i="18"/>
  <c r="N401" i="18"/>
  <c r="O400" i="18"/>
  <c r="O401" i="18"/>
  <c r="A394" i="18"/>
  <c r="A395" i="18"/>
  <c r="A396" i="18"/>
  <c r="A397" i="18"/>
  <c r="B394" i="18"/>
  <c r="B395" i="18"/>
  <c r="B396" i="18"/>
  <c r="B397" i="18"/>
  <c r="C394" i="18"/>
  <c r="C395" i="18"/>
  <c r="C396" i="18"/>
  <c r="C397" i="18"/>
  <c r="D394" i="18"/>
  <c r="D395" i="18"/>
  <c r="D396" i="18"/>
  <c r="D397" i="18"/>
  <c r="E394" i="18"/>
  <c r="E395" i="18"/>
  <c r="E396" i="18"/>
  <c r="E397" i="18"/>
  <c r="F394" i="18"/>
  <c r="F395" i="18"/>
  <c r="F396" i="18"/>
  <c r="F397" i="18"/>
  <c r="G394" i="18"/>
  <c r="G395" i="18"/>
  <c r="G396" i="18"/>
  <c r="G397" i="18"/>
  <c r="H394" i="18"/>
  <c r="H395" i="18"/>
  <c r="H396" i="18"/>
  <c r="H397" i="18"/>
  <c r="I394" i="18"/>
  <c r="I395" i="18"/>
  <c r="I396" i="18"/>
  <c r="I397" i="18"/>
  <c r="J394" i="18"/>
  <c r="J395" i="18"/>
  <c r="J396" i="18"/>
  <c r="J397" i="18"/>
  <c r="K394" i="18"/>
  <c r="K395" i="18"/>
  <c r="K396" i="18"/>
  <c r="K397" i="18"/>
  <c r="L394" i="18"/>
  <c r="L395" i="18"/>
  <c r="L396" i="18"/>
  <c r="L397" i="18"/>
  <c r="M394" i="18"/>
  <c r="M395" i="18"/>
  <c r="M396" i="18"/>
  <c r="M397" i="18"/>
  <c r="N394" i="18"/>
  <c r="N395" i="18"/>
  <c r="N396" i="18"/>
  <c r="N397" i="18"/>
  <c r="O394" i="18"/>
  <c r="O395" i="18"/>
  <c r="O396" i="18"/>
  <c r="O397" i="18"/>
  <c r="A210" i="18"/>
  <c r="A211" i="18"/>
  <c r="A212" i="18"/>
  <c r="A213" i="18"/>
  <c r="A214" i="18"/>
  <c r="A215" i="18"/>
  <c r="A216" i="18"/>
  <c r="A217" i="18"/>
  <c r="A218" i="18"/>
  <c r="A219" i="18"/>
  <c r="A220" i="18"/>
  <c r="A221" i="18"/>
  <c r="A222" i="18"/>
  <c r="A223" i="18"/>
  <c r="A224" i="18"/>
  <c r="A225" i="18"/>
  <c r="A226" i="18"/>
  <c r="A227" i="18"/>
  <c r="A228" i="18"/>
  <c r="A229" i="18"/>
  <c r="A230" i="18"/>
  <c r="A231" i="18"/>
  <c r="A232" i="18"/>
  <c r="A233" i="18"/>
  <c r="A234" i="18"/>
  <c r="A235" i="18"/>
  <c r="A236" i="18"/>
  <c r="A237" i="18"/>
  <c r="A238" i="18"/>
  <c r="A239" i="18"/>
  <c r="A240" i="18"/>
  <c r="A241" i="18"/>
  <c r="A242" i="18"/>
  <c r="A243" i="18"/>
  <c r="A244" i="18"/>
  <c r="A245" i="18"/>
  <c r="A246" i="18"/>
  <c r="A247" i="18"/>
  <c r="A248" i="18"/>
  <c r="A249" i="18"/>
  <c r="A250" i="18"/>
  <c r="A251" i="18"/>
  <c r="A252" i="18"/>
  <c r="A253" i="18"/>
  <c r="A254" i="18"/>
  <c r="A255" i="18"/>
  <c r="A256" i="18"/>
  <c r="A257" i="18"/>
  <c r="A258" i="18"/>
  <c r="A259" i="18"/>
  <c r="A260" i="18"/>
  <c r="A261" i="18"/>
  <c r="A262" i="18"/>
  <c r="A263" i="18"/>
  <c r="A264" i="18"/>
  <c r="A265" i="18"/>
  <c r="A266" i="18"/>
  <c r="A267" i="18"/>
  <c r="A268" i="18"/>
  <c r="A269" i="18"/>
  <c r="A270" i="18"/>
  <c r="A271" i="18"/>
  <c r="A272" i="18"/>
  <c r="A273" i="18"/>
  <c r="A274" i="18"/>
  <c r="A275" i="18"/>
  <c r="A276" i="18"/>
  <c r="A277" i="18"/>
  <c r="A278" i="18"/>
  <c r="A279" i="18"/>
  <c r="A280" i="18"/>
  <c r="A281" i="18"/>
  <c r="A282" i="18"/>
  <c r="A283" i="18"/>
  <c r="A284" i="18"/>
  <c r="A285" i="18"/>
  <c r="A286" i="18"/>
  <c r="A287" i="18"/>
  <c r="A288" i="18"/>
  <c r="A289" i="18"/>
  <c r="A290" i="18"/>
  <c r="A291" i="18"/>
  <c r="A292" i="18"/>
  <c r="A293" i="18"/>
  <c r="A294" i="18"/>
  <c r="A295" i="18"/>
  <c r="A296" i="18"/>
  <c r="A297" i="18"/>
  <c r="A298" i="18"/>
  <c r="A299" i="18"/>
  <c r="A300" i="18"/>
  <c r="A301" i="18"/>
  <c r="A302" i="18"/>
  <c r="A303" i="18"/>
  <c r="B210" i="18"/>
  <c r="B211" i="18"/>
  <c r="B212" i="18"/>
  <c r="B213" i="18"/>
  <c r="B214" i="18"/>
  <c r="B215" i="18"/>
  <c r="B216" i="18"/>
  <c r="B217" i="18"/>
  <c r="B218" i="18"/>
  <c r="B219" i="18"/>
  <c r="B220" i="18"/>
  <c r="B221" i="18"/>
  <c r="B222" i="18"/>
  <c r="B223" i="18"/>
  <c r="B224" i="18"/>
  <c r="B225" i="18"/>
  <c r="B226" i="18"/>
  <c r="B227" i="18"/>
  <c r="B228" i="18"/>
  <c r="B229" i="18"/>
  <c r="B230" i="18"/>
  <c r="B231" i="18"/>
  <c r="B232" i="18"/>
  <c r="B233" i="18"/>
  <c r="B234" i="18"/>
  <c r="B235" i="18"/>
  <c r="B236" i="18"/>
  <c r="B237" i="18"/>
  <c r="B238" i="18"/>
  <c r="B239" i="18"/>
  <c r="B240" i="18"/>
  <c r="B241" i="18"/>
  <c r="B242" i="18"/>
  <c r="B243" i="18"/>
  <c r="B244" i="18"/>
  <c r="B245" i="18"/>
  <c r="B246" i="18"/>
  <c r="B247" i="18"/>
  <c r="B248" i="18"/>
  <c r="B249" i="18"/>
  <c r="B250" i="18"/>
  <c r="B251" i="18"/>
  <c r="B252" i="18"/>
  <c r="B253" i="18"/>
  <c r="B254" i="18"/>
  <c r="B255" i="18"/>
  <c r="B256" i="18"/>
  <c r="B257" i="18"/>
  <c r="B258" i="18"/>
  <c r="B259" i="18"/>
  <c r="B260" i="18"/>
  <c r="B261" i="18"/>
  <c r="B262" i="18"/>
  <c r="B263" i="18"/>
  <c r="B264" i="18"/>
  <c r="B265" i="18"/>
  <c r="B266" i="18"/>
  <c r="B267" i="18"/>
  <c r="B268" i="18"/>
  <c r="B269" i="18"/>
  <c r="B270" i="18"/>
  <c r="B271" i="18"/>
  <c r="B272" i="18"/>
  <c r="B273" i="18"/>
  <c r="B274" i="18"/>
  <c r="B275" i="18"/>
  <c r="B276" i="18"/>
  <c r="B277" i="18"/>
  <c r="B278" i="18"/>
  <c r="B279" i="18"/>
  <c r="B280" i="18"/>
  <c r="B281" i="18"/>
  <c r="B282" i="18"/>
  <c r="B283" i="18"/>
  <c r="B284" i="18"/>
  <c r="B285" i="18"/>
  <c r="B286" i="18"/>
  <c r="B287" i="18"/>
  <c r="B288" i="18"/>
  <c r="B289" i="18"/>
  <c r="B290" i="18"/>
  <c r="B291" i="18"/>
  <c r="B292" i="18"/>
  <c r="B293" i="18"/>
  <c r="B294" i="18"/>
  <c r="B295" i="18"/>
  <c r="B296" i="18"/>
  <c r="B297" i="18"/>
  <c r="B298" i="18"/>
  <c r="B299" i="18"/>
  <c r="B300" i="18"/>
  <c r="B301" i="18"/>
  <c r="B302" i="18"/>
  <c r="B303" i="18"/>
  <c r="C210" i="18"/>
  <c r="C211" i="18"/>
  <c r="C212" i="18"/>
  <c r="C213" i="18"/>
  <c r="C214" i="18"/>
  <c r="C215" i="18"/>
  <c r="C216" i="18"/>
  <c r="C217" i="18"/>
  <c r="C218" i="18"/>
  <c r="C219" i="18"/>
  <c r="C220" i="18"/>
  <c r="C221" i="18"/>
  <c r="C222" i="18"/>
  <c r="C223" i="18"/>
  <c r="C224" i="18"/>
  <c r="C225" i="18"/>
  <c r="C226" i="18"/>
  <c r="C227" i="18"/>
  <c r="C228" i="18"/>
  <c r="C229" i="18"/>
  <c r="C230" i="18"/>
  <c r="C231" i="18"/>
  <c r="C232" i="18"/>
  <c r="C233" i="18"/>
  <c r="C234" i="18"/>
  <c r="C235" i="18"/>
  <c r="C236" i="18"/>
  <c r="C237" i="18"/>
  <c r="C238" i="18"/>
  <c r="C239" i="18"/>
  <c r="C240" i="18"/>
  <c r="C241" i="18"/>
  <c r="C242" i="18"/>
  <c r="C243" i="18"/>
  <c r="C244" i="18"/>
  <c r="C245" i="18"/>
  <c r="C246" i="18"/>
  <c r="C247" i="18"/>
  <c r="C248" i="18"/>
  <c r="C249" i="18"/>
  <c r="C250" i="18"/>
  <c r="C251" i="18"/>
  <c r="C252" i="18"/>
  <c r="C253" i="18"/>
  <c r="C254" i="18"/>
  <c r="C255" i="18"/>
  <c r="C256" i="18"/>
  <c r="C257" i="18"/>
  <c r="C258" i="18"/>
  <c r="C259" i="18"/>
  <c r="C260" i="18"/>
  <c r="C261" i="18"/>
  <c r="C262" i="18"/>
  <c r="C263" i="18"/>
  <c r="C264" i="18"/>
  <c r="C265" i="18"/>
  <c r="C266" i="18"/>
  <c r="C267" i="18"/>
  <c r="C268" i="18"/>
  <c r="C269" i="18"/>
  <c r="C270" i="18"/>
  <c r="C271" i="18"/>
  <c r="C272" i="18"/>
  <c r="C273" i="18"/>
  <c r="C274" i="18"/>
  <c r="C275" i="18"/>
  <c r="C276" i="18"/>
  <c r="C277" i="18"/>
  <c r="C278" i="18"/>
  <c r="C279" i="18"/>
  <c r="C280" i="18"/>
  <c r="C281" i="18"/>
  <c r="C282" i="18"/>
  <c r="C283" i="18"/>
  <c r="C284" i="18"/>
  <c r="C285" i="18"/>
  <c r="C286" i="18"/>
  <c r="C287" i="18"/>
  <c r="C288" i="18"/>
  <c r="C289" i="18"/>
  <c r="C290" i="18"/>
  <c r="C291" i="18"/>
  <c r="C292" i="18"/>
  <c r="C293" i="18"/>
  <c r="C294" i="18"/>
  <c r="C295" i="18"/>
  <c r="C296" i="18"/>
  <c r="C297" i="18"/>
  <c r="C298" i="18"/>
  <c r="C299" i="18"/>
  <c r="C300" i="18"/>
  <c r="C301" i="18"/>
  <c r="C302" i="18"/>
  <c r="C303" i="18"/>
  <c r="D210" i="18"/>
  <c r="D211" i="18"/>
  <c r="D212" i="18"/>
  <c r="D213" i="18"/>
  <c r="D214" i="18"/>
  <c r="D215" i="18"/>
  <c r="D216" i="18"/>
  <c r="D217" i="18"/>
  <c r="D218" i="18"/>
  <c r="D219" i="18"/>
  <c r="D220" i="18"/>
  <c r="D221" i="18"/>
  <c r="D222" i="18"/>
  <c r="D223" i="18"/>
  <c r="D224" i="18"/>
  <c r="D225" i="18"/>
  <c r="D226" i="18"/>
  <c r="D227" i="18"/>
  <c r="D228" i="18"/>
  <c r="D229" i="18"/>
  <c r="D230" i="18"/>
  <c r="D231" i="18"/>
  <c r="D232" i="18"/>
  <c r="D233" i="18"/>
  <c r="D234" i="18"/>
  <c r="D235" i="18"/>
  <c r="D236" i="18"/>
  <c r="D237" i="18"/>
  <c r="D238" i="18"/>
  <c r="D239" i="18"/>
  <c r="D240" i="18"/>
  <c r="D241" i="18"/>
  <c r="D242" i="18"/>
  <c r="D243" i="18"/>
  <c r="D244" i="18"/>
  <c r="D245" i="18"/>
  <c r="D246" i="18"/>
  <c r="D247" i="18"/>
  <c r="D248" i="18"/>
  <c r="D249" i="18"/>
  <c r="D250" i="18"/>
  <c r="D251" i="18"/>
  <c r="D252" i="18"/>
  <c r="D253" i="18"/>
  <c r="D254" i="18"/>
  <c r="D255" i="18"/>
  <c r="D256" i="18"/>
  <c r="D257" i="18"/>
  <c r="D258" i="18"/>
  <c r="D259" i="18"/>
  <c r="D260" i="18"/>
  <c r="D261" i="18"/>
  <c r="D262" i="18"/>
  <c r="D263" i="18"/>
  <c r="D264" i="18"/>
  <c r="D265" i="18"/>
  <c r="D266" i="18"/>
  <c r="D267" i="18"/>
  <c r="D268" i="18"/>
  <c r="D269" i="18"/>
  <c r="D270" i="18"/>
  <c r="D271" i="18"/>
  <c r="D272" i="18"/>
  <c r="D273" i="18"/>
  <c r="D274" i="18"/>
  <c r="D275" i="18"/>
  <c r="D276" i="18"/>
  <c r="D277" i="18"/>
  <c r="D278" i="18"/>
  <c r="D279" i="18"/>
  <c r="D280" i="18"/>
  <c r="D281" i="18"/>
  <c r="D282" i="18"/>
  <c r="D283" i="18"/>
  <c r="D284" i="18"/>
  <c r="D285" i="18"/>
  <c r="D286" i="18"/>
  <c r="D287" i="18"/>
  <c r="D288" i="18"/>
  <c r="D289" i="18"/>
  <c r="D290" i="18"/>
  <c r="D291" i="18"/>
  <c r="D292" i="18"/>
  <c r="D293" i="18"/>
  <c r="D294" i="18"/>
  <c r="D295" i="18"/>
  <c r="D296" i="18"/>
  <c r="D297" i="18"/>
  <c r="D298" i="18"/>
  <c r="D299" i="18"/>
  <c r="D300" i="18"/>
  <c r="D301" i="18"/>
  <c r="D302" i="18"/>
  <c r="D303" i="18"/>
  <c r="E210" i="18"/>
  <c r="E211" i="18"/>
  <c r="E212" i="18"/>
  <c r="E213" i="18"/>
  <c r="E214" i="18"/>
  <c r="E215" i="18"/>
  <c r="E216" i="18"/>
  <c r="E217" i="18"/>
  <c r="E218" i="18"/>
  <c r="E219" i="18"/>
  <c r="E220" i="18"/>
  <c r="E221" i="18"/>
  <c r="E222" i="18"/>
  <c r="E223" i="18"/>
  <c r="E224" i="18"/>
  <c r="E225" i="18"/>
  <c r="E226" i="18"/>
  <c r="E227" i="18"/>
  <c r="E228" i="18"/>
  <c r="E229" i="18"/>
  <c r="E230" i="18"/>
  <c r="E231" i="18"/>
  <c r="E232" i="18"/>
  <c r="E233" i="18"/>
  <c r="E234" i="18"/>
  <c r="E235" i="18"/>
  <c r="E236" i="18"/>
  <c r="E237" i="18"/>
  <c r="E238" i="18"/>
  <c r="E239" i="18"/>
  <c r="E240" i="18"/>
  <c r="E241" i="18"/>
  <c r="E242" i="18"/>
  <c r="E243" i="18"/>
  <c r="E244" i="18"/>
  <c r="E245" i="18"/>
  <c r="E246" i="18"/>
  <c r="E247" i="18"/>
  <c r="E248" i="18"/>
  <c r="E249" i="18"/>
  <c r="E250" i="18"/>
  <c r="E251" i="18"/>
  <c r="E252" i="18"/>
  <c r="E253" i="18"/>
  <c r="E254" i="18"/>
  <c r="E255" i="18"/>
  <c r="E256" i="18"/>
  <c r="E257" i="18"/>
  <c r="E258" i="18"/>
  <c r="E259" i="18"/>
  <c r="E260" i="18"/>
  <c r="E261" i="18"/>
  <c r="E262" i="18"/>
  <c r="E263" i="18"/>
  <c r="E264" i="18"/>
  <c r="E265" i="18"/>
  <c r="E266" i="18"/>
  <c r="E267" i="18"/>
  <c r="E268" i="18"/>
  <c r="E269" i="18"/>
  <c r="E270" i="18"/>
  <c r="E271" i="18"/>
  <c r="E272" i="18"/>
  <c r="E273" i="18"/>
  <c r="E274" i="18"/>
  <c r="E275" i="18"/>
  <c r="E276" i="18"/>
  <c r="E277" i="18"/>
  <c r="E278" i="18"/>
  <c r="E279" i="18"/>
  <c r="E280" i="18"/>
  <c r="E281" i="18"/>
  <c r="E282" i="18"/>
  <c r="E283" i="18"/>
  <c r="E284" i="18"/>
  <c r="E285" i="18"/>
  <c r="E286" i="18"/>
  <c r="E287" i="18"/>
  <c r="E288" i="18"/>
  <c r="E289" i="18"/>
  <c r="E290" i="18"/>
  <c r="E291" i="18"/>
  <c r="E292" i="18"/>
  <c r="E293" i="18"/>
  <c r="E294" i="18"/>
  <c r="E295" i="18"/>
  <c r="E296" i="18"/>
  <c r="E297" i="18"/>
  <c r="E298" i="18"/>
  <c r="E299" i="18"/>
  <c r="E300" i="18"/>
  <c r="E301" i="18"/>
  <c r="E302" i="18"/>
  <c r="E303" i="18"/>
  <c r="F210" i="18"/>
  <c r="F211" i="18"/>
  <c r="F212" i="18"/>
  <c r="F213" i="18"/>
  <c r="F214" i="18"/>
  <c r="F215" i="18"/>
  <c r="F216" i="18"/>
  <c r="F217" i="18"/>
  <c r="F218" i="18"/>
  <c r="F219" i="18"/>
  <c r="F220" i="18"/>
  <c r="F221" i="18"/>
  <c r="F222" i="18"/>
  <c r="F223" i="18"/>
  <c r="F224" i="18"/>
  <c r="F225" i="18"/>
  <c r="F226" i="18"/>
  <c r="F227" i="18"/>
  <c r="F228" i="18"/>
  <c r="F229" i="18"/>
  <c r="F230" i="18"/>
  <c r="F231" i="18"/>
  <c r="F232" i="18"/>
  <c r="F233" i="18"/>
  <c r="F234" i="18"/>
  <c r="F235" i="18"/>
  <c r="F236" i="18"/>
  <c r="F237" i="18"/>
  <c r="F238" i="18"/>
  <c r="F239" i="18"/>
  <c r="F240" i="18"/>
  <c r="F241" i="18"/>
  <c r="F242" i="18"/>
  <c r="F243" i="18"/>
  <c r="F244" i="18"/>
  <c r="F245" i="18"/>
  <c r="F246" i="18"/>
  <c r="F247" i="18"/>
  <c r="F248" i="18"/>
  <c r="F249" i="18"/>
  <c r="F250" i="18"/>
  <c r="F251" i="18"/>
  <c r="F252" i="18"/>
  <c r="F253" i="18"/>
  <c r="F254" i="18"/>
  <c r="F255" i="18"/>
  <c r="F256" i="18"/>
  <c r="F257" i="18"/>
  <c r="F258" i="18"/>
  <c r="F259" i="18"/>
  <c r="F260" i="18"/>
  <c r="F261" i="18"/>
  <c r="F262" i="18"/>
  <c r="F263" i="18"/>
  <c r="F264" i="18"/>
  <c r="F265" i="18"/>
  <c r="F266" i="18"/>
  <c r="F267" i="18"/>
  <c r="F268" i="18"/>
  <c r="F269" i="18"/>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G210" i="18"/>
  <c r="G211" i="18"/>
  <c r="G212" i="18"/>
  <c r="G213" i="18"/>
  <c r="G214" i="18"/>
  <c r="G215" i="18"/>
  <c r="G216" i="18"/>
  <c r="G217" i="18"/>
  <c r="G218" i="18"/>
  <c r="G219" i="18"/>
  <c r="G220" i="18"/>
  <c r="G221" i="18"/>
  <c r="G222" i="18"/>
  <c r="G223" i="18"/>
  <c r="G224" i="18"/>
  <c r="G225" i="18"/>
  <c r="G226" i="18"/>
  <c r="G227" i="18"/>
  <c r="G228" i="18"/>
  <c r="G229" i="18"/>
  <c r="G230" i="18"/>
  <c r="G231" i="18"/>
  <c r="G232" i="18"/>
  <c r="G233" i="18"/>
  <c r="G234" i="18"/>
  <c r="G235" i="18"/>
  <c r="G236" i="18"/>
  <c r="G237" i="18"/>
  <c r="G238" i="18"/>
  <c r="G239" i="18"/>
  <c r="G240" i="18"/>
  <c r="G241" i="18"/>
  <c r="G242" i="18"/>
  <c r="G243" i="18"/>
  <c r="G244" i="18"/>
  <c r="G245" i="18"/>
  <c r="G246" i="18"/>
  <c r="G247" i="18"/>
  <c r="G248" i="18"/>
  <c r="G249" i="18"/>
  <c r="G250" i="18"/>
  <c r="G251" i="18"/>
  <c r="G252" i="18"/>
  <c r="G253" i="18"/>
  <c r="G254" i="18"/>
  <c r="G255" i="18"/>
  <c r="G256" i="18"/>
  <c r="G257" i="18"/>
  <c r="G258" i="18"/>
  <c r="G259" i="18"/>
  <c r="G260" i="18"/>
  <c r="G261" i="18"/>
  <c r="G262" i="18"/>
  <c r="G263" i="18"/>
  <c r="G264" i="18"/>
  <c r="G265" i="18"/>
  <c r="G266" i="18"/>
  <c r="G267" i="18"/>
  <c r="G268" i="18"/>
  <c r="G269" i="18"/>
  <c r="G270" i="18"/>
  <c r="G271" i="18"/>
  <c r="G272" i="18"/>
  <c r="G273" i="18"/>
  <c r="G274" i="18"/>
  <c r="G275" i="18"/>
  <c r="G276" i="18"/>
  <c r="G277" i="18"/>
  <c r="G278" i="18"/>
  <c r="G279" i="18"/>
  <c r="G280" i="18"/>
  <c r="G281" i="18"/>
  <c r="G282" i="18"/>
  <c r="G283" i="18"/>
  <c r="G284" i="18"/>
  <c r="G285" i="18"/>
  <c r="G286" i="18"/>
  <c r="G287" i="18"/>
  <c r="G288" i="18"/>
  <c r="G289" i="18"/>
  <c r="G290" i="18"/>
  <c r="G291" i="18"/>
  <c r="G292" i="18"/>
  <c r="G293" i="18"/>
  <c r="G294" i="18"/>
  <c r="G295" i="18"/>
  <c r="G296" i="18"/>
  <c r="G297" i="18"/>
  <c r="G298" i="18"/>
  <c r="G299" i="18"/>
  <c r="G300" i="18"/>
  <c r="G301" i="18"/>
  <c r="G302" i="18"/>
  <c r="G303" i="18"/>
  <c r="H210" i="18"/>
  <c r="H211" i="18"/>
  <c r="H212" i="18"/>
  <c r="H213" i="18"/>
  <c r="H214" i="18"/>
  <c r="H215" i="18"/>
  <c r="H216" i="18"/>
  <c r="H217" i="18"/>
  <c r="H218" i="18"/>
  <c r="H219" i="18"/>
  <c r="H220" i="18"/>
  <c r="H221" i="18"/>
  <c r="H222" i="18"/>
  <c r="H223" i="18"/>
  <c r="H224" i="18"/>
  <c r="H225" i="18"/>
  <c r="H226" i="18"/>
  <c r="H227" i="18"/>
  <c r="H228" i="18"/>
  <c r="H229" i="18"/>
  <c r="H230" i="18"/>
  <c r="H231" i="18"/>
  <c r="H232" i="18"/>
  <c r="H233" i="18"/>
  <c r="H234" i="18"/>
  <c r="H235" i="18"/>
  <c r="H236" i="18"/>
  <c r="H237" i="18"/>
  <c r="H238" i="18"/>
  <c r="H239" i="18"/>
  <c r="H240" i="18"/>
  <c r="H241" i="18"/>
  <c r="H242" i="18"/>
  <c r="H243" i="18"/>
  <c r="H244" i="18"/>
  <c r="H245" i="18"/>
  <c r="H246" i="18"/>
  <c r="H247" i="18"/>
  <c r="H248" i="18"/>
  <c r="H249" i="18"/>
  <c r="H250" i="18"/>
  <c r="H251" i="18"/>
  <c r="H252" i="18"/>
  <c r="H253" i="18"/>
  <c r="H254" i="18"/>
  <c r="H255" i="18"/>
  <c r="H256" i="18"/>
  <c r="H257" i="18"/>
  <c r="H258" i="18"/>
  <c r="H259" i="18"/>
  <c r="H260" i="18"/>
  <c r="H261" i="18"/>
  <c r="H262" i="18"/>
  <c r="H263" i="18"/>
  <c r="H264" i="18"/>
  <c r="H265" i="18"/>
  <c r="H266" i="18"/>
  <c r="H267" i="18"/>
  <c r="H268" i="18"/>
  <c r="H269" i="18"/>
  <c r="H270" i="18"/>
  <c r="H271" i="18"/>
  <c r="H272" i="18"/>
  <c r="H273" i="18"/>
  <c r="H274" i="18"/>
  <c r="H275" i="18"/>
  <c r="H276" i="18"/>
  <c r="H277" i="18"/>
  <c r="H278" i="18"/>
  <c r="H279" i="18"/>
  <c r="H280" i="18"/>
  <c r="H281" i="18"/>
  <c r="H282" i="18"/>
  <c r="H283" i="18"/>
  <c r="H284" i="18"/>
  <c r="H285" i="18"/>
  <c r="H286" i="18"/>
  <c r="H287" i="18"/>
  <c r="H288" i="18"/>
  <c r="H289" i="18"/>
  <c r="H290" i="18"/>
  <c r="H291" i="18"/>
  <c r="H292" i="18"/>
  <c r="H293" i="18"/>
  <c r="H294" i="18"/>
  <c r="H295" i="18"/>
  <c r="H296" i="18"/>
  <c r="H297" i="18"/>
  <c r="H298" i="18"/>
  <c r="H299" i="18"/>
  <c r="H300" i="18"/>
  <c r="H301" i="18"/>
  <c r="H302" i="18"/>
  <c r="H303" i="18"/>
  <c r="I210" i="18"/>
  <c r="I211" i="18"/>
  <c r="I212" i="18"/>
  <c r="I213" i="18"/>
  <c r="I214" i="18"/>
  <c r="I215" i="18"/>
  <c r="I216" i="18"/>
  <c r="I217" i="18"/>
  <c r="I218" i="18"/>
  <c r="I219" i="18"/>
  <c r="I220" i="18"/>
  <c r="I221" i="18"/>
  <c r="I222" i="18"/>
  <c r="I223" i="18"/>
  <c r="I224" i="18"/>
  <c r="I225" i="18"/>
  <c r="I226" i="18"/>
  <c r="I227" i="18"/>
  <c r="I228" i="18"/>
  <c r="I229" i="18"/>
  <c r="I230" i="18"/>
  <c r="I231" i="18"/>
  <c r="I232" i="18"/>
  <c r="I233" i="18"/>
  <c r="I234" i="18"/>
  <c r="I235" i="18"/>
  <c r="I236" i="18"/>
  <c r="I237" i="18"/>
  <c r="I238" i="18"/>
  <c r="I239" i="18"/>
  <c r="I240" i="18"/>
  <c r="I241" i="18"/>
  <c r="I242" i="18"/>
  <c r="I243" i="18"/>
  <c r="I244" i="18"/>
  <c r="I245" i="18"/>
  <c r="I246" i="18"/>
  <c r="I247" i="18"/>
  <c r="I248" i="18"/>
  <c r="I249" i="18"/>
  <c r="I250" i="18"/>
  <c r="I251" i="18"/>
  <c r="I252" i="18"/>
  <c r="I253" i="18"/>
  <c r="I254" i="18"/>
  <c r="I255" i="18"/>
  <c r="I256" i="18"/>
  <c r="I257" i="18"/>
  <c r="I258" i="18"/>
  <c r="I259" i="18"/>
  <c r="I260" i="18"/>
  <c r="I261" i="18"/>
  <c r="I262" i="18"/>
  <c r="I263" i="18"/>
  <c r="I264" i="18"/>
  <c r="I265" i="18"/>
  <c r="I266" i="18"/>
  <c r="I267" i="18"/>
  <c r="I268" i="18"/>
  <c r="I269" i="18"/>
  <c r="I270" i="18"/>
  <c r="I271" i="18"/>
  <c r="I272" i="18"/>
  <c r="I273" i="18"/>
  <c r="I274" i="18"/>
  <c r="I275" i="18"/>
  <c r="I276" i="18"/>
  <c r="I277" i="18"/>
  <c r="I278" i="18"/>
  <c r="I279" i="18"/>
  <c r="I280" i="18"/>
  <c r="I281" i="18"/>
  <c r="I282" i="18"/>
  <c r="I283" i="18"/>
  <c r="I284" i="18"/>
  <c r="I285" i="18"/>
  <c r="I286" i="18"/>
  <c r="I287" i="18"/>
  <c r="I288" i="18"/>
  <c r="I289" i="18"/>
  <c r="I290" i="18"/>
  <c r="I291" i="18"/>
  <c r="I292" i="18"/>
  <c r="I293" i="18"/>
  <c r="I294" i="18"/>
  <c r="I295" i="18"/>
  <c r="I296" i="18"/>
  <c r="I297" i="18"/>
  <c r="I298" i="18"/>
  <c r="I299" i="18"/>
  <c r="I300" i="18"/>
  <c r="I301" i="18"/>
  <c r="I302" i="18"/>
  <c r="I303" i="18"/>
  <c r="J210" i="18"/>
  <c r="J211" i="18"/>
  <c r="J212" i="18"/>
  <c r="J213" i="18"/>
  <c r="J214" i="18"/>
  <c r="J215" i="18"/>
  <c r="J216" i="18"/>
  <c r="J217" i="18"/>
  <c r="J218" i="18"/>
  <c r="J219" i="18"/>
  <c r="J220" i="18"/>
  <c r="J221" i="18"/>
  <c r="J222" i="18"/>
  <c r="J223" i="18"/>
  <c r="J224" i="18"/>
  <c r="J225" i="18"/>
  <c r="J226" i="18"/>
  <c r="J227" i="18"/>
  <c r="J228" i="18"/>
  <c r="J229" i="18"/>
  <c r="J230" i="18"/>
  <c r="J231" i="18"/>
  <c r="J232" i="18"/>
  <c r="J233" i="18"/>
  <c r="J234" i="18"/>
  <c r="J235" i="18"/>
  <c r="J236" i="18"/>
  <c r="J237" i="18"/>
  <c r="J238" i="18"/>
  <c r="J239" i="18"/>
  <c r="J240" i="18"/>
  <c r="J241" i="18"/>
  <c r="J242" i="18"/>
  <c r="J243" i="18"/>
  <c r="J244" i="18"/>
  <c r="J245" i="18"/>
  <c r="J246" i="18"/>
  <c r="J247" i="18"/>
  <c r="J248" i="18"/>
  <c r="J249" i="18"/>
  <c r="J250" i="18"/>
  <c r="J251" i="18"/>
  <c r="J252" i="18"/>
  <c r="J253" i="18"/>
  <c r="J254" i="18"/>
  <c r="J255" i="18"/>
  <c r="J256" i="18"/>
  <c r="J257" i="18"/>
  <c r="J258" i="18"/>
  <c r="J259" i="18"/>
  <c r="J260" i="18"/>
  <c r="J261" i="18"/>
  <c r="J262" i="18"/>
  <c r="J263" i="18"/>
  <c r="J264" i="18"/>
  <c r="J265" i="18"/>
  <c r="J266" i="18"/>
  <c r="J267" i="18"/>
  <c r="J268" i="18"/>
  <c r="J269" i="18"/>
  <c r="J270" i="18"/>
  <c r="J271" i="18"/>
  <c r="J272" i="18"/>
  <c r="J273" i="18"/>
  <c r="J274" i="18"/>
  <c r="J275" i="18"/>
  <c r="J276" i="18"/>
  <c r="J277" i="18"/>
  <c r="J278" i="18"/>
  <c r="J279" i="18"/>
  <c r="J280" i="18"/>
  <c r="J281" i="18"/>
  <c r="J282" i="18"/>
  <c r="J283" i="18"/>
  <c r="J284" i="18"/>
  <c r="J285" i="18"/>
  <c r="J286" i="18"/>
  <c r="J287" i="18"/>
  <c r="J288" i="18"/>
  <c r="J289" i="18"/>
  <c r="J290" i="18"/>
  <c r="J291" i="18"/>
  <c r="J292" i="18"/>
  <c r="J293" i="18"/>
  <c r="J294" i="18"/>
  <c r="J295" i="18"/>
  <c r="J296" i="18"/>
  <c r="J297" i="18"/>
  <c r="J298" i="18"/>
  <c r="J299" i="18"/>
  <c r="J300" i="18"/>
  <c r="J301" i="18"/>
  <c r="J302" i="18"/>
  <c r="J303" i="18"/>
  <c r="K210" i="18"/>
  <c r="K211" i="18"/>
  <c r="K212" i="18"/>
  <c r="K213" i="18"/>
  <c r="K214" i="18"/>
  <c r="K215" i="18"/>
  <c r="K216" i="18"/>
  <c r="K217" i="18"/>
  <c r="K218" i="18"/>
  <c r="K219" i="18"/>
  <c r="K220" i="18"/>
  <c r="K221" i="18"/>
  <c r="K222" i="18"/>
  <c r="K223" i="18"/>
  <c r="K224" i="18"/>
  <c r="K225" i="18"/>
  <c r="K226" i="18"/>
  <c r="K227" i="18"/>
  <c r="K228" i="18"/>
  <c r="K229" i="18"/>
  <c r="K230" i="18"/>
  <c r="K231" i="18"/>
  <c r="K232" i="18"/>
  <c r="K233" i="18"/>
  <c r="K234" i="18"/>
  <c r="K235" i="18"/>
  <c r="K236" i="18"/>
  <c r="K237" i="18"/>
  <c r="K238" i="18"/>
  <c r="K239" i="18"/>
  <c r="K240" i="18"/>
  <c r="K241" i="18"/>
  <c r="K242" i="18"/>
  <c r="K243" i="18"/>
  <c r="K244" i="18"/>
  <c r="K245" i="18"/>
  <c r="K246" i="18"/>
  <c r="K247" i="18"/>
  <c r="K248" i="18"/>
  <c r="K249" i="18"/>
  <c r="K250" i="18"/>
  <c r="K251" i="18"/>
  <c r="K252" i="18"/>
  <c r="K253" i="18"/>
  <c r="K254" i="18"/>
  <c r="K255" i="18"/>
  <c r="K256" i="18"/>
  <c r="K257" i="18"/>
  <c r="K258" i="18"/>
  <c r="K259" i="18"/>
  <c r="K260" i="18"/>
  <c r="K261" i="18"/>
  <c r="K262" i="18"/>
  <c r="K263" i="18"/>
  <c r="K264" i="18"/>
  <c r="K265" i="18"/>
  <c r="K266" i="18"/>
  <c r="K267" i="18"/>
  <c r="K268" i="18"/>
  <c r="K269" i="18"/>
  <c r="K270" i="18"/>
  <c r="K271" i="18"/>
  <c r="K272" i="18"/>
  <c r="K273" i="18"/>
  <c r="K274" i="18"/>
  <c r="K275" i="18"/>
  <c r="K276" i="18"/>
  <c r="K277" i="18"/>
  <c r="K278" i="18"/>
  <c r="K279" i="18"/>
  <c r="K280" i="18"/>
  <c r="K281" i="18"/>
  <c r="K282" i="18"/>
  <c r="K283" i="18"/>
  <c r="K284" i="18"/>
  <c r="K285" i="18"/>
  <c r="K286" i="18"/>
  <c r="K287" i="18"/>
  <c r="K288" i="18"/>
  <c r="K289" i="18"/>
  <c r="K290" i="18"/>
  <c r="K291" i="18"/>
  <c r="K292" i="18"/>
  <c r="K293" i="18"/>
  <c r="K294" i="18"/>
  <c r="K295" i="18"/>
  <c r="K296" i="18"/>
  <c r="K297" i="18"/>
  <c r="K298" i="18"/>
  <c r="K299" i="18"/>
  <c r="K300" i="18"/>
  <c r="K301" i="18"/>
  <c r="K302" i="18"/>
  <c r="K303" i="18"/>
  <c r="L210" i="18"/>
  <c r="L211" i="18"/>
  <c r="L212" i="18"/>
  <c r="L213" i="18"/>
  <c r="L214" i="18"/>
  <c r="L215" i="18"/>
  <c r="L216" i="18"/>
  <c r="L217" i="18"/>
  <c r="L218" i="18"/>
  <c r="L219" i="18"/>
  <c r="L220" i="18"/>
  <c r="L221" i="18"/>
  <c r="L222" i="18"/>
  <c r="L223" i="18"/>
  <c r="L224" i="18"/>
  <c r="L225" i="18"/>
  <c r="L226" i="18"/>
  <c r="L227" i="18"/>
  <c r="L228" i="18"/>
  <c r="L229" i="18"/>
  <c r="L230" i="18"/>
  <c r="L231" i="18"/>
  <c r="L232" i="18"/>
  <c r="L233" i="18"/>
  <c r="L234" i="18"/>
  <c r="L235" i="18"/>
  <c r="L236" i="18"/>
  <c r="L237" i="18"/>
  <c r="L238" i="18"/>
  <c r="L239" i="18"/>
  <c r="L240" i="18"/>
  <c r="L241" i="18"/>
  <c r="L242" i="18"/>
  <c r="L243" i="18"/>
  <c r="L244" i="18"/>
  <c r="L245" i="18"/>
  <c r="L246" i="18"/>
  <c r="L247" i="18"/>
  <c r="L248" i="18"/>
  <c r="L249" i="18"/>
  <c r="L250" i="18"/>
  <c r="L251" i="18"/>
  <c r="L252" i="18"/>
  <c r="L253" i="18"/>
  <c r="L254" i="18"/>
  <c r="L255" i="18"/>
  <c r="L256" i="18"/>
  <c r="L257" i="18"/>
  <c r="L258" i="18"/>
  <c r="L259" i="18"/>
  <c r="L260" i="18"/>
  <c r="L261" i="18"/>
  <c r="L262" i="18"/>
  <c r="L263" i="18"/>
  <c r="L264" i="18"/>
  <c r="L265" i="18"/>
  <c r="L266" i="18"/>
  <c r="L267" i="18"/>
  <c r="L268" i="18"/>
  <c r="L269" i="18"/>
  <c r="L270" i="18"/>
  <c r="L271" i="18"/>
  <c r="L272" i="18"/>
  <c r="L273" i="18"/>
  <c r="L274" i="18"/>
  <c r="L275" i="18"/>
  <c r="L276" i="18"/>
  <c r="L277" i="18"/>
  <c r="L278" i="18"/>
  <c r="L279" i="18"/>
  <c r="L280" i="18"/>
  <c r="L281" i="18"/>
  <c r="L282" i="18"/>
  <c r="L283" i="18"/>
  <c r="L284" i="18"/>
  <c r="L285" i="18"/>
  <c r="L286" i="18"/>
  <c r="L287" i="18"/>
  <c r="L288" i="18"/>
  <c r="L289" i="18"/>
  <c r="L290" i="18"/>
  <c r="L291" i="18"/>
  <c r="L292" i="18"/>
  <c r="L293" i="18"/>
  <c r="L294" i="18"/>
  <c r="L295" i="18"/>
  <c r="L296" i="18"/>
  <c r="L297" i="18"/>
  <c r="L298" i="18"/>
  <c r="L299" i="18"/>
  <c r="L300" i="18"/>
  <c r="L301" i="18"/>
  <c r="L302" i="18"/>
  <c r="L303" i="18"/>
  <c r="M210" i="18"/>
  <c r="M211" i="18"/>
  <c r="M212" i="18"/>
  <c r="M213" i="18"/>
  <c r="M214" i="18"/>
  <c r="M215" i="18"/>
  <c r="M216" i="18"/>
  <c r="M217" i="18"/>
  <c r="M218" i="18"/>
  <c r="M219" i="18"/>
  <c r="M220" i="18"/>
  <c r="M221" i="18"/>
  <c r="M222" i="18"/>
  <c r="M223" i="18"/>
  <c r="M224" i="18"/>
  <c r="M225" i="18"/>
  <c r="M226" i="18"/>
  <c r="M227" i="18"/>
  <c r="M228" i="18"/>
  <c r="M229" i="18"/>
  <c r="M230" i="18"/>
  <c r="M231" i="18"/>
  <c r="M232" i="18"/>
  <c r="M233" i="18"/>
  <c r="M234" i="18"/>
  <c r="M235" i="18"/>
  <c r="M236" i="18"/>
  <c r="M237" i="18"/>
  <c r="M238" i="18"/>
  <c r="M239" i="18"/>
  <c r="M240" i="18"/>
  <c r="M241" i="18"/>
  <c r="M242" i="18"/>
  <c r="M243" i="18"/>
  <c r="M244" i="18"/>
  <c r="M245" i="18"/>
  <c r="M246" i="18"/>
  <c r="M247" i="18"/>
  <c r="M248" i="18"/>
  <c r="M249" i="18"/>
  <c r="M250" i="18"/>
  <c r="M251" i="18"/>
  <c r="M252" i="18"/>
  <c r="M253" i="18"/>
  <c r="M254" i="18"/>
  <c r="M255" i="18"/>
  <c r="M256" i="18"/>
  <c r="M257" i="18"/>
  <c r="M258" i="18"/>
  <c r="M259" i="18"/>
  <c r="M260" i="18"/>
  <c r="M261" i="18"/>
  <c r="M262" i="18"/>
  <c r="M263" i="18"/>
  <c r="M264" i="18"/>
  <c r="M265" i="18"/>
  <c r="M266" i="18"/>
  <c r="M267" i="18"/>
  <c r="M268" i="18"/>
  <c r="M269" i="18"/>
  <c r="M270" i="18"/>
  <c r="M271" i="18"/>
  <c r="M272" i="18"/>
  <c r="M273" i="18"/>
  <c r="M274" i="18"/>
  <c r="M275" i="18"/>
  <c r="M276" i="18"/>
  <c r="M277" i="18"/>
  <c r="M278" i="18"/>
  <c r="M279" i="18"/>
  <c r="M280" i="18"/>
  <c r="M281" i="18"/>
  <c r="M282" i="18"/>
  <c r="M283" i="18"/>
  <c r="M284" i="18"/>
  <c r="M285" i="18"/>
  <c r="M286" i="18"/>
  <c r="M287" i="18"/>
  <c r="M288" i="18"/>
  <c r="M289" i="18"/>
  <c r="M290" i="18"/>
  <c r="M291" i="18"/>
  <c r="M292" i="18"/>
  <c r="M293" i="18"/>
  <c r="M294" i="18"/>
  <c r="M295" i="18"/>
  <c r="M296" i="18"/>
  <c r="M297" i="18"/>
  <c r="M298" i="18"/>
  <c r="M299" i="18"/>
  <c r="M300" i="18"/>
  <c r="M301" i="18"/>
  <c r="M302" i="18"/>
  <c r="M303" i="18"/>
  <c r="N210" i="18"/>
  <c r="N211" i="18"/>
  <c r="N212" i="18"/>
  <c r="N213" i="18"/>
  <c r="N214" i="18"/>
  <c r="N215" i="18"/>
  <c r="N216" i="18"/>
  <c r="N217" i="18"/>
  <c r="N218" i="18"/>
  <c r="N219" i="18"/>
  <c r="N220" i="18"/>
  <c r="N221" i="18"/>
  <c r="N222" i="18"/>
  <c r="N223" i="18"/>
  <c r="N224" i="18"/>
  <c r="N225" i="18"/>
  <c r="N226" i="18"/>
  <c r="N227" i="18"/>
  <c r="N228" i="18"/>
  <c r="N229" i="18"/>
  <c r="N230" i="18"/>
  <c r="N231" i="18"/>
  <c r="N232" i="18"/>
  <c r="N233" i="18"/>
  <c r="N234" i="18"/>
  <c r="N235" i="18"/>
  <c r="N236" i="18"/>
  <c r="N237" i="18"/>
  <c r="N238" i="18"/>
  <c r="N239" i="18"/>
  <c r="N240" i="18"/>
  <c r="N241" i="18"/>
  <c r="N242" i="18"/>
  <c r="N243" i="18"/>
  <c r="N244" i="18"/>
  <c r="N245" i="18"/>
  <c r="N246" i="18"/>
  <c r="N247" i="18"/>
  <c r="N248" i="18"/>
  <c r="N249" i="18"/>
  <c r="N250" i="18"/>
  <c r="N251" i="18"/>
  <c r="N252" i="18"/>
  <c r="N253" i="18"/>
  <c r="N254" i="18"/>
  <c r="N255" i="18"/>
  <c r="N256" i="18"/>
  <c r="N257" i="18"/>
  <c r="N258" i="18"/>
  <c r="N259" i="18"/>
  <c r="N260" i="18"/>
  <c r="N261" i="18"/>
  <c r="N262" i="18"/>
  <c r="N263" i="18"/>
  <c r="N264" i="18"/>
  <c r="N265" i="18"/>
  <c r="N266" i="18"/>
  <c r="N267" i="18"/>
  <c r="N268" i="18"/>
  <c r="N269" i="18"/>
  <c r="N270" i="18"/>
  <c r="N271" i="18"/>
  <c r="N272" i="18"/>
  <c r="N273" i="18"/>
  <c r="N274" i="18"/>
  <c r="N275" i="18"/>
  <c r="N276" i="18"/>
  <c r="N277" i="18"/>
  <c r="N278" i="18"/>
  <c r="N279" i="18"/>
  <c r="N280" i="18"/>
  <c r="N281" i="18"/>
  <c r="N282" i="18"/>
  <c r="N283" i="18"/>
  <c r="N284" i="18"/>
  <c r="N285" i="18"/>
  <c r="N286" i="18"/>
  <c r="N287" i="18"/>
  <c r="N288" i="18"/>
  <c r="N289" i="18"/>
  <c r="N290" i="18"/>
  <c r="N291" i="18"/>
  <c r="N292" i="18"/>
  <c r="N293" i="18"/>
  <c r="N294" i="18"/>
  <c r="N295" i="18"/>
  <c r="N296" i="18"/>
  <c r="N297" i="18"/>
  <c r="N298" i="18"/>
  <c r="N299" i="18"/>
  <c r="N300" i="18"/>
  <c r="N301" i="18"/>
  <c r="N302" i="18"/>
  <c r="N303" i="18"/>
  <c r="O210" i="18"/>
  <c r="O211" i="18"/>
  <c r="O212" i="18"/>
  <c r="O213" i="18"/>
  <c r="O214" i="18"/>
  <c r="O215" i="18"/>
  <c r="O216" i="18"/>
  <c r="O217" i="18"/>
  <c r="O218" i="18"/>
  <c r="O219" i="18"/>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A1000" i="19"/>
  <c r="A1001" i="19"/>
  <c r="C1001" i="19" s="1"/>
  <c r="C1000" i="19"/>
  <c r="A511" i="19"/>
  <c r="C511" i="19" s="1"/>
  <c r="A512" i="19"/>
  <c r="C512" i="19" s="1"/>
  <c r="A513" i="19"/>
  <c r="C513" i="19" s="1"/>
  <c r="A514" i="19"/>
  <c r="C514" i="19" s="1"/>
  <c r="A515" i="19"/>
  <c r="C515" i="19" s="1"/>
  <c r="A516" i="19"/>
  <c r="A517" i="19"/>
  <c r="C517" i="19" s="1"/>
  <c r="A518" i="19"/>
  <c r="C518" i="19" s="1"/>
  <c r="A519" i="19"/>
  <c r="C519" i="19" s="1"/>
  <c r="A520" i="19"/>
  <c r="C520" i="19" s="1"/>
  <c r="A521" i="19"/>
  <c r="C521" i="19" s="1"/>
  <c r="A522" i="19"/>
  <c r="C522" i="19" s="1"/>
  <c r="A523" i="19"/>
  <c r="C523" i="19" s="1"/>
  <c r="A524" i="19"/>
  <c r="C524" i="19" s="1"/>
  <c r="A525" i="19"/>
  <c r="C525" i="19" s="1"/>
  <c r="A526" i="19"/>
  <c r="C526" i="19" s="1"/>
  <c r="A527" i="19"/>
  <c r="C527" i="19" s="1"/>
  <c r="A528" i="19"/>
  <c r="C528" i="19" s="1"/>
  <c r="A529" i="19"/>
  <c r="A530" i="19"/>
  <c r="C530" i="19" s="1"/>
  <c r="A531" i="19"/>
  <c r="C531" i="19" s="1"/>
  <c r="A532" i="19"/>
  <c r="C532" i="19" s="1"/>
  <c r="A533" i="19"/>
  <c r="C533" i="19" s="1"/>
  <c r="A534" i="19"/>
  <c r="A535" i="19"/>
  <c r="A536" i="19"/>
  <c r="A537" i="19"/>
  <c r="A538" i="19"/>
  <c r="A539" i="19"/>
  <c r="C539" i="19" s="1"/>
  <c r="A540" i="19"/>
  <c r="C540" i="19" s="1"/>
  <c r="A541" i="19"/>
  <c r="C541" i="19" s="1"/>
  <c r="A542" i="19"/>
  <c r="C542" i="19" s="1"/>
  <c r="A543" i="19"/>
  <c r="C543" i="19" s="1"/>
  <c r="A544" i="19"/>
  <c r="A545" i="19"/>
  <c r="A546" i="19"/>
  <c r="A547" i="19"/>
  <c r="A548" i="19"/>
  <c r="C548" i="19" s="1"/>
  <c r="A549" i="19"/>
  <c r="C549" i="19" s="1"/>
  <c r="A550" i="19"/>
  <c r="C550" i="19" s="1"/>
  <c r="A551" i="19"/>
  <c r="C551" i="19" s="1"/>
  <c r="A552" i="19"/>
  <c r="C552" i="19" s="1"/>
  <c r="A553" i="19"/>
  <c r="C553" i="19" s="1"/>
  <c r="A554" i="19"/>
  <c r="C554" i="19" s="1"/>
  <c r="A555" i="19"/>
  <c r="C555" i="19" s="1"/>
  <c r="A556" i="19"/>
  <c r="C556" i="19" s="1"/>
  <c r="A557" i="19"/>
  <c r="A558" i="19"/>
  <c r="C558" i="19" s="1"/>
  <c r="A559" i="19"/>
  <c r="C559" i="19" s="1"/>
  <c r="A560" i="19"/>
  <c r="C560" i="19" s="1"/>
  <c r="A561" i="19"/>
  <c r="C561" i="19" s="1"/>
  <c r="A562" i="19"/>
  <c r="A563" i="19"/>
  <c r="C563" i="19" s="1"/>
  <c r="A564" i="19"/>
  <c r="A565" i="19"/>
  <c r="C565" i="19" s="1"/>
  <c r="A566" i="19"/>
  <c r="C566" i="19" s="1"/>
  <c r="A567" i="19"/>
  <c r="C567" i="19" s="1"/>
  <c r="A568" i="19"/>
  <c r="C568" i="19" s="1"/>
  <c r="A569" i="19"/>
  <c r="C569" i="19" s="1"/>
  <c r="A570" i="19"/>
  <c r="C570" i="19" s="1"/>
  <c r="A571" i="19"/>
  <c r="C571" i="19" s="1"/>
  <c r="A572" i="19"/>
  <c r="A573" i="19"/>
  <c r="C573" i="19" s="1"/>
  <c r="A574" i="19"/>
  <c r="C574" i="19" s="1"/>
  <c r="A575" i="19"/>
  <c r="C575" i="19" s="1"/>
  <c r="A576" i="19"/>
  <c r="C576" i="19" s="1"/>
  <c r="A577" i="19"/>
  <c r="C577" i="19" s="1"/>
  <c r="A578" i="19"/>
  <c r="C578" i="19" s="1"/>
  <c r="A579" i="19"/>
  <c r="C579" i="19" s="1"/>
  <c r="A580" i="19"/>
  <c r="C580" i="19" s="1"/>
  <c r="A581" i="19"/>
  <c r="C581" i="19" s="1"/>
  <c r="A582" i="19"/>
  <c r="C582" i="19" s="1"/>
  <c r="A583" i="19"/>
  <c r="C583" i="19" s="1"/>
  <c r="A584" i="19"/>
  <c r="C584" i="19" s="1"/>
  <c r="A585" i="19"/>
  <c r="A586" i="19"/>
  <c r="C586" i="19" s="1"/>
  <c r="A587" i="19"/>
  <c r="A588" i="19"/>
  <c r="A589" i="19"/>
  <c r="A590" i="19"/>
  <c r="A591" i="19"/>
  <c r="A592" i="19"/>
  <c r="A593" i="19"/>
  <c r="A594" i="19"/>
  <c r="A595" i="19"/>
  <c r="C595" i="19" s="1"/>
  <c r="A596" i="19"/>
  <c r="C596" i="19" s="1"/>
  <c r="A597" i="19"/>
  <c r="C597" i="19" s="1"/>
  <c r="A598" i="19"/>
  <c r="C598" i="19" s="1"/>
  <c r="A599" i="19"/>
  <c r="C599" i="19" s="1"/>
  <c r="A600" i="19"/>
  <c r="A601" i="19"/>
  <c r="C601" i="19" s="1"/>
  <c r="A602" i="19"/>
  <c r="C602" i="19" s="1"/>
  <c r="A603" i="19"/>
  <c r="C603" i="19" s="1"/>
  <c r="A604" i="19"/>
  <c r="C604" i="19" s="1"/>
  <c r="A605" i="19"/>
  <c r="C605" i="19" s="1"/>
  <c r="A606" i="19"/>
  <c r="C606" i="19" s="1"/>
  <c r="A607" i="19"/>
  <c r="C607" i="19" s="1"/>
  <c r="A608" i="19"/>
  <c r="C608" i="19" s="1"/>
  <c r="A609" i="19"/>
  <c r="C609" i="19" s="1"/>
  <c r="A610" i="19"/>
  <c r="C610" i="19" s="1"/>
  <c r="A611" i="19"/>
  <c r="C611" i="19" s="1"/>
  <c r="A612" i="19"/>
  <c r="C612" i="19" s="1"/>
  <c r="A613" i="19"/>
  <c r="A614" i="19"/>
  <c r="C614" i="19" s="1"/>
  <c r="A615" i="19"/>
  <c r="C615" i="19" s="1"/>
  <c r="A616" i="19"/>
  <c r="C616" i="19" s="1"/>
  <c r="A617" i="19"/>
  <c r="C617" i="19" s="1"/>
  <c r="A618" i="19"/>
  <c r="C618" i="19" s="1"/>
  <c r="A619" i="19"/>
  <c r="C619" i="19" s="1"/>
  <c r="A620" i="19"/>
  <c r="C620" i="19" s="1"/>
  <c r="A621" i="19"/>
  <c r="C621" i="19" s="1"/>
  <c r="A622" i="19"/>
  <c r="C622" i="19" s="1"/>
  <c r="A623" i="19"/>
  <c r="C623" i="19" s="1"/>
  <c r="A624" i="19"/>
  <c r="C624" i="19" s="1"/>
  <c r="A625" i="19"/>
  <c r="C625" i="19" s="1"/>
  <c r="A626" i="19"/>
  <c r="C626" i="19" s="1"/>
  <c r="A627" i="19"/>
  <c r="C627" i="19" s="1"/>
  <c r="A628" i="19"/>
  <c r="A629" i="19"/>
  <c r="C629" i="19" s="1"/>
  <c r="A630" i="19"/>
  <c r="A631" i="19"/>
  <c r="A632" i="19"/>
  <c r="C632" i="19" s="1"/>
  <c r="A633" i="19"/>
  <c r="C633" i="19" s="1"/>
  <c r="A634" i="19"/>
  <c r="C634" i="19" s="1"/>
  <c r="A635" i="19"/>
  <c r="C635" i="19" s="1"/>
  <c r="A636" i="19"/>
  <c r="C636" i="19" s="1"/>
  <c r="A637" i="19"/>
  <c r="C637" i="19" s="1"/>
  <c r="A638" i="19"/>
  <c r="C638" i="19" s="1"/>
  <c r="A639" i="19"/>
  <c r="C639" i="19" s="1"/>
  <c r="A640" i="19"/>
  <c r="C640" i="19" s="1"/>
  <c r="A641" i="19"/>
  <c r="A642" i="19"/>
  <c r="C642" i="19" s="1"/>
  <c r="A643" i="19"/>
  <c r="C643" i="19" s="1"/>
  <c r="A644" i="19"/>
  <c r="C644" i="19" s="1"/>
  <c r="A645" i="19"/>
  <c r="C645" i="19" s="1"/>
  <c r="A646" i="19"/>
  <c r="A647" i="19"/>
  <c r="A648" i="19"/>
  <c r="A649" i="19"/>
  <c r="A650" i="19"/>
  <c r="A651" i="19"/>
  <c r="C651" i="19" s="1"/>
  <c r="A652" i="19"/>
  <c r="C652" i="19" s="1"/>
  <c r="A653" i="19"/>
  <c r="C653" i="19" s="1"/>
  <c r="A654" i="19"/>
  <c r="C654" i="19" s="1"/>
  <c r="A655" i="19"/>
  <c r="C655" i="19" s="1"/>
  <c r="A656" i="19"/>
  <c r="C656" i="19" s="1"/>
  <c r="A657" i="19"/>
  <c r="A658" i="19"/>
  <c r="C658" i="19" s="1"/>
  <c r="A659" i="19"/>
  <c r="C659" i="19" s="1"/>
  <c r="A660" i="19"/>
  <c r="C660" i="19" s="1"/>
  <c r="A661" i="19"/>
  <c r="C661" i="19" s="1"/>
  <c r="A662" i="19"/>
  <c r="C662" i="19" s="1"/>
  <c r="A663" i="19"/>
  <c r="C663" i="19" s="1"/>
  <c r="A664" i="19"/>
  <c r="C664" i="19" s="1"/>
  <c r="A665" i="19"/>
  <c r="C665" i="19" s="1"/>
  <c r="A666" i="19"/>
  <c r="C666" i="19" s="1"/>
  <c r="A667" i="19"/>
  <c r="C667" i="19" s="1"/>
  <c r="A668" i="19"/>
  <c r="C668" i="19" s="1"/>
  <c r="A669" i="19"/>
  <c r="A670" i="19"/>
  <c r="C670" i="19" s="1"/>
  <c r="A671" i="19"/>
  <c r="C671" i="19" s="1"/>
  <c r="A672" i="19"/>
  <c r="C672" i="19" s="1"/>
  <c r="A673" i="19"/>
  <c r="C673" i="19" s="1"/>
  <c r="A674" i="19"/>
  <c r="C674" i="19" s="1"/>
  <c r="A675" i="19"/>
  <c r="C675" i="19" s="1"/>
  <c r="A676" i="19"/>
  <c r="A677" i="19"/>
  <c r="A678" i="19"/>
  <c r="C678" i="19" s="1"/>
  <c r="A679" i="19"/>
  <c r="C679" i="19" s="1"/>
  <c r="A680" i="19"/>
  <c r="C680" i="19" s="1"/>
  <c r="A681" i="19"/>
  <c r="C681" i="19" s="1"/>
  <c r="A682" i="19"/>
  <c r="C682" i="19" s="1"/>
  <c r="A683" i="19"/>
  <c r="C683" i="19" s="1"/>
  <c r="A684" i="19"/>
  <c r="A685" i="19"/>
  <c r="C685" i="19" s="1"/>
  <c r="A686" i="19"/>
  <c r="C686" i="19" s="1"/>
  <c r="A687" i="19"/>
  <c r="C687" i="19" s="1"/>
  <c r="A688" i="19"/>
  <c r="C688" i="19" s="1"/>
  <c r="A689" i="19"/>
  <c r="C689" i="19" s="1"/>
  <c r="A690" i="19"/>
  <c r="C690" i="19" s="1"/>
  <c r="A691" i="19"/>
  <c r="C691" i="19" s="1"/>
  <c r="A692" i="19"/>
  <c r="C692" i="19" s="1"/>
  <c r="A693" i="19"/>
  <c r="C693" i="19" s="1"/>
  <c r="A694" i="19"/>
  <c r="C694" i="19" s="1"/>
  <c r="A695" i="19"/>
  <c r="C695" i="19" s="1"/>
  <c r="A696" i="19"/>
  <c r="C696" i="19" s="1"/>
  <c r="A697" i="19"/>
  <c r="A698" i="19"/>
  <c r="C698" i="19" s="1"/>
  <c r="A699" i="19"/>
  <c r="C699" i="19" s="1"/>
  <c r="A700" i="19"/>
  <c r="C700" i="19" s="1"/>
  <c r="A701" i="19"/>
  <c r="C701" i="19" s="1"/>
  <c r="A702" i="19"/>
  <c r="C702" i="19" s="1"/>
  <c r="A703" i="19"/>
  <c r="C703" i="19" s="1"/>
  <c r="A704" i="19"/>
  <c r="C704" i="19" s="1"/>
  <c r="A705" i="19"/>
  <c r="C705" i="19" s="1"/>
  <c r="A706" i="19"/>
  <c r="C706" i="19" s="1"/>
  <c r="A707" i="19"/>
  <c r="C707" i="19" s="1"/>
  <c r="A708" i="19"/>
  <c r="C708" i="19" s="1"/>
  <c r="A709" i="19"/>
  <c r="C709" i="19" s="1"/>
  <c r="A710" i="19"/>
  <c r="C710" i="19" s="1"/>
  <c r="A711" i="19"/>
  <c r="C711" i="19" s="1"/>
  <c r="A712" i="19"/>
  <c r="C712" i="19" s="1"/>
  <c r="A713" i="19"/>
  <c r="C713" i="19" s="1"/>
  <c r="A714" i="19"/>
  <c r="C714" i="19" s="1"/>
  <c r="A715" i="19"/>
  <c r="C715" i="19" s="1"/>
  <c r="A716" i="19"/>
  <c r="C716" i="19" s="1"/>
  <c r="A717" i="19"/>
  <c r="C717" i="19" s="1"/>
  <c r="A718" i="19"/>
  <c r="C718" i="19" s="1"/>
  <c r="A719" i="19"/>
  <c r="C719" i="19" s="1"/>
  <c r="A720" i="19"/>
  <c r="C720" i="19" s="1"/>
  <c r="A721" i="19"/>
  <c r="C721" i="19" s="1"/>
  <c r="A722" i="19"/>
  <c r="C722" i="19" s="1"/>
  <c r="A723" i="19"/>
  <c r="C723" i="19" s="1"/>
  <c r="A724" i="19"/>
  <c r="C724" i="19" s="1"/>
  <c r="A725" i="19"/>
  <c r="A726" i="19"/>
  <c r="C726" i="19" s="1"/>
  <c r="A727" i="19"/>
  <c r="C727" i="19" s="1"/>
  <c r="A728" i="19"/>
  <c r="C728" i="19" s="1"/>
  <c r="A729" i="19"/>
  <c r="C729" i="19" s="1"/>
  <c r="A730" i="19"/>
  <c r="C730" i="19" s="1"/>
  <c r="A731" i="19"/>
  <c r="A732" i="19"/>
  <c r="C732" i="19" s="1"/>
  <c r="A733" i="19"/>
  <c r="C733" i="19" s="1"/>
  <c r="A734" i="19"/>
  <c r="C734" i="19" s="1"/>
  <c r="A735" i="19"/>
  <c r="C735" i="19" s="1"/>
  <c r="A736" i="19"/>
  <c r="C736" i="19" s="1"/>
  <c r="A737" i="19"/>
  <c r="C737" i="19" s="1"/>
  <c r="A738" i="19"/>
  <c r="C738" i="19" s="1"/>
  <c r="A739" i="19"/>
  <c r="C739" i="19" s="1"/>
  <c r="A740" i="19"/>
  <c r="A741" i="19"/>
  <c r="A742" i="19"/>
  <c r="A743" i="19"/>
  <c r="A744" i="19"/>
  <c r="C744" i="19" s="1"/>
  <c r="A745" i="19"/>
  <c r="C745" i="19" s="1"/>
  <c r="A746" i="19"/>
  <c r="C746" i="19" s="1"/>
  <c r="A747" i="19"/>
  <c r="C747" i="19" s="1"/>
  <c r="A748" i="19"/>
  <c r="C748" i="19" s="1"/>
  <c r="A749" i="19"/>
  <c r="C749" i="19" s="1"/>
  <c r="A750" i="19"/>
  <c r="C750" i="19" s="1"/>
  <c r="A751" i="19"/>
  <c r="C751" i="19" s="1"/>
  <c r="A752" i="19"/>
  <c r="C752" i="19" s="1"/>
  <c r="A753" i="19"/>
  <c r="A754" i="19"/>
  <c r="C754" i="19" s="1"/>
  <c r="A755" i="19"/>
  <c r="C755" i="19" s="1"/>
  <c r="A756" i="19"/>
  <c r="C756" i="19" s="1"/>
  <c r="A757" i="19"/>
  <c r="C757" i="19" s="1"/>
  <c r="A758" i="19"/>
  <c r="C758" i="19" s="1"/>
  <c r="A759" i="19"/>
  <c r="C759" i="19" s="1"/>
  <c r="A760" i="19"/>
  <c r="C760" i="19" s="1"/>
  <c r="A761" i="19"/>
  <c r="C761" i="19" s="1"/>
  <c r="A762" i="19"/>
  <c r="C762" i="19" s="1"/>
  <c r="A763" i="19"/>
  <c r="C763" i="19" s="1"/>
  <c r="A764" i="19"/>
  <c r="C764" i="19" s="1"/>
  <c r="A765" i="19"/>
  <c r="C765" i="19" s="1"/>
  <c r="A766" i="19"/>
  <c r="C766" i="19" s="1"/>
  <c r="A767" i="19"/>
  <c r="C767" i="19" s="1"/>
  <c r="A768" i="19"/>
  <c r="C768" i="19" s="1"/>
  <c r="A769" i="19"/>
  <c r="A770" i="19"/>
  <c r="A771" i="19"/>
  <c r="A772" i="19"/>
  <c r="C772" i="19" s="1"/>
  <c r="A773" i="19"/>
  <c r="C773" i="19" s="1"/>
  <c r="A774" i="19"/>
  <c r="C774" i="19" s="1"/>
  <c r="A775" i="19"/>
  <c r="C775" i="19" s="1"/>
  <c r="A776" i="19"/>
  <c r="C776" i="19" s="1"/>
  <c r="A777" i="19"/>
  <c r="C777" i="19" s="1"/>
  <c r="A778" i="19"/>
  <c r="C778" i="19" s="1"/>
  <c r="A779" i="19"/>
  <c r="C779" i="19" s="1"/>
  <c r="A780" i="19"/>
  <c r="C780" i="19" s="1"/>
  <c r="A781" i="19"/>
  <c r="A782" i="19"/>
  <c r="C782" i="19" s="1"/>
  <c r="A783" i="19"/>
  <c r="C783" i="19" s="1"/>
  <c r="A784" i="19"/>
  <c r="A785" i="19"/>
  <c r="C785" i="19" s="1"/>
  <c r="A786" i="19"/>
  <c r="A787" i="19"/>
  <c r="A788" i="19"/>
  <c r="A789" i="19"/>
  <c r="A12" i="19"/>
  <c r="A13" i="19"/>
  <c r="A14" i="19"/>
  <c r="A15" i="19"/>
  <c r="A16" i="19"/>
  <c r="A17" i="19"/>
  <c r="A18" i="19"/>
  <c r="A19"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A50" i="19"/>
  <c r="A51" i="19"/>
  <c r="A52" i="19"/>
  <c r="A53" i="19"/>
  <c r="A54" i="19"/>
  <c r="A55" i="19"/>
  <c r="A56" i="19"/>
  <c r="A57" i="19"/>
  <c r="A58" i="19"/>
  <c r="A59" i="19"/>
  <c r="A60" i="19"/>
  <c r="A61" i="19"/>
  <c r="A62" i="19"/>
  <c r="A63" i="19"/>
  <c r="A64" i="19"/>
  <c r="A65" i="19"/>
  <c r="A66" i="19"/>
  <c r="A67" i="19"/>
  <c r="A68" i="19"/>
  <c r="A69" i="19"/>
  <c r="A70" i="19"/>
  <c r="A71" i="19"/>
  <c r="A72" i="19"/>
  <c r="A73" i="19"/>
  <c r="A74" i="19"/>
  <c r="A75" i="19"/>
  <c r="A76" i="19"/>
  <c r="A77" i="19"/>
  <c r="A78" i="19"/>
  <c r="A79" i="19"/>
  <c r="A80" i="19"/>
  <c r="A81" i="19"/>
  <c r="A82" i="19"/>
  <c r="A83" i="19"/>
  <c r="A84" i="19"/>
  <c r="A85" i="19"/>
  <c r="A86" i="19"/>
  <c r="A87" i="19"/>
  <c r="A88" i="19"/>
  <c r="A89" i="19"/>
  <c r="A90" i="19"/>
  <c r="A91" i="19"/>
  <c r="A92" i="19"/>
  <c r="A93" i="19"/>
  <c r="A94" i="19"/>
  <c r="A95" i="19"/>
  <c r="A96" i="19"/>
  <c r="A97" i="19"/>
  <c r="A98" i="19"/>
  <c r="A99" i="19"/>
  <c r="A100" i="19"/>
  <c r="A101" i="19"/>
  <c r="A102" i="19"/>
  <c r="A103" i="19"/>
  <c r="A104" i="19"/>
  <c r="A105" i="19"/>
  <c r="A106" i="19"/>
  <c r="A107" i="19"/>
  <c r="A108" i="19"/>
  <c r="A109" i="19"/>
  <c r="A110" i="19"/>
  <c r="A111" i="19"/>
  <c r="A112" i="19"/>
  <c r="A113" i="19"/>
  <c r="A114" i="19"/>
  <c r="A115" i="19"/>
  <c r="A116" i="19"/>
  <c r="A117" i="19"/>
  <c r="A118" i="19"/>
  <c r="A119" i="19"/>
  <c r="A120" i="19"/>
  <c r="A121" i="19"/>
  <c r="A122" i="19"/>
  <c r="A123" i="19"/>
  <c r="A124" i="19"/>
  <c r="A125" i="19"/>
  <c r="A126" i="19"/>
  <c r="A127" i="19"/>
  <c r="A128" i="19"/>
  <c r="A129" i="19"/>
  <c r="A130" i="19"/>
  <c r="A131" i="19"/>
  <c r="A132" i="19"/>
  <c r="A133" i="19"/>
  <c r="A134" i="19"/>
  <c r="A135" i="19"/>
  <c r="A136" i="19"/>
  <c r="A137" i="19"/>
  <c r="A138" i="19"/>
  <c r="A139" i="19"/>
  <c r="A140" i="19"/>
  <c r="A141" i="19"/>
  <c r="A142" i="19"/>
  <c r="A143" i="19"/>
  <c r="A144" i="19"/>
  <c r="A145" i="19"/>
  <c r="A146" i="19"/>
  <c r="A147" i="19"/>
  <c r="A148" i="19"/>
  <c r="A149" i="19"/>
  <c r="A150" i="19"/>
  <c r="A151" i="19"/>
  <c r="A152" i="19"/>
  <c r="A153" i="19"/>
  <c r="A154" i="19"/>
  <c r="A155" i="19"/>
  <c r="A156" i="19"/>
  <c r="A157" i="19"/>
  <c r="A158" i="19"/>
  <c r="A159" i="19"/>
  <c r="A160" i="19"/>
  <c r="A161" i="19"/>
  <c r="A162" i="19"/>
  <c r="A163" i="19"/>
  <c r="A164" i="19"/>
  <c r="A165" i="19"/>
  <c r="A166" i="19"/>
  <c r="A167" i="19"/>
  <c r="A168" i="19"/>
  <c r="A169" i="19"/>
  <c r="A170" i="19"/>
  <c r="A171" i="19"/>
  <c r="A172" i="19"/>
  <c r="A173" i="19"/>
  <c r="A174" i="19"/>
  <c r="A175" i="19"/>
  <c r="A176" i="19"/>
  <c r="A177" i="19"/>
  <c r="A178" i="19"/>
  <c r="A179" i="19"/>
  <c r="A180" i="19"/>
  <c r="A181" i="19"/>
  <c r="A182" i="19"/>
  <c r="A183" i="19"/>
  <c r="A184" i="19"/>
  <c r="A185" i="19"/>
  <c r="A186" i="19"/>
  <c r="A187" i="19"/>
  <c r="A188" i="19"/>
  <c r="A189" i="19"/>
  <c r="A190" i="19"/>
  <c r="A191" i="19"/>
  <c r="A192" i="19"/>
  <c r="A193" i="19"/>
  <c r="A194" i="19"/>
  <c r="A195" i="19"/>
  <c r="A196" i="19"/>
  <c r="A197" i="19"/>
  <c r="A198" i="19"/>
  <c r="A199" i="19"/>
  <c r="A200" i="19"/>
  <c r="A201" i="19"/>
  <c r="A202" i="19"/>
  <c r="A203" i="19"/>
  <c r="A204" i="19"/>
  <c r="A205" i="19"/>
  <c r="A206" i="19"/>
  <c r="A207" i="19"/>
  <c r="A208" i="19"/>
  <c r="A209" i="19"/>
  <c r="A210" i="19"/>
  <c r="A211" i="19"/>
  <c r="A212" i="19"/>
  <c r="A213" i="19"/>
  <c r="A214" i="19"/>
  <c r="A215" i="19"/>
  <c r="A216" i="19"/>
  <c r="A217" i="19"/>
  <c r="A218" i="19"/>
  <c r="A219" i="19"/>
  <c r="A220" i="19"/>
  <c r="A221" i="19"/>
  <c r="A222" i="19"/>
  <c r="A223" i="19"/>
  <c r="A224" i="19"/>
  <c r="A225" i="19"/>
  <c r="A226" i="19"/>
  <c r="A227" i="19"/>
  <c r="A228" i="19"/>
  <c r="A229" i="19"/>
  <c r="A230" i="19"/>
  <c r="A231" i="19"/>
  <c r="A232" i="19"/>
  <c r="A233" i="19"/>
  <c r="A234" i="19"/>
  <c r="A235" i="19"/>
  <c r="A236" i="19"/>
  <c r="A237" i="19"/>
  <c r="A238" i="19"/>
  <c r="A239" i="19"/>
  <c r="A240" i="19"/>
  <c r="A241" i="19"/>
  <c r="A242" i="19"/>
  <c r="A243" i="19"/>
  <c r="A244" i="19"/>
  <c r="A245" i="19"/>
  <c r="A246" i="19"/>
  <c r="A247" i="19"/>
  <c r="A248" i="19"/>
  <c r="A249" i="19"/>
  <c r="A250" i="19"/>
  <c r="A251" i="19"/>
  <c r="A252" i="19"/>
  <c r="A253" i="19"/>
  <c r="A254" i="19"/>
  <c r="A255" i="19"/>
  <c r="A256" i="19"/>
  <c r="A257" i="19"/>
  <c r="A258" i="19"/>
  <c r="A259" i="19"/>
  <c r="A260" i="19"/>
  <c r="A261" i="19"/>
  <c r="A262" i="19"/>
  <c r="A263" i="19"/>
  <c r="A264" i="19"/>
  <c r="A265" i="19"/>
  <c r="A266" i="19"/>
  <c r="A267" i="19"/>
  <c r="A268" i="19"/>
  <c r="A269" i="19"/>
  <c r="A270" i="19"/>
  <c r="A271" i="19"/>
  <c r="A272" i="19"/>
  <c r="A273" i="19"/>
  <c r="A274" i="19"/>
  <c r="A275" i="19"/>
  <c r="A276" i="19"/>
  <c r="A277" i="19"/>
  <c r="A278" i="19"/>
  <c r="A279" i="19"/>
  <c r="A280" i="19"/>
  <c r="A281" i="19"/>
  <c r="A282" i="19"/>
  <c r="A283" i="19"/>
  <c r="A284" i="19"/>
  <c r="A285" i="19"/>
  <c r="A286" i="19"/>
  <c r="A287" i="19"/>
  <c r="A288" i="19"/>
  <c r="A289" i="19"/>
  <c r="A290" i="19"/>
  <c r="A291" i="19"/>
  <c r="A292" i="19"/>
  <c r="A293" i="19"/>
  <c r="A294" i="19"/>
  <c r="A295" i="19"/>
  <c r="A296" i="19"/>
  <c r="A297" i="19"/>
  <c r="A298" i="19"/>
  <c r="A299" i="19"/>
  <c r="A300" i="19"/>
  <c r="A301" i="19"/>
  <c r="A302" i="19"/>
  <c r="A303" i="19"/>
  <c r="A304" i="19"/>
  <c r="A305" i="19"/>
  <c r="A306" i="19"/>
  <c r="A307" i="19"/>
  <c r="A308" i="19"/>
  <c r="A309" i="19"/>
  <c r="A310" i="19"/>
  <c r="A311" i="19"/>
  <c r="A312" i="19"/>
  <c r="A313" i="19"/>
  <c r="A314" i="19"/>
  <c r="A315" i="19"/>
  <c r="A316" i="19"/>
  <c r="A317" i="19"/>
  <c r="A318" i="19"/>
  <c r="A319" i="19"/>
  <c r="A320" i="19"/>
  <c r="A321" i="19"/>
  <c r="A322" i="19"/>
  <c r="A323" i="19"/>
  <c r="A324" i="19"/>
  <c r="A325" i="19"/>
  <c r="A326" i="19"/>
  <c r="A327" i="19"/>
  <c r="A328" i="19"/>
  <c r="A329" i="19"/>
  <c r="A330" i="19"/>
  <c r="A331" i="19"/>
  <c r="A332" i="19"/>
  <c r="A333" i="19"/>
  <c r="A334" i="19"/>
  <c r="A335" i="19"/>
  <c r="A336" i="19"/>
  <c r="A337" i="19"/>
  <c r="A338" i="19"/>
  <c r="A339" i="19"/>
  <c r="A340" i="19"/>
  <c r="A341" i="19"/>
  <c r="A342" i="19"/>
  <c r="A343" i="19"/>
  <c r="A344" i="19"/>
  <c r="A345" i="19"/>
  <c r="A346" i="19"/>
  <c r="A347" i="19"/>
  <c r="A348" i="19"/>
  <c r="A349" i="19"/>
  <c r="A350" i="19"/>
  <c r="A351" i="19"/>
  <c r="A352" i="19"/>
  <c r="A353" i="19"/>
  <c r="A354" i="19"/>
  <c r="A355" i="19"/>
  <c r="A356" i="19"/>
  <c r="A357" i="19"/>
  <c r="A358" i="19"/>
  <c r="A359" i="19"/>
  <c r="A360" i="19"/>
  <c r="A361" i="19"/>
  <c r="A362" i="19"/>
  <c r="A363" i="19"/>
  <c r="A364" i="19"/>
  <c r="A365" i="19"/>
  <c r="A366" i="19"/>
  <c r="A367" i="19"/>
  <c r="A368" i="19"/>
  <c r="A369" i="19"/>
  <c r="A370" i="19"/>
  <c r="A371" i="19"/>
  <c r="A372" i="19"/>
  <c r="A373" i="19"/>
  <c r="A374" i="19"/>
  <c r="A375" i="19"/>
  <c r="A376" i="19"/>
  <c r="A377" i="19"/>
  <c r="A378" i="19"/>
  <c r="A379" i="19"/>
  <c r="A380" i="19"/>
  <c r="A381" i="19"/>
  <c r="A382" i="19"/>
  <c r="A383" i="19"/>
  <c r="A384" i="19"/>
  <c r="A385" i="19"/>
  <c r="A386" i="19"/>
  <c r="A387" i="19"/>
  <c r="A388" i="19"/>
  <c r="A389" i="19"/>
  <c r="A390" i="19"/>
  <c r="A391" i="19"/>
  <c r="A392" i="19"/>
  <c r="A393" i="19"/>
  <c r="A394" i="19"/>
  <c r="A395" i="19"/>
  <c r="A396" i="19"/>
  <c r="A397" i="19"/>
  <c r="A398" i="19"/>
  <c r="A399" i="19"/>
  <c r="A400" i="19"/>
  <c r="A968" i="19"/>
  <c r="A969" i="19"/>
  <c r="A970" i="19"/>
  <c r="A971" i="19"/>
  <c r="A972" i="19"/>
  <c r="A973" i="19"/>
  <c r="A974" i="19"/>
  <c r="A975" i="19"/>
  <c r="A976" i="19"/>
  <c r="A977" i="19"/>
  <c r="A978" i="19"/>
  <c r="A979" i="19"/>
  <c r="A980" i="19"/>
  <c r="A981" i="19"/>
  <c r="A982" i="19"/>
  <c r="A983" i="19"/>
  <c r="A984" i="19"/>
  <c r="A985" i="19"/>
  <c r="A986" i="19"/>
  <c r="A987" i="19"/>
  <c r="A988" i="19"/>
  <c r="A989" i="19"/>
  <c r="A990" i="19"/>
  <c r="A991" i="19"/>
  <c r="A992" i="19"/>
  <c r="A993" i="19"/>
  <c r="A994" i="19"/>
  <c r="A995" i="19"/>
  <c r="A996" i="19"/>
  <c r="A997" i="19"/>
  <c r="A998" i="19"/>
  <c r="A999" i="19"/>
  <c r="A1002" i="19"/>
  <c r="A1003" i="19"/>
  <c r="A921" i="19"/>
  <c r="A922" i="19"/>
  <c r="A923" i="19"/>
  <c r="A924" i="19"/>
  <c r="A925" i="19"/>
  <c r="A926" i="19"/>
  <c r="A927" i="19"/>
  <c r="A928" i="19"/>
  <c r="A929" i="19"/>
  <c r="A930" i="19"/>
  <c r="A931" i="19"/>
  <c r="A932" i="19"/>
  <c r="A933" i="19"/>
  <c r="A934" i="19"/>
  <c r="A935" i="19"/>
  <c r="A936" i="19"/>
  <c r="A937" i="19"/>
  <c r="A938" i="19"/>
  <c r="A939" i="19"/>
  <c r="A940" i="19"/>
  <c r="A941" i="19"/>
  <c r="A942" i="19"/>
  <c r="A943" i="19"/>
  <c r="A944" i="19"/>
  <c r="A945" i="19"/>
  <c r="A946" i="19"/>
  <c r="A947" i="19"/>
  <c r="A948" i="19"/>
  <c r="A949" i="19"/>
  <c r="A950" i="19"/>
  <c r="A951" i="19"/>
  <c r="A952" i="19"/>
  <c r="A953" i="19"/>
  <c r="A954" i="19"/>
  <c r="A955" i="19"/>
  <c r="A956" i="19"/>
  <c r="A957" i="19"/>
  <c r="A958" i="19"/>
  <c r="A959" i="19"/>
  <c r="A960" i="19"/>
  <c r="A961" i="19"/>
  <c r="A962" i="19"/>
  <c r="A963" i="19"/>
  <c r="A964" i="19"/>
  <c r="A965" i="19"/>
  <c r="A966" i="19"/>
  <c r="A967" i="19"/>
  <c r="K4" i="3"/>
  <c r="T401" i="18" l="1"/>
  <c r="U401" i="18" s="1"/>
  <c r="T394" i="18"/>
  <c r="U394" i="18" s="1"/>
  <c r="R401" i="18"/>
  <c r="T396" i="18"/>
  <c r="U396" i="18" s="1"/>
  <c r="T400" i="18"/>
  <c r="U400" i="18" s="1"/>
  <c r="R400" i="18"/>
  <c r="R215" i="18"/>
  <c r="S215" i="18" s="1"/>
  <c r="R214" i="18"/>
  <c r="S214" i="18" s="1"/>
  <c r="R397" i="18"/>
  <c r="R270" i="18"/>
  <c r="S270" i="18" s="1"/>
  <c r="R279" i="18"/>
  <c r="S279" i="18" s="1"/>
  <c r="R251" i="18"/>
  <c r="S251" i="18" s="1"/>
  <c r="R223" i="18"/>
  <c r="S223" i="18" s="1"/>
  <c r="R261" i="18"/>
  <c r="S261" i="18" s="1"/>
  <c r="R233" i="18"/>
  <c r="S233" i="18" s="1"/>
  <c r="R278" i="18"/>
  <c r="S278" i="18" s="1"/>
  <c r="R250" i="18"/>
  <c r="S250" i="18" s="1"/>
  <c r="R222" i="18"/>
  <c r="S222" i="18" s="1"/>
  <c r="T397" i="18"/>
  <c r="U397" i="18" s="1"/>
  <c r="R395" i="18"/>
  <c r="R299" i="18"/>
  <c r="S299" i="18" s="1"/>
  <c r="R271" i="18"/>
  <c r="S271" i="18" s="1"/>
  <c r="R298" i="18"/>
  <c r="S298" i="18" s="1"/>
  <c r="R396" i="18"/>
  <c r="R243" i="18"/>
  <c r="S243" i="18" s="1"/>
  <c r="T395" i="18"/>
  <c r="U395" i="18" s="1"/>
  <c r="R394" i="18"/>
  <c r="T297" i="18"/>
  <c r="U297" i="18" s="1"/>
  <c r="T269" i="18"/>
  <c r="U269" i="18" s="1"/>
  <c r="T241" i="18"/>
  <c r="U241" i="18" s="1"/>
  <c r="T213" i="18"/>
  <c r="U213" i="18" s="1"/>
  <c r="R289" i="18"/>
  <c r="S289" i="18" s="1"/>
  <c r="T296" i="18"/>
  <c r="U296" i="18" s="1"/>
  <c r="T268" i="18"/>
  <c r="U268" i="18" s="1"/>
  <c r="T240" i="18"/>
  <c r="U240" i="18" s="1"/>
  <c r="T212" i="18"/>
  <c r="U212" i="18" s="1"/>
  <c r="R288" i="18"/>
  <c r="S288" i="18" s="1"/>
  <c r="R260" i="18"/>
  <c r="S260" i="18" s="1"/>
  <c r="R232" i="18"/>
  <c r="S232" i="18" s="1"/>
  <c r="T295" i="18"/>
  <c r="U295" i="18" s="1"/>
  <c r="T267" i="18"/>
  <c r="U267" i="18" s="1"/>
  <c r="T239" i="18"/>
  <c r="U239" i="18" s="1"/>
  <c r="T211" i="18"/>
  <c r="U211" i="18" s="1"/>
  <c r="R277" i="18"/>
  <c r="S277" i="18" s="1"/>
  <c r="R249" i="18"/>
  <c r="S249" i="18" s="1"/>
  <c r="R287" i="18"/>
  <c r="S287" i="18" s="1"/>
  <c r="R259" i="18"/>
  <c r="S259" i="18" s="1"/>
  <c r="R231" i="18"/>
  <c r="S231" i="18" s="1"/>
  <c r="T294" i="18"/>
  <c r="U294" i="18" s="1"/>
  <c r="T266" i="18"/>
  <c r="U266" i="18" s="1"/>
  <c r="T238" i="18"/>
  <c r="U238" i="18" s="1"/>
  <c r="T210" i="18"/>
  <c r="U210" i="18" s="1"/>
  <c r="R276" i="18"/>
  <c r="S276" i="18" s="1"/>
  <c r="R248" i="18"/>
  <c r="S248" i="18" s="1"/>
  <c r="R220" i="18"/>
  <c r="S220" i="18" s="1"/>
  <c r="R286" i="18"/>
  <c r="S286" i="18" s="1"/>
  <c r="R258" i="18"/>
  <c r="S258" i="18" s="1"/>
  <c r="R303" i="18"/>
  <c r="S303" i="18" s="1"/>
  <c r="R275" i="18"/>
  <c r="S275" i="18" s="1"/>
  <c r="R247" i="18"/>
  <c r="S247" i="18" s="1"/>
  <c r="R219" i="18"/>
  <c r="S219" i="18" s="1"/>
  <c r="R285" i="18"/>
  <c r="S285" i="18" s="1"/>
  <c r="R257" i="18"/>
  <c r="S257" i="18" s="1"/>
  <c r="R229" i="18"/>
  <c r="S229" i="18" s="1"/>
  <c r="R302" i="18"/>
  <c r="S302" i="18" s="1"/>
  <c r="R274" i="18"/>
  <c r="S274" i="18" s="1"/>
  <c r="R246" i="18"/>
  <c r="S246" i="18" s="1"/>
  <c r="R218" i="18"/>
  <c r="S218" i="18" s="1"/>
  <c r="R284" i="18"/>
  <c r="S284" i="18" s="1"/>
  <c r="R256" i="18"/>
  <c r="S256" i="18" s="1"/>
  <c r="R228" i="18"/>
  <c r="S228" i="18" s="1"/>
  <c r="R283" i="18"/>
  <c r="S283" i="18" s="1"/>
  <c r="R282" i="18"/>
  <c r="S282" i="18" s="1"/>
  <c r="R254" i="18"/>
  <c r="S254" i="18" s="1"/>
  <c r="R226" i="18"/>
  <c r="S226" i="18" s="1"/>
  <c r="R280" i="18"/>
  <c r="S280" i="18" s="1"/>
  <c r="R252" i="18"/>
  <c r="S252" i="18" s="1"/>
  <c r="R224" i="18"/>
  <c r="S224" i="18" s="1"/>
  <c r="T279" i="18"/>
  <c r="U279" i="18" s="1"/>
  <c r="T251" i="18"/>
  <c r="U251" i="18" s="1"/>
  <c r="T223" i="18"/>
  <c r="U223" i="18" s="1"/>
  <c r="T278" i="18"/>
  <c r="U278" i="18" s="1"/>
  <c r="T250" i="18"/>
  <c r="U250" i="18" s="1"/>
  <c r="T222" i="18"/>
  <c r="U222" i="18" s="1"/>
  <c r="T277" i="18"/>
  <c r="U277" i="18" s="1"/>
  <c r="T249" i="18"/>
  <c r="U249" i="18" s="1"/>
  <c r="T221" i="18"/>
  <c r="U221" i="18" s="1"/>
  <c r="T289" i="18"/>
  <c r="U289" i="18" s="1"/>
  <c r="R301" i="18"/>
  <c r="S301" i="18" s="1"/>
  <c r="R273" i="18"/>
  <c r="S273" i="18" s="1"/>
  <c r="R245" i="18"/>
  <c r="S245" i="18" s="1"/>
  <c r="R217" i="18"/>
  <c r="S217" i="18" s="1"/>
  <c r="T288" i="18"/>
  <c r="U288" i="18" s="1"/>
  <c r="R300" i="18"/>
  <c r="S300" i="18" s="1"/>
  <c r="R272" i="18"/>
  <c r="S272" i="18" s="1"/>
  <c r="R244" i="18"/>
  <c r="S244" i="18" s="1"/>
  <c r="R216" i="18"/>
  <c r="S216" i="18" s="1"/>
  <c r="T261" i="18"/>
  <c r="U261" i="18" s="1"/>
  <c r="T299" i="18"/>
  <c r="U299" i="18" s="1"/>
  <c r="T271" i="18"/>
  <c r="U271" i="18" s="1"/>
  <c r="T243" i="18"/>
  <c r="U243" i="18" s="1"/>
  <c r="T215" i="18"/>
  <c r="U215" i="18" s="1"/>
  <c r="R221" i="18"/>
  <c r="S221" i="18" s="1"/>
  <c r="T233" i="18"/>
  <c r="U233" i="18" s="1"/>
  <c r="T232" i="18"/>
  <c r="U232" i="18" s="1"/>
  <c r="T287" i="18"/>
  <c r="U287" i="18" s="1"/>
  <c r="T231" i="18"/>
  <c r="U231" i="18" s="1"/>
  <c r="R269" i="18"/>
  <c r="S269" i="18" s="1"/>
  <c r="R213" i="18"/>
  <c r="S213" i="18" s="1"/>
  <c r="T283" i="18"/>
  <c r="U283" i="18" s="1"/>
  <c r="T227" i="18"/>
  <c r="U227" i="18" s="1"/>
  <c r="T293" i="18"/>
  <c r="U293" i="18" s="1"/>
  <c r="T237" i="18"/>
  <c r="U237" i="18" s="1"/>
  <c r="T286" i="18"/>
  <c r="U286" i="18" s="1"/>
  <c r="T258" i="18"/>
  <c r="U258" i="18" s="1"/>
  <c r="T230" i="18"/>
  <c r="U230" i="18" s="1"/>
  <c r="R296" i="18"/>
  <c r="S296" i="18" s="1"/>
  <c r="R268" i="18"/>
  <c r="S268" i="18" s="1"/>
  <c r="R240" i="18"/>
  <c r="S240" i="18" s="1"/>
  <c r="R212" i="18"/>
  <c r="S212" i="18" s="1"/>
  <c r="T282" i="18"/>
  <c r="U282" i="18" s="1"/>
  <c r="T254" i="18"/>
  <c r="U254" i="18" s="1"/>
  <c r="T226" i="18"/>
  <c r="U226" i="18" s="1"/>
  <c r="T292" i="18"/>
  <c r="U292" i="18" s="1"/>
  <c r="T264" i="18"/>
  <c r="U264" i="18" s="1"/>
  <c r="R236" i="18"/>
  <c r="S236" i="18" s="1"/>
  <c r="R255" i="18"/>
  <c r="S255" i="18" s="1"/>
  <c r="T298" i="18"/>
  <c r="U298" i="18" s="1"/>
  <c r="T242" i="18"/>
  <c r="U242" i="18" s="1"/>
  <c r="T259" i="18"/>
  <c r="U259" i="18" s="1"/>
  <c r="R297" i="18"/>
  <c r="S297" i="18" s="1"/>
  <c r="R241" i="18"/>
  <c r="S241" i="18" s="1"/>
  <c r="T255" i="18"/>
  <c r="U255" i="18" s="1"/>
  <c r="T265" i="18"/>
  <c r="U265" i="18" s="1"/>
  <c r="T285" i="18"/>
  <c r="U285" i="18" s="1"/>
  <c r="T257" i="18"/>
  <c r="U257" i="18" s="1"/>
  <c r="T229" i="18"/>
  <c r="U229" i="18" s="1"/>
  <c r="R295" i="18"/>
  <c r="S295" i="18" s="1"/>
  <c r="R267" i="18"/>
  <c r="S267" i="18" s="1"/>
  <c r="R239" i="18"/>
  <c r="S239" i="18" s="1"/>
  <c r="R211" i="18"/>
  <c r="S211" i="18" s="1"/>
  <c r="R281" i="18"/>
  <c r="S281" i="18" s="1"/>
  <c r="R253" i="18"/>
  <c r="S253" i="18" s="1"/>
  <c r="R225" i="18"/>
  <c r="S225" i="18" s="1"/>
  <c r="T291" i="18"/>
  <c r="U291" i="18" s="1"/>
  <c r="T263" i="18"/>
  <c r="U263" i="18" s="1"/>
  <c r="T235" i="18"/>
  <c r="U235" i="18" s="1"/>
  <c r="R230" i="18"/>
  <c r="S230" i="18" s="1"/>
  <c r="R227" i="18"/>
  <c r="S227" i="18" s="1"/>
  <c r="T260" i="18"/>
  <c r="U260" i="18" s="1"/>
  <c r="T270" i="18"/>
  <c r="U270" i="18" s="1"/>
  <c r="T214" i="18"/>
  <c r="U214" i="18" s="1"/>
  <c r="R242" i="18"/>
  <c r="S242" i="18" s="1"/>
  <c r="T284" i="18"/>
  <c r="U284" i="18" s="1"/>
  <c r="T256" i="18"/>
  <c r="U256" i="18" s="1"/>
  <c r="T228" i="18"/>
  <c r="U228" i="18" s="1"/>
  <c r="R294" i="18"/>
  <c r="S294" i="18" s="1"/>
  <c r="R266" i="18"/>
  <c r="S266" i="18" s="1"/>
  <c r="R238" i="18"/>
  <c r="S238" i="18" s="1"/>
  <c r="R210" i="18"/>
  <c r="S210" i="18" s="1"/>
  <c r="T290" i="18"/>
  <c r="U290" i="18" s="1"/>
  <c r="T262" i="18"/>
  <c r="U262" i="18" s="1"/>
  <c r="T234" i="18"/>
  <c r="U234" i="18" s="1"/>
  <c r="R265" i="18"/>
  <c r="S265" i="18" s="1"/>
  <c r="T281" i="18"/>
  <c r="U281" i="18" s="1"/>
  <c r="T253" i="18"/>
  <c r="U253" i="18" s="1"/>
  <c r="R291" i="18"/>
  <c r="S291" i="18" s="1"/>
  <c r="R263" i="18"/>
  <c r="S263" i="18" s="1"/>
  <c r="R235" i="18"/>
  <c r="S235" i="18" s="1"/>
  <c r="T280" i="18"/>
  <c r="U280" i="18" s="1"/>
  <c r="T252" i="18"/>
  <c r="U252" i="18" s="1"/>
  <c r="T224" i="18"/>
  <c r="U224" i="18" s="1"/>
  <c r="R290" i="18"/>
  <c r="S290" i="18" s="1"/>
  <c r="R262" i="18"/>
  <c r="S262" i="18" s="1"/>
  <c r="R234" i="18"/>
  <c r="S234" i="18" s="1"/>
  <c r="R237" i="18"/>
  <c r="S237" i="18" s="1"/>
  <c r="R292" i="18"/>
  <c r="S292" i="18" s="1"/>
  <c r="T225" i="18"/>
  <c r="U225" i="18" s="1"/>
  <c r="T274" i="18"/>
  <c r="U274" i="18" s="1"/>
  <c r="T273" i="18"/>
  <c r="U273" i="18" s="1"/>
  <c r="T300" i="18"/>
  <c r="U300" i="18" s="1"/>
  <c r="T244" i="18"/>
  <c r="U244" i="18" s="1"/>
  <c r="T276" i="18"/>
  <c r="U276" i="18" s="1"/>
  <c r="T248" i="18"/>
  <c r="U248" i="18" s="1"/>
  <c r="T220" i="18"/>
  <c r="U220" i="18" s="1"/>
  <c r="T303" i="18"/>
  <c r="U303" i="18" s="1"/>
  <c r="T275" i="18"/>
  <c r="U275" i="18" s="1"/>
  <c r="T247" i="18"/>
  <c r="U247" i="18" s="1"/>
  <c r="T219" i="18"/>
  <c r="U219" i="18" s="1"/>
  <c r="T302" i="18"/>
  <c r="U302" i="18" s="1"/>
  <c r="T246" i="18"/>
  <c r="U246" i="18" s="1"/>
  <c r="T218" i="18"/>
  <c r="U218" i="18" s="1"/>
  <c r="T301" i="18"/>
  <c r="U301" i="18" s="1"/>
  <c r="T245" i="18"/>
  <c r="U245" i="18" s="1"/>
  <c r="T217" i="18"/>
  <c r="U217" i="18" s="1"/>
  <c r="T272" i="18"/>
  <c r="U272" i="18" s="1"/>
  <c r="T216" i="18"/>
  <c r="U216" i="18" s="1"/>
  <c r="R293" i="18"/>
  <c r="S293" i="18" s="1"/>
  <c r="R264" i="18"/>
  <c r="S264" i="18" s="1"/>
  <c r="T236" i="18"/>
  <c r="U236" i="18" s="1"/>
  <c r="C591" i="19"/>
  <c r="C564" i="19"/>
  <c r="C538" i="19"/>
  <c r="C789" i="19"/>
  <c r="C537" i="19"/>
  <c r="C592" i="19"/>
  <c r="C536" i="19"/>
  <c r="C787" i="19"/>
  <c r="C535" i="19"/>
  <c r="C590" i="19"/>
  <c r="C534" i="19"/>
  <c r="C562" i="19"/>
  <c r="C677" i="19"/>
  <c r="C731" i="19"/>
  <c r="C657" i="19"/>
  <c r="C593" i="19"/>
  <c r="C788" i="19"/>
  <c r="C546" i="19"/>
  <c r="C545" i="19"/>
  <c r="C544" i="19"/>
  <c r="C676" i="19"/>
  <c r="C786" i="19"/>
  <c r="C650" i="19"/>
  <c r="C743" i="19"/>
  <c r="C631" i="19"/>
  <c r="C547" i="19"/>
  <c r="C771" i="19"/>
  <c r="C649" i="19"/>
  <c r="C594" i="19"/>
  <c r="C742" i="19"/>
  <c r="C630" i="19"/>
  <c r="C770" i="19"/>
  <c r="C648" i="19"/>
  <c r="C741" i="19"/>
  <c r="C769" i="19"/>
  <c r="C647" i="19"/>
  <c r="C740" i="19"/>
  <c r="C684" i="19"/>
  <c r="C628" i="19"/>
  <c r="C600" i="19"/>
  <c r="C572" i="19"/>
  <c r="C516" i="19"/>
  <c r="C646" i="19"/>
  <c r="C589" i="19"/>
  <c r="C753" i="19"/>
  <c r="C697" i="19"/>
  <c r="C669" i="19"/>
  <c r="C613" i="19"/>
  <c r="C557" i="19"/>
  <c r="C587" i="19"/>
  <c r="C784" i="19"/>
  <c r="C781" i="19"/>
  <c r="C725" i="19"/>
  <c r="C641" i="19"/>
  <c r="C585" i="19"/>
  <c r="C529" i="19"/>
  <c r="C588" i="19"/>
  <c r="A912" i="19"/>
  <c r="A913" i="19"/>
  <c r="A914" i="19"/>
  <c r="A915" i="19"/>
  <c r="A916" i="19"/>
  <c r="A917" i="19"/>
  <c r="A918" i="19"/>
  <c r="A919" i="19"/>
  <c r="A920" i="19"/>
  <c r="O5" i="18"/>
  <c r="O6" i="18"/>
  <c r="O7" i="18"/>
  <c r="O8" i="18"/>
  <c r="O9" i="18"/>
  <c r="O10" i="18"/>
  <c r="O11" i="18"/>
  <c r="O12" i="18"/>
  <c r="O13" i="18"/>
  <c r="O14" i="18"/>
  <c r="O15" i="18"/>
  <c r="O16" i="18"/>
  <c r="O17" i="18"/>
  <c r="O18" i="18"/>
  <c r="O19" i="18"/>
  <c r="O20" i="18"/>
  <c r="O21" i="18"/>
  <c r="O22" i="18"/>
  <c r="O23" i="18"/>
  <c r="O24" i="18"/>
  <c r="O25" i="18"/>
  <c r="O26" i="18"/>
  <c r="O27" i="18"/>
  <c r="O28" i="18"/>
  <c r="O29" i="18"/>
  <c r="O30" i="18"/>
  <c r="O31" i="18"/>
  <c r="O32" i="18"/>
  <c r="O33" i="18"/>
  <c r="O34" i="18"/>
  <c r="O35" i="18"/>
  <c r="O36" i="18"/>
  <c r="O37" i="18"/>
  <c r="O38" i="18"/>
  <c r="O39" i="18"/>
  <c r="O40" i="18"/>
  <c r="O41" i="18"/>
  <c r="O42" i="18"/>
  <c r="O43" i="18"/>
  <c r="O44" i="18"/>
  <c r="O45" i="18"/>
  <c r="O46" i="18"/>
  <c r="O47" i="18"/>
  <c r="O48" i="18"/>
  <c r="O49" i="18"/>
  <c r="O50" i="18"/>
  <c r="O51" i="18"/>
  <c r="O52" i="18"/>
  <c r="O53" i="18"/>
  <c r="O54" i="18"/>
  <c r="O55" i="18"/>
  <c r="O56" i="18"/>
  <c r="O57" i="18"/>
  <c r="O58" i="18"/>
  <c r="O59" i="18"/>
  <c r="O60" i="18"/>
  <c r="O61" i="18"/>
  <c r="O62" i="18"/>
  <c r="O63" i="18"/>
  <c r="O64" i="18"/>
  <c r="O65" i="18"/>
  <c r="O66" i="18"/>
  <c r="O67" i="18"/>
  <c r="O68" i="18"/>
  <c r="O69" i="18"/>
  <c r="O70" i="18"/>
  <c r="O71" i="18"/>
  <c r="O72" i="18"/>
  <c r="O73" i="18"/>
  <c r="O74" i="18"/>
  <c r="O75" i="18"/>
  <c r="O76" i="18"/>
  <c r="O77" i="18"/>
  <c r="O78" i="18"/>
  <c r="O79" i="18"/>
  <c r="O80" i="18"/>
  <c r="O81" i="18"/>
  <c r="O82" i="18"/>
  <c r="O83" i="18"/>
  <c r="O84" i="18"/>
  <c r="O85" i="18"/>
  <c r="O86" i="18"/>
  <c r="O87" i="18"/>
  <c r="O88" i="18"/>
  <c r="O89" i="18"/>
  <c r="O90" i="18"/>
  <c r="O91" i="18"/>
  <c r="O92" i="18"/>
  <c r="O93" i="18"/>
  <c r="O94" i="18"/>
  <c r="O95" i="18"/>
  <c r="O96" i="18"/>
  <c r="O97" i="18"/>
  <c r="O98" i="18"/>
  <c r="O99" i="18"/>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O388" i="18"/>
  <c r="O389" i="18"/>
  <c r="O390" i="18"/>
  <c r="O391" i="18"/>
  <c r="O392" i="18"/>
  <c r="O393" i="18"/>
  <c r="O398" i="18"/>
  <c r="O399" i="18"/>
  <c r="O402" i="18"/>
  <c r="O403" i="18"/>
  <c r="O4" i="18"/>
  <c r="N5" i="18"/>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N206" i="18"/>
  <c r="N207" i="18"/>
  <c r="N208" i="18"/>
  <c r="N209" i="18"/>
  <c r="N304" i="18"/>
  <c r="N305" i="18"/>
  <c r="N306" i="18"/>
  <c r="N307" i="18"/>
  <c r="N308" i="18"/>
  <c r="N309" i="18"/>
  <c r="N310" i="18"/>
  <c r="N311" i="18"/>
  <c r="N312" i="18"/>
  <c r="N313" i="18"/>
  <c r="N314" i="18"/>
  <c r="N315" i="18"/>
  <c r="N316" i="18"/>
  <c r="N317" i="18"/>
  <c r="N318" i="18"/>
  <c r="N319" i="18"/>
  <c r="N320" i="18"/>
  <c r="N321" i="18"/>
  <c r="N322" i="18"/>
  <c r="N323" i="18"/>
  <c r="N324" i="18"/>
  <c r="N325" i="18"/>
  <c r="N326" i="18"/>
  <c r="N327" i="18"/>
  <c r="N328" i="18"/>
  <c r="N329" i="18"/>
  <c r="N330" i="18"/>
  <c r="N331" i="18"/>
  <c r="N332" i="18"/>
  <c r="N333" i="18"/>
  <c r="N334" i="18"/>
  <c r="N335" i="18"/>
  <c r="N336" i="18"/>
  <c r="N337" i="18"/>
  <c r="N338" i="18"/>
  <c r="N339" i="18"/>
  <c r="N340" i="18"/>
  <c r="N341" i="18"/>
  <c r="N342" i="18"/>
  <c r="N343" i="18"/>
  <c r="N344" i="18"/>
  <c r="N345" i="18"/>
  <c r="N346" i="18"/>
  <c r="N347" i="18"/>
  <c r="N348" i="18"/>
  <c r="N349" i="18"/>
  <c r="N350" i="18"/>
  <c r="N351" i="18"/>
  <c r="N352" i="18"/>
  <c r="N353" i="18"/>
  <c r="N354" i="18"/>
  <c r="N355" i="18"/>
  <c r="N356" i="18"/>
  <c r="N357" i="18"/>
  <c r="N358" i="18"/>
  <c r="N359" i="18"/>
  <c r="N360" i="18"/>
  <c r="N361" i="18"/>
  <c r="N362" i="18"/>
  <c r="N363" i="18"/>
  <c r="N364" i="18"/>
  <c r="N365" i="18"/>
  <c r="N366" i="18"/>
  <c r="N367" i="18"/>
  <c r="N368" i="18"/>
  <c r="N369" i="18"/>
  <c r="N370" i="18"/>
  <c r="N371" i="18"/>
  <c r="N372" i="18"/>
  <c r="N373" i="18"/>
  <c r="N374" i="18"/>
  <c r="N375" i="18"/>
  <c r="N376" i="18"/>
  <c r="N377" i="18"/>
  <c r="N378" i="18"/>
  <c r="N379" i="18"/>
  <c r="N380" i="18"/>
  <c r="N381" i="18"/>
  <c r="N382" i="18"/>
  <c r="N383" i="18"/>
  <c r="N384" i="18"/>
  <c r="N385" i="18"/>
  <c r="N386" i="18"/>
  <c r="N387" i="18"/>
  <c r="N388" i="18"/>
  <c r="N389" i="18"/>
  <c r="N390" i="18"/>
  <c r="N391" i="18"/>
  <c r="N392" i="18"/>
  <c r="N393" i="18"/>
  <c r="N398" i="18"/>
  <c r="N399" i="18"/>
  <c r="N402" i="18"/>
  <c r="N403" i="18"/>
  <c r="N4" i="18"/>
  <c r="M5" i="18"/>
  <c r="M6" i="18"/>
  <c r="M7" i="18"/>
  <c r="M8" i="18"/>
  <c r="M9" i="18"/>
  <c r="M10" i="18"/>
  <c r="M11" i="18"/>
  <c r="M12" i="18"/>
  <c r="M13" i="18"/>
  <c r="M14" i="18"/>
  <c r="M15" i="18"/>
  <c r="M16" i="18"/>
  <c r="M17" i="18"/>
  <c r="M18" i="18"/>
  <c r="M19" i="18"/>
  <c r="M20" i="18"/>
  <c r="M21" i="18"/>
  <c r="M22" i="18"/>
  <c r="M23" i="18"/>
  <c r="M24" i="18"/>
  <c r="M25" i="18"/>
  <c r="M26" i="18"/>
  <c r="M27" i="18"/>
  <c r="M28" i="18"/>
  <c r="M29" i="18"/>
  <c r="M30" i="18"/>
  <c r="M31" i="18"/>
  <c r="M32" i="18"/>
  <c r="M33" i="18"/>
  <c r="M34" i="18"/>
  <c r="M35" i="18"/>
  <c r="M36" i="18"/>
  <c r="M37" i="18"/>
  <c r="M38" i="18"/>
  <c r="M39" i="18"/>
  <c r="M40" i="18"/>
  <c r="M41" i="18"/>
  <c r="M42" i="18"/>
  <c r="M43" i="18"/>
  <c r="M44" i="18"/>
  <c r="M45" i="18"/>
  <c r="M46" i="18"/>
  <c r="M47" i="18"/>
  <c r="M48" i="18"/>
  <c r="M49" i="18"/>
  <c r="M50" i="18"/>
  <c r="M51" i="18"/>
  <c r="M52" i="18"/>
  <c r="M53" i="18"/>
  <c r="M54" i="18"/>
  <c r="M55" i="18"/>
  <c r="M56" i="18"/>
  <c r="M57" i="18"/>
  <c r="M58" i="18"/>
  <c r="M59" i="18"/>
  <c r="M60" i="18"/>
  <c r="M61" i="18"/>
  <c r="M62" i="18"/>
  <c r="M63" i="18"/>
  <c r="M64" i="18"/>
  <c r="M65" i="18"/>
  <c r="M66" i="18"/>
  <c r="M67" i="18"/>
  <c r="M68" i="18"/>
  <c r="M69" i="18"/>
  <c r="M70" i="18"/>
  <c r="M71" i="18"/>
  <c r="M72" i="18"/>
  <c r="M73" i="18"/>
  <c r="M74" i="18"/>
  <c r="M75" i="18"/>
  <c r="M76" i="18"/>
  <c r="M77" i="18"/>
  <c r="M78" i="18"/>
  <c r="M79" i="18"/>
  <c r="M80" i="18"/>
  <c r="M81" i="18"/>
  <c r="M82" i="18"/>
  <c r="M83" i="18"/>
  <c r="M84" i="18"/>
  <c r="M85" i="18"/>
  <c r="M86" i="18"/>
  <c r="M87" i="18"/>
  <c r="M88" i="18"/>
  <c r="M89" i="18"/>
  <c r="M90" i="18"/>
  <c r="M91" i="18"/>
  <c r="M92" i="18"/>
  <c r="M93" i="18"/>
  <c r="M94" i="18"/>
  <c r="M95" i="18"/>
  <c r="M96" i="18"/>
  <c r="M97" i="18"/>
  <c r="M98" i="18"/>
  <c r="M99" i="18"/>
  <c r="M100" i="18"/>
  <c r="M101" i="18"/>
  <c r="M102" i="18"/>
  <c r="M103" i="18"/>
  <c r="M104" i="18"/>
  <c r="M105" i="18"/>
  <c r="M106" i="18"/>
  <c r="M107" i="18"/>
  <c r="M108" i="18"/>
  <c r="M109" i="18"/>
  <c r="M110" i="18"/>
  <c r="M111" i="18"/>
  <c r="M112" i="18"/>
  <c r="M113" i="18"/>
  <c r="M114" i="18"/>
  <c r="M115" i="18"/>
  <c r="M116" i="18"/>
  <c r="M117" i="18"/>
  <c r="M118" i="18"/>
  <c r="M119" i="18"/>
  <c r="M120" i="18"/>
  <c r="M121" i="18"/>
  <c r="M122" i="18"/>
  <c r="M123" i="18"/>
  <c r="M124" i="18"/>
  <c r="M125" i="18"/>
  <c r="M126" i="18"/>
  <c r="M127" i="18"/>
  <c r="M128" i="18"/>
  <c r="M129" i="18"/>
  <c r="M130" i="18"/>
  <c r="M131" i="18"/>
  <c r="M132" i="18"/>
  <c r="M133" i="18"/>
  <c r="M134" i="18"/>
  <c r="M135" i="18"/>
  <c r="M136" i="18"/>
  <c r="M137" i="18"/>
  <c r="M138" i="18"/>
  <c r="M139" i="18"/>
  <c r="M140" i="18"/>
  <c r="M141" i="18"/>
  <c r="M142" i="18"/>
  <c r="M143" i="18"/>
  <c r="M144" i="18"/>
  <c r="M145" i="18"/>
  <c r="M146" i="18"/>
  <c r="M147" i="18"/>
  <c r="M148" i="18"/>
  <c r="M149" i="18"/>
  <c r="M150" i="18"/>
  <c r="M151" i="18"/>
  <c r="M152" i="18"/>
  <c r="M153" i="18"/>
  <c r="M154" i="18"/>
  <c r="M155" i="18"/>
  <c r="M156" i="18"/>
  <c r="M157" i="18"/>
  <c r="M158" i="18"/>
  <c r="M159" i="18"/>
  <c r="M160" i="18"/>
  <c r="M161" i="18"/>
  <c r="M162" i="18"/>
  <c r="M163" i="18"/>
  <c r="M164" i="18"/>
  <c r="M165" i="18"/>
  <c r="M166" i="18"/>
  <c r="M167" i="18"/>
  <c r="M168" i="18"/>
  <c r="M169" i="18"/>
  <c r="M170" i="18"/>
  <c r="M171" i="18"/>
  <c r="M172" i="18"/>
  <c r="M173" i="18"/>
  <c r="M174" i="18"/>
  <c r="M175" i="18"/>
  <c r="M176" i="18"/>
  <c r="M177" i="18"/>
  <c r="M178" i="18"/>
  <c r="M179" i="18"/>
  <c r="M180" i="18"/>
  <c r="M181" i="18"/>
  <c r="M182" i="18"/>
  <c r="M183" i="18"/>
  <c r="M184" i="18"/>
  <c r="M185" i="18"/>
  <c r="M186" i="18"/>
  <c r="M187" i="18"/>
  <c r="M188" i="18"/>
  <c r="M189" i="18"/>
  <c r="M190" i="18"/>
  <c r="M191" i="18"/>
  <c r="M192" i="18"/>
  <c r="M193" i="18"/>
  <c r="M194" i="18"/>
  <c r="M195" i="18"/>
  <c r="M196" i="18"/>
  <c r="M197" i="18"/>
  <c r="M198" i="18"/>
  <c r="M199" i="18"/>
  <c r="M200" i="18"/>
  <c r="M201" i="18"/>
  <c r="M202" i="18"/>
  <c r="M203" i="18"/>
  <c r="M204" i="18"/>
  <c r="M205" i="18"/>
  <c r="M206" i="18"/>
  <c r="M207" i="18"/>
  <c r="M208" i="18"/>
  <c r="M209" i="18"/>
  <c r="M304" i="18"/>
  <c r="M305" i="18"/>
  <c r="M306" i="18"/>
  <c r="M307" i="18"/>
  <c r="M308" i="18"/>
  <c r="M309" i="18"/>
  <c r="M310" i="18"/>
  <c r="M311" i="18"/>
  <c r="M312" i="18"/>
  <c r="M313" i="18"/>
  <c r="M314" i="18"/>
  <c r="M315" i="18"/>
  <c r="M316" i="18"/>
  <c r="M317" i="18"/>
  <c r="M318" i="18"/>
  <c r="M319" i="18"/>
  <c r="M320" i="18"/>
  <c r="M321" i="18"/>
  <c r="M322" i="18"/>
  <c r="M323" i="18"/>
  <c r="M324" i="18"/>
  <c r="M325" i="18"/>
  <c r="M326" i="18"/>
  <c r="M327" i="18"/>
  <c r="M328" i="18"/>
  <c r="M329" i="18"/>
  <c r="M330" i="18"/>
  <c r="M331" i="18"/>
  <c r="M332" i="18"/>
  <c r="M333" i="18"/>
  <c r="M334" i="18"/>
  <c r="M335" i="18"/>
  <c r="M336" i="18"/>
  <c r="M337" i="18"/>
  <c r="M338" i="18"/>
  <c r="M339" i="18"/>
  <c r="M340" i="18"/>
  <c r="M341" i="18"/>
  <c r="M342" i="18"/>
  <c r="M343" i="18"/>
  <c r="M344" i="18"/>
  <c r="M345" i="18"/>
  <c r="M346" i="18"/>
  <c r="M347" i="18"/>
  <c r="M348" i="18"/>
  <c r="M349" i="18"/>
  <c r="M350" i="18"/>
  <c r="M351" i="18"/>
  <c r="M352" i="18"/>
  <c r="M353" i="18"/>
  <c r="M354" i="18"/>
  <c r="M355" i="18"/>
  <c r="M356" i="18"/>
  <c r="M357" i="18"/>
  <c r="M358" i="18"/>
  <c r="M359" i="18"/>
  <c r="M360" i="18"/>
  <c r="M361" i="18"/>
  <c r="M362" i="18"/>
  <c r="M363" i="18"/>
  <c r="M364" i="18"/>
  <c r="M365" i="18"/>
  <c r="M366" i="18"/>
  <c r="M367" i="18"/>
  <c r="M368" i="18"/>
  <c r="M369" i="18"/>
  <c r="M370" i="18"/>
  <c r="M371" i="18"/>
  <c r="M372" i="18"/>
  <c r="M373" i="18"/>
  <c r="M374" i="18"/>
  <c r="M375" i="18"/>
  <c r="M376" i="18"/>
  <c r="M377" i="18"/>
  <c r="M378" i="18"/>
  <c r="M379" i="18"/>
  <c r="M380" i="18"/>
  <c r="M381" i="18"/>
  <c r="M382" i="18"/>
  <c r="M383" i="18"/>
  <c r="M384" i="18"/>
  <c r="M385" i="18"/>
  <c r="M386" i="18"/>
  <c r="M387" i="18"/>
  <c r="M388" i="18"/>
  <c r="M389" i="18"/>
  <c r="M390" i="18"/>
  <c r="M391" i="18"/>
  <c r="M392" i="18"/>
  <c r="M393" i="18"/>
  <c r="M398" i="18"/>
  <c r="M399" i="18"/>
  <c r="M402" i="18"/>
  <c r="M403" i="18"/>
  <c r="M4" i="18"/>
  <c r="L5" i="18"/>
  <c r="L6" i="18"/>
  <c r="L7" i="18"/>
  <c r="L8" i="18"/>
  <c r="L9" i="18"/>
  <c r="L10" i="18"/>
  <c r="L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104" i="18"/>
  <c r="L105" i="18"/>
  <c r="L106" i="18"/>
  <c r="L107" i="18"/>
  <c r="L108" i="18"/>
  <c r="L109" i="18"/>
  <c r="L110" i="18"/>
  <c r="L111" i="18"/>
  <c r="L112" i="18"/>
  <c r="L113" i="18"/>
  <c r="L114" i="18"/>
  <c r="L115" i="18"/>
  <c r="L116" i="18"/>
  <c r="L117" i="18"/>
  <c r="L118" i="18"/>
  <c r="L119" i="18"/>
  <c r="L120" i="18"/>
  <c r="L121" i="18"/>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L162" i="18"/>
  <c r="L163" i="18"/>
  <c r="L164" i="18"/>
  <c r="L165" i="18"/>
  <c r="L166" i="18"/>
  <c r="L167" i="18"/>
  <c r="L168" i="18"/>
  <c r="L169" i="18"/>
  <c r="L170" i="18"/>
  <c r="L171" i="18"/>
  <c r="L172" i="18"/>
  <c r="L173" i="18"/>
  <c r="L174" i="18"/>
  <c r="L175" i="18"/>
  <c r="L176" i="18"/>
  <c r="L177" i="18"/>
  <c r="L178" i="18"/>
  <c r="L179" i="18"/>
  <c r="L180" i="18"/>
  <c r="L181" i="18"/>
  <c r="L182" i="18"/>
  <c r="L183" i="18"/>
  <c r="L184" i="18"/>
  <c r="L185" i="18"/>
  <c r="L186" i="18"/>
  <c r="L187" i="18"/>
  <c r="L188" i="18"/>
  <c r="L189" i="18"/>
  <c r="L190" i="18"/>
  <c r="L191" i="18"/>
  <c r="L192" i="18"/>
  <c r="L193" i="18"/>
  <c r="L194" i="18"/>
  <c r="L195" i="18"/>
  <c r="L196" i="18"/>
  <c r="L197" i="18"/>
  <c r="L198" i="18"/>
  <c r="L199" i="18"/>
  <c r="L200" i="18"/>
  <c r="L201" i="18"/>
  <c r="L202" i="18"/>
  <c r="L203" i="18"/>
  <c r="L204" i="18"/>
  <c r="L205" i="18"/>
  <c r="L206" i="18"/>
  <c r="L207" i="18"/>
  <c r="L208" i="18"/>
  <c r="L209" i="18"/>
  <c r="L304" i="18"/>
  <c r="L305" i="18"/>
  <c r="L306" i="18"/>
  <c r="L307" i="18"/>
  <c r="L308" i="18"/>
  <c r="L309" i="18"/>
  <c r="L310" i="18"/>
  <c r="L311" i="18"/>
  <c r="L312" i="18"/>
  <c r="L313" i="18"/>
  <c r="L314" i="18"/>
  <c r="L315" i="18"/>
  <c r="L316" i="18"/>
  <c r="L317" i="18"/>
  <c r="L318" i="18"/>
  <c r="L319" i="18"/>
  <c r="L320" i="18"/>
  <c r="L321" i="18"/>
  <c r="L322" i="18"/>
  <c r="L323" i="18"/>
  <c r="L324" i="18"/>
  <c r="L325" i="18"/>
  <c r="L326" i="18"/>
  <c r="L327" i="18"/>
  <c r="L328" i="18"/>
  <c r="L329" i="18"/>
  <c r="L330" i="18"/>
  <c r="L331" i="18"/>
  <c r="L332" i="18"/>
  <c r="L333" i="18"/>
  <c r="L334" i="18"/>
  <c r="L335" i="18"/>
  <c r="L336" i="18"/>
  <c r="L337" i="18"/>
  <c r="L338" i="18"/>
  <c r="L339" i="18"/>
  <c r="L340" i="18"/>
  <c r="L341" i="18"/>
  <c r="L342" i="18"/>
  <c r="L343" i="18"/>
  <c r="L344" i="18"/>
  <c r="L345" i="18"/>
  <c r="L346" i="18"/>
  <c r="L347" i="18"/>
  <c r="L348" i="18"/>
  <c r="L349" i="18"/>
  <c r="L350" i="18"/>
  <c r="L351" i="18"/>
  <c r="L352" i="18"/>
  <c r="L353" i="18"/>
  <c r="L354" i="18"/>
  <c r="L355" i="18"/>
  <c r="L356" i="18"/>
  <c r="L357" i="18"/>
  <c r="L358" i="18"/>
  <c r="L359" i="18"/>
  <c r="L360" i="18"/>
  <c r="L361" i="18"/>
  <c r="L362" i="18"/>
  <c r="L363" i="18"/>
  <c r="L364" i="18"/>
  <c r="L365" i="18"/>
  <c r="L366" i="18"/>
  <c r="L367" i="18"/>
  <c r="L368" i="18"/>
  <c r="L369" i="18"/>
  <c r="L370" i="18"/>
  <c r="L371" i="18"/>
  <c r="L372" i="18"/>
  <c r="L373" i="18"/>
  <c r="L374" i="18"/>
  <c r="L375" i="18"/>
  <c r="L376" i="18"/>
  <c r="L377" i="18"/>
  <c r="L378" i="18"/>
  <c r="L379" i="18"/>
  <c r="L380" i="18"/>
  <c r="L381" i="18"/>
  <c r="L382" i="18"/>
  <c r="L383" i="18"/>
  <c r="L384" i="18"/>
  <c r="L385" i="18"/>
  <c r="L386" i="18"/>
  <c r="L387" i="18"/>
  <c r="L388" i="18"/>
  <c r="L389" i="18"/>
  <c r="L390" i="18"/>
  <c r="L391" i="18"/>
  <c r="L392" i="18"/>
  <c r="L393" i="18"/>
  <c r="L398" i="18"/>
  <c r="L399" i="18"/>
  <c r="L402" i="18"/>
  <c r="L403" i="18"/>
  <c r="L4" i="18"/>
  <c r="K5" i="18"/>
  <c r="K6" i="18"/>
  <c r="K7" i="18"/>
  <c r="K8" i="18"/>
  <c r="K9" i="18"/>
  <c r="K10" i="18"/>
  <c r="K11" i="18"/>
  <c r="K12" i="18"/>
  <c r="K13" i="18"/>
  <c r="K14"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111" i="18"/>
  <c r="K112" i="18"/>
  <c r="K113" i="18"/>
  <c r="K114" i="18"/>
  <c r="K115" i="18"/>
  <c r="K116" i="18"/>
  <c r="K117" i="18"/>
  <c r="K118" i="18"/>
  <c r="K119" i="18"/>
  <c r="K120" i="18"/>
  <c r="K121" i="18"/>
  <c r="K122" i="18"/>
  <c r="K123" i="18"/>
  <c r="K124" i="18"/>
  <c r="K125" i="18"/>
  <c r="K126" i="18"/>
  <c r="K127" i="18"/>
  <c r="K128" i="18"/>
  <c r="K129" i="18"/>
  <c r="K130" i="18"/>
  <c r="K131" i="18"/>
  <c r="K132" i="18"/>
  <c r="K133" i="18"/>
  <c r="K134" i="18"/>
  <c r="K135" i="18"/>
  <c r="K136" i="18"/>
  <c r="K137" i="18"/>
  <c r="K138" i="18"/>
  <c r="K139" i="18"/>
  <c r="K140" i="18"/>
  <c r="K141" i="18"/>
  <c r="K142" i="18"/>
  <c r="K143" i="18"/>
  <c r="K144" i="18"/>
  <c r="K145" i="18"/>
  <c r="K146" i="18"/>
  <c r="K147" i="18"/>
  <c r="K148" i="18"/>
  <c r="K149" i="18"/>
  <c r="K150" i="18"/>
  <c r="K151" i="18"/>
  <c r="K152" i="18"/>
  <c r="K153" i="18"/>
  <c r="K154" i="18"/>
  <c r="K155" i="18"/>
  <c r="K156" i="18"/>
  <c r="K157" i="18"/>
  <c r="K158" i="18"/>
  <c r="K159" i="18"/>
  <c r="K160" i="18"/>
  <c r="K161" i="18"/>
  <c r="K162" i="18"/>
  <c r="K163" i="18"/>
  <c r="K164" i="18"/>
  <c r="K165" i="18"/>
  <c r="K166" i="18"/>
  <c r="K167" i="18"/>
  <c r="K168" i="18"/>
  <c r="K169" i="18"/>
  <c r="K170" i="18"/>
  <c r="K171" i="18"/>
  <c r="K172" i="18"/>
  <c r="K173" i="18"/>
  <c r="K174" i="18"/>
  <c r="K175" i="18"/>
  <c r="K176" i="18"/>
  <c r="K177" i="18"/>
  <c r="K178" i="18"/>
  <c r="K179" i="18"/>
  <c r="K180" i="18"/>
  <c r="K181" i="18"/>
  <c r="K182" i="18"/>
  <c r="K183" i="18"/>
  <c r="K184" i="18"/>
  <c r="K185" i="18"/>
  <c r="K186" i="18"/>
  <c r="K187" i="18"/>
  <c r="K188" i="18"/>
  <c r="K189" i="18"/>
  <c r="K190" i="18"/>
  <c r="K191" i="18"/>
  <c r="K192" i="18"/>
  <c r="K193" i="18"/>
  <c r="K194" i="18"/>
  <c r="K195" i="18"/>
  <c r="K196" i="18"/>
  <c r="K197" i="18"/>
  <c r="K198" i="18"/>
  <c r="K199" i="18"/>
  <c r="K200" i="18"/>
  <c r="K201" i="18"/>
  <c r="K202" i="18"/>
  <c r="K203" i="18"/>
  <c r="K204" i="18"/>
  <c r="K205" i="18"/>
  <c r="K206" i="18"/>
  <c r="K207" i="18"/>
  <c r="K208" i="18"/>
  <c r="K209" i="18"/>
  <c r="K304" i="18"/>
  <c r="K305" i="18"/>
  <c r="K306" i="18"/>
  <c r="K307" i="18"/>
  <c r="K308" i="18"/>
  <c r="K309" i="18"/>
  <c r="K310" i="18"/>
  <c r="K311" i="18"/>
  <c r="K312" i="18"/>
  <c r="K313" i="18"/>
  <c r="K314" i="18"/>
  <c r="K315" i="18"/>
  <c r="K316" i="18"/>
  <c r="K317" i="18"/>
  <c r="K318" i="18"/>
  <c r="K319" i="18"/>
  <c r="K320" i="18"/>
  <c r="K321" i="18"/>
  <c r="K322" i="18"/>
  <c r="K323" i="18"/>
  <c r="K324" i="18"/>
  <c r="K325" i="18"/>
  <c r="K326" i="18"/>
  <c r="K327" i="18"/>
  <c r="K328" i="18"/>
  <c r="K329" i="18"/>
  <c r="K330" i="18"/>
  <c r="K331" i="18"/>
  <c r="K332" i="18"/>
  <c r="K333" i="18"/>
  <c r="K334" i="18"/>
  <c r="K335" i="18"/>
  <c r="K336" i="18"/>
  <c r="K337" i="18"/>
  <c r="K338" i="18"/>
  <c r="K339" i="18"/>
  <c r="K340" i="18"/>
  <c r="K341" i="18"/>
  <c r="K342" i="18"/>
  <c r="K343"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8" i="18"/>
  <c r="K399" i="18"/>
  <c r="K402" i="18"/>
  <c r="K403" i="18"/>
  <c r="K4" i="18"/>
  <c r="J5" i="18"/>
  <c r="J6" i="18"/>
  <c r="J7" i="18"/>
  <c r="J8" i="18"/>
  <c r="J9" i="18"/>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62" i="18"/>
  <c r="J63" i="18"/>
  <c r="J64" i="18"/>
  <c r="J65" i="18"/>
  <c r="J66" i="18"/>
  <c r="J67" i="18"/>
  <c r="J68" i="18"/>
  <c r="J69" i="18"/>
  <c r="J70" i="18"/>
  <c r="J71" i="18"/>
  <c r="J72" i="18"/>
  <c r="J73"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111" i="18"/>
  <c r="J112" i="18"/>
  <c r="J113" i="18"/>
  <c r="J114" i="18"/>
  <c r="J115" i="18"/>
  <c r="J116" i="18"/>
  <c r="J117" i="18"/>
  <c r="J118" i="18"/>
  <c r="J119" i="18"/>
  <c r="J120" i="18"/>
  <c r="J121" i="18"/>
  <c r="J122" i="18"/>
  <c r="J123" i="18"/>
  <c r="J124" i="18"/>
  <c r="J125" i="18"/>
  <c r="J126" i="18"/>
  <c r="J127" i="18"/>
  <c r="J128" i="18"/>
  <c r="J129" i="18"/>
  <c r="J130" i="18"/>
  <c r="J131" i="18"/>
  <c r="J132" i="18"/>
  <c r="J133" i="18"/>
  <c r="J134" i="18"/>
  <c r="J135" i="18"/>
  <c r="J136" i="18"/>
  <c r="J137" i="18"/>
  <c r="J138" i="18"/>
  <c r="J139" i="18"/>
  <c r="J140" i="18"/>
  <c r="J141" i="18"/>
  <c r="J142" i="18"/>
  <c r="J143" i="18"/>
  <c r="J144" i="18"/>
  <c r="J145" i="18"/>
  <c r="J146" i="18"/>
  <c r="J147" i="18"/>
  <c r="J148" i="18"/>
  <c r="J149" i="18"/>
  <c r="J150" i="18"/>
  <c r="J151" i="18"/>
  <c r="J152" i="18"/>
  <c r="J153" i="18"/>
  <c r="J154" i="18"/>
  <c r="J155" i="18"/>
  <c r="J156" i="18"/>
  <c r="J157" i="18"/>
  <c r="J158" i="18"/>
  <c r="J159" i="18"/>
  <c r="J160" i="18"/>
  <c r="J161" i="18"/>
  <c r="J162" i="18"/>
  <c r="J163" i="18"/>
  <c r="J164" i="18"/>
  <c r="J165" i="18"/>
  <c r="J166" i="18"/>
  <c r="J167" i="18"/>
  <c r="J168" i="18"/>
  <c r="J169" i="18"/>
  <c r="J170" i="18"/>
  <c r="J171" i="18"/>
  <c r="J172" i="18"/>
  <c r="J173" i="18"/>
  <c r="J174" i="18"/>
  <c r="J175" i="18"/>
  <c r="J176" i="18"/>
  <c r="J177" i="18"/>
  <c r="J178" i="18"/>
  <c r="J179" i="18"/>
  <c r="J180" i="18"/>
  <c r="J181" i="18"/>
  <c r="J182" i="18"/>
  <c r="J183" i="18"/>
  <c r="J184" i="18"/>
  <c r="J185" i="18"/>
  <c r="J186" i="18"/>
  <c r="J187" i="18"/>
  <c r="J188" i="18"/>
  <c r="J189" i="18"/>
  <c r="J190" i="18"/>
  <c r="J191" i="18"/>
  <c r="J192" i="18"/>
  <c r="J193" i="18"/>
  <c r="J194" i="18"/>
  <c r="J195" i="18"/>
  <c r="J196" i="18"/>
  <c r="J197" i="18"/>
  <c r="J198" i="18"/>
  <c r="J199" i="18"/>
  <c r="J200" i="18"/>
  <c r="J201" i="18"/>
  <c r="J202" i="18"/>
  <c r="J203" i="18"/>
  <c r="J204" i="18"/>
  <c r="J205" i="18"/>
  <c r="J206" i="18"/>
  <c r="J207" i="18"/>
  <c r="J208" i="18"/>
  <c r="J209" i="18"/>
  <c r="J304" i="18"/>
  <c r="J305" i="18"/>
  <c r="J306" i="18"/>
  <c r="J307" i="18"/>
  <c r="J308" i="18"/>
  <c r="J309" i="18"/>
  <c r="J310" i="18"/>
  <c r="J311" i="18"/>
  <c r="J312" i="18"/>
  <c r="J313" i="18"/>
  <c r="J314" i="18"/>
  <c r="J315" i="18"/>
  <c r="J316" i="18"/>
  <c r="J317" i="18"/>
  <c r="J318" i="18"/>
  <c r="J319" i="18"/>
  <c r="J320" i="18"/>
  <c r="J321" i="18"/>
  <c r="J322" i="18"/>
  <c r="J323" i="18"/>
  <c r="J324" i="18"/>
  <c r="J325" i="18"/>
  <c r="J326" i="18"/>
  <c r="J327" i="18"/>
  <c r="J328" i="18"/>
  <c r="J329" i="18"/>
  <c r="J330" i="18"/>
  <c r="J331" i="18"/>
  <c r="J332" i="18"/>
  <c r="J333" i="18"/>
  <c r="J334" i="18"/>
  <c r="J335" i="18"/>
  <c r="J336" i="18"/>
  <c r="J337" i="18"/>
  <c r="J338" i="18"/>
  <c r="J339" i="18"/>
  <c r="J340" i="18"/>
  <c r="J341" i="18"/>
  <c r="J342" i="18"/>
  <c r="J343" i="18"/>
  <c r="J344" i="18"/>
  <c r="J345" i="18"/>
  <c r="J346" i="18"/>
  <c r="J347" i="18"/>
  <c r="J348" i="18"/>
  <c r="J349" i="18"/>
  <c r="J350" i="18"/>
  <c r="J351" i="18"/>
  <c r="J352" i="18"/>
  <c r="J353" i="18"/>
  <c r="J354" i="18"/>
  <c r="J355" i="18"/>
  <c r="J356" i="18"/>
  <c r="J357" i="18"/>
  <c r="J358" i="18"/>
  <c r="J359" i="18"/>
  <c r="J360" i="18"/>
  <c r="J361" i="18"/>
  <c r="J362" i="18"/>
  <c r="J363" i="18"/>
  <c r="J364" i="18"/>
  <c r="J365" i="18"/>
  <c r="J366" i="18"/>
  <c r="J367" i="18"/>
  <c r="J368" i="18"/>
  <c r="J369" i="18"/>
  <c r="J370" i="18"/>
  <c r="J371" i="18"/>
  <c r="J372" i="18"/>
  <c r="J373" i="18"/>
  <c r="J374" i="18"/>
  <c r="J375" i="18"/>
  <c r="J376" i="18"/>
  <c r="J377" i="18"/>
  <c r="J378" i="18"/>
  <c r="J379" i="18"/>
  <c r="J380" i="18"/>
  <c r="J381" i="18"/>
  <c r="J382" i="18"/>
  <c r="J383" i="18"/>
  <c r="J384" i="18"/>
  <c r="J385" i="18"/>
  <c r="J386" i="18"/>
  <c r="J387" i="18"/>
  <c r="J388" i="18"/>
  <c r="J389" i="18"/>
  <c r="J390" i="18"/>
  <c r="J391" i="18"/>
  <c r="J392" i="18"/>
  <c r="J393" i="18"/>
  <c r="J398" i="18"/>
  <c r="J399" i="18"/>
  <c r="J402" i="18"/>
  <c r="J403" i="18"/>
  <c r="J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48" i="18"/>
  <c r="I149" i="18"/>
  <c r="I150" i="18"/>
  <c r="I151" i="18"/>
  <c r="I152" i="18"/>
  <c r="I153" i="18"/>
  <c r="I154" i="18"/>
  <c r="I155" i="18"/>
  <c r="I156" i="18"/>
  <c r="I157" i="18"/>
  <c r="I158" i="18"/>
  <c r="I159" i="18"/>
  <c r="I160" i="18"/>
  <c r="I161" i="18"/>
  <c r="I162" i="18"/>
  <c r="I163" i="18"/>
  <c r="I164" i="18"/>
  <c r="I165" i="18"/>
  <c r="I166" i="18"/>
  <c r="I167" i="18"/>
  <c r="I168" i="18"/>
  <c r="I169" i="18"/>
  <c r="I170" i="18"/>
  <c r="I171" i="18"/>
  <c r="I172" i="18"/>
  <c r="I173" i="18"/>
  <c r="I174" i="18"/>
  <c r="I175" i="18"/>
  <c r="I176" i="18"/>
  <c r="I177" i="18"/>
  <c r="I178" i="18"/>
  <c r="I179" i="18"/>
  <c r="I180" i="18"/>
  <c r="I181" i="18"/>
  <c r="I182" i="18"/>
  <c r="I183" i="18"/>
  <c r="I184" i="18"/>
  <c r="I185" i="18"/>
  <c r="I186" i="18"/>
  <c r="I187" i="18"/>
  <c r="I188" i="18"/>
  <c r="I189" i="18"/>
  <c r="I190" i="18"/>
  <c r="I191" i="18"/>
  <c r="I192" i="18"/>
  <c r="I193" i="18"/>
  <c r="I194" i="18"/>
  <c r="I195" i="18"/>
  <c r="I196" i="18"/>
  <c r="I197" i="18"/>
  <c r="I198" i="18"/>
  <c r="I199" i="18"/>
  <c r="I200" i="18"/>
  <c r="I201" i="18"/>
  <c r="I202" i="18"/>
  <c r="I203" i="18"/>
  <c r="I204" i="18"/>
  <c r="I205" i="18"/>
  <c r="I206" i="18"/>
  <c r="I207" i="18"/>
  <c r="I208" i="18"/>
  <c r="I209" i="18"/>
  <c r="I304" i="18"/>
  <c r="I305" i="18"/>
  <c r="I306" i="18"/>
  <c r="I307" i="18"/>
  <c r="I308" i="18"/>
  <c r="I309" i="18"/>
  <c r="I310" i="18"/>
  <c r="I311" i="18"/>
  <c r="I312" i="18"/>
  <c r="I313" i="18"/>
  <c r="I314" i="18"/>
  <c r="I315" i="18"/>
  <c r="I316" i="18"/>
  <c r="I317" i="18"/>
  <c r="I318" i="18"/>
  <c r="I319" i="18"/>
  <c r="I320" i="18"/>
  <c r="I321" i="18"/>
  <c r="I322" i="18"/>
  <c r="I323" i="18"/>
  <c r="I324" i="18"/>
  <c r="I325" i="18"/>
  <c r="I326" i="18"/>
  <c r="I327" i="18"/>
  <c r="I328" i="18"/>
  <c r="I329" i="18"/>
  <c r="I330" i="18"/>
  <c r="I331" i="18"/>
  <c r="I332" i="18"/>
  <c r="I333" i="18"/>
  <c r="I334" i="18"/>
  <c r="I335" i="18"/>
  <c r="I336" i="18"/>
  <c r="I337" i="18"/>
  <c r="I338" i="18"/>
  <c r="I339" i="18"/>
  <c r="I340" i="18"/>
  <c r="I341" i="18"/>
  <c r="I342" i="18"/>
  <c r="I343" i="18"/>
  <c r="I344" i="18"/>
  <c r="I345" i="18"/>
  <c r="I346" i="18"/>
  <c r="I347" i="18"/>
  <c r="I348" i="18"/>
  <c r="I349" i="18"/>
  <c r="I350" i="18"/>
  <c r="I351" i="18"/>
  <c r="I352" i="18"/>
  <c r="I353" i="18"/>
  <c r="I354" i="18"/>
  <c r="I355" i="18"/>
  <c r="I356" i="18"/>
  <c r="I357" i="18"/>
  <c r="I358" i="18"/>
  <c r="I359" i="18"/>
  <c r="I360" i="18"/>
  <c r="I361" i="18"/>
  <c r="I362" i="18"/>
  <c r="I363" i="18"/>
  <c r="I364" i="18"/>
  <c r="I365" i="18"/>
  <c r="I366" i="18"/>
  <c r="I367" i="18"/>
  <c r="I368" i="18"/>
  <c r="I369" i="18"/>
  <c r="I370" i="18"/>
  <c r="I371" i="18"/>
  <c r="I372" i="18"/>
  <c r="I373" i="18"/>
  <c r="I374" i="18"/>
  <c r="I375" i="18"/>
  <c r="I376" i="18"/>
  <c r="I377" i="18"/>
  <c r="I378" i="18"/>
  <c r="I379" i="18"/>
  <c r="I380" i="18"/>
  <c r="I381" i="18"/>
  <c r="I382" i="18"/>
  <c r="I383" i="18"/>
  <c r="I384" i="18"/>
  <c r="I385" i="18"/>
  <c r="I386" i="18"/>
  <c r="I387" i="18"/>
  <c r="I388" i="18"/>
  <c r="I389" i="18"/>
  <c r="I390" i="18"/>
  <c r="I391" i="18"/>
  <c r="I392" i="18"/>
  <c r="I393" i="18"/>
  <c r="I398" i="18"/>
  <c r="I399" i="18"/>
  <c r="I402" i="18"/>
  <c r="I403" i="18"/>
  <c r="I4" i="18"/>
  <c r="H5" i="18"/>
  <c r="H6" i="18"/>
  <c r="H7" i="18"/>
  <c r="H8" i="18"/>
  <c r="H9" i="18"/>
  <c r="H10" i="18"/>
  <c r="H11" i="18"/>
  <c r="H12" i="18"/>
  <c r="H13" i="18"/>
  <c r="H14"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67" i="18"/>
  <c r="H168" i="18"/>
  <c r="H169" i="18"/>
  <c r="H170" i="18"/>
  <c r="H171" i="18"/>
  <c r="H172" i="18"/>
  <c r="H173" i="18"/>
  <c r="H174" i="18"/>
  <c r="H175" i="18"/>
  <c r="H176" i="18"/>
  <c r="H177" i="18"/>
  <c r="H178" i="18"/>
  <c r="H179" i="18"/>
  <c r="H180" i="18"/>
  <c r="H181" i="18"/>
  <c r="H182" i="18"/>
  <c r="H183" i="18"/>
  <c r="H184" i="18"/>
  <c r="H185" i="18"/>
  <c r="H186" i="18"/>
  <c r="H187" i="18"/>
  <c r="H188" i="18"/>
  <c r="H189" i="18"/>
  <c r="H190" i="18"/>
  <c r="H191" i="18"/>
  <c r="H192" i="18"/>
  <c r="H193" i="18"/>
  <c r="H194" i="18"/>
  <c r="H195" i="18"/>
  <c r="H196" i="18"/>
  <c r="H197" i="18"/>
  <c r="H198" i="18"/>
  <c r="H199" i="18"/>
  <c r="H200" i="18"/>
  <c r="H201" i="18"/>
  <c r="H202" i="18"/>
  <c r="H203" i="18"/>
  <c r="H204" i="18"/>
  <c r="H205" i="18"/>
  <c r="H206" i="18"/>
  <c r="H207" i="18"/>
  <c r="H208" i="18"/>
  <c r="H209" i="18"/>
  <c r="H304" i="18"/>
  <c r="H305" i="18"/>
  <c r="H306" i="18"/>
  <c r="H307" i="18"/>
  <c r="H308" i="18"/>
  <c r="H309" i="18"/>
  <c r="H310" i="18"/>
  <c r="H311" i="18"/>
  <c r="H312" i="18"/>
  <c r="H313" i="18"/>
  <c r="H314" i="18"/>
  <c r="H315" i="18"/>
  <c r="H316" i="18"/>
  <c r="H317" i="18"/>
  <c r="H318" i="18"/>
  <c r="H319" i="18"/>
  <c r="H320" i="18"/>
  <c r="H321" i="18"/>
  <c r="H322" i="18"/>
  <c r="H323" i="18"/>
  <c r="H324" i="18"/>
  <c r="H325" i="18"/>
  <c r="H326" i="18"/>
  <c r="H327" i="18"/>
  <c r="H328" i="18"/>
  <c r="H329" i="18"/>
  <c r="H330" i="18"/>
  <c r="H331" i="18"/>
  <c r="H332" i="18"/>
  <c r="H333" i="18"/>
  <c r="H334" i="18"/>
  <c r="H335" i="18"/>
  <c r="H336" i="18"/>
  <c r="H337" i="18"/>
  <c r="H338" i="18"/>
  <c r="H339" i="18"/>
  <c r="H340" i="18"/>
  <c r="H341" i="18"/>
  <c r="H342" i="18"/>
  <c r="H343" i="18"/>
  <c r="H344" i="18"/>
  <c r="H345" i="18"/>
  <c r="H346" i="18"/>
  <c r="H347" i="18"/>
  <c r="H348" i="18"/>
  <c r="H349" i="18"/>
  <c r="H350" i="18"/>
  <c r="H351" i="18"/>
  <c r="H352" i="18"/>
  <c r="H353" i="18"/>
  <c r="H354" i="18"/>
  <c r="H355" i="18"/>
  <c r="H356" i="18"/>
  <c r="H357" i="18"/>
  <c r="H358" i="18"/>
  <c r="H359" i="18"/>
  <c r="H360" i="18"/>
  <c r="H361" i="18"/>
  <c r="H362" i="18"/>
  <c r="H363" i="18"/>
  <c r="H364" i="18"/>
  <c r="H365" i="18"/>
  <c r="H366" i="18"/>
  <c r="H367" i="18"/>
  <c r="H368" i="18"/>
  <c r="H369" i="18"/>
  <c r="H370" i="18"/>
  <c r="H371" i="18"/>
  <c r="H372" i="18"/>
  <c r="H373" i="18"/>
  <c r="H374" i="18"/>
  <c r="H375" i="18"/>
  <c r="H376" i="18"/>
  <c r="H377" i="18"/>
  <c r="H378" i="18"/>
  <c r="H379" i="18"/>
  <c r="H380" i="18"/>
  <c r="H381" i="18"/>
  <c r="H382" i="18"/>
  <c r="H383" i="18"/>
  <c r="H384" i="18"/>
  <c r="H385" i="18"/>
  <c r="H386" i="18"/>
  <c r="H387" i="18"/>
  <c r="H388" i="18"/>
  <c r="H389" i="18"/>
  <c r="H390" i="18"/>
  <c r="H391" i="18"/>
  <c r="H392" i="18"/>
  <c r="H393" i="18"/>
  <c r="H398" i="18"/>
  <c r="H399" i="18"/>
  <c r="H402" i="18"/>
  <c r="H403" i="18"/>
  <c r="H4" i="18"/>
  <c r="G5"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104" i="18"/>
  <c r="G105" i="18"/>
  <c r="G106" i="18"/>
  <c r="G107" i="18"/>
  <c r="G108" i="18"/>
  <c r="G109" i="18"/>
  <c r="G110" i="18"/>
  <c r="G111" i="18"/>
  <c r="G112" i="18"/>
  <c r="G113" i="18"/>
  <c r="G114" i="18"/>
  <c r="G115" i="18"/>
  <c r="G116" i="18"/>
  <c r="G117" i="18"/>
  <c r="G118" i="18"/>
  <c r="G119" i="18"/>
  <c r="G120" i="18"/>
  <c r="G121" i="18"/>
  <c r="G122" i="18"/>
  <c r="G123" i="18"/>
  <c r="G124" i="18"/>
  <c r="G125" i="18"/>
  <c r="G126" i="18"/>
  <c r="G127" i="18"/>
  <c r="G128" i="18"/>
  <c r="G129" i="18"/>
  <c r="G130" i="18"/>
  <c r="G131" i="18"/>
  <c r="G132" i="18"/>
  <c r="G133" i="18"/>
  <c r="G134" i="18"/>
  <c r="G135" i="18"/>
  <c r="G136" i="18"/>
  <c r="G137" i="18"/>
  <c r="G138" i="18"/>
  <c r="G139" i="18"/>
  <c r="G140" i="18"/>
  <c r="G141" i="18"/>
  <c r="G142" i="18"/>
  <c r="G143" i="18"/>
  <c r="G144" i="18"/>
  <c r="G145" i="18"/>
  <c r="G146" i="18"/>
  <c r="G147" i="18"/>
  <c r="G148" i="18"/>
  <c r="G149" i="18"/>
  <c r="G150" i="18"/>
  <c r="G151" i="18"/>
  <c r="G152" i="18"/>
  <c r="G153" i="18"/>
  <c r="G154" i="18"/>
  <c r="G155" i="18"/>
  <c r="G156" i="18"/>
  <c r="G157" i="18"/>
  <c r="G158" i="18"/>
  <c r="G159" i="18"/>
  <c r="G160" i="18"/>
  <c r="G161" i="18"/>
  <c r="G162" i="18"/>
  <c r="G163" i="18"/>
  <c r="G164" i="18"/>
  <c r="G165" i="18"/>
  <c r="G166" i="18"/>
  <c r="G167" i="18"/>
  <c r="G168" i="18"/>
  <c r="G169" i="18"/>
  <c r="G170" i="18"/>
  <c r="G171" i="18"/>
  <c r="G172" i="18"/>
  <c r="G173" i="18"/>
  <c r="G174" i="18"/>
  <c r="G175" i="18"/>
  <c r="G176" i="18"/>
  <c r="G177" i="18"/>
  <c r="G178" i="18"/>
  <c r="G179" i="18"/>
  <c r="G180" i="18"/>
  <c r="G181" i="18"/>
  <c r="G182" i="18"/>
  <c r="G183" i="18"/>
  <c r="G184" i="18"/>
  <c r="G185" i="18"/>
  <c r="G186" i="18"/>
  <c r="G187" i="18"/>
  <c r="G188" i="18"/>
  <c r="G189" i="18"/>
  <c r="G190" i="18"/>
  <c r="G191" i="18"/>
  <c r="G192" i="18"/>
  <c r="G193" i="18"/>
  <c r="G194" i="18"/>
  <c r="G195" i="18"/>
  <c r="G196" i="18"/>
  <c r="G197" i="18"/>
  <c r="G198" i="18"/>
  <c r="G199" i="18"/>
  <c r="G200" i="18"/>
  <c r="G201" i="18"/>
  <c r="G202" i="18"/>
  <c r="G203" i="18"/>
  <c r="G204" i="18"/>
  <c r="G205" i="18"/>
  <c r="G206" i="18"/>
  <c r="G207" i="18"/>
  <c r="G208" i="18"/>
  <c r="G209" i="18"/>
  <c r="G304" i="18"/>
  <c r="G305" i="18"/>
  <c r="G306" i="18"/>
  <c r="G307" i="18"/>
  <c r="G308" i="18"/>
  <c r="G309" i="18"/>
  <c r="G310" i="18"/>
  <c r="G311" i="18"/>
  <c r="G312" i="18"/>
  <c r="G313" i="18"/>
  <c r="G314" i="18"/>
  <c r="G315" i="18"/>
  <c r="G316" i="18"/>
  <c r="G317" i="18"/>
  <c r="G318" i="18"/>
  <c r="G319" i="18"/>
  <c r="G320" i="18"/>
  <c r="G321" i="18"/>
  <c r="G322" i="18"/>
  <c r="G323" i="18"/>
  <c r="G324" i="18"/>
  <c r="G325" i="18"/>
  <c r="G326" i="18"/>
  <c r="G327" i="18"/>
  <c r="G328" i="18"/>
  <c r="G329" i="18"/>
  <c r="G330" i="18"/>
  <c r="G331" i="18"/>
  <c r="G332" i="18"/>
  <c r="G333" i="18"/>
  <c r="G334" i="18"/>
  <c r="G335" i="18"/>
  <c r="G336" i="18"/>
  <c r="G337" i="18"/>
  <c r="G338" i="18"/>
  <c r="G339" i="18"/>
  <c r="G340" i="18"/>
  <c r="G341" i="18"/>
  <c r="G342" i="18"/>
  <c r="G343" i="18"/>
  <c r="G344" i="18"/>
  <c r="G345" i="18"/>
  <c r="G346" i="18"/>
  <c r="G347" i="18"/>
  <c r="G348" i="18"/>
  <c r="G349" i="18"/>
  <c r="G350" i="18"/>
  <c r="G351" i="18"/>
  <c r="G352" i="18"/>
  <c r="G353" i="18"/>
  <c r="G354" i="18"/>
  <c r="G355" i="18"/>
  <c r="G356" i="18"/>
  <c r="G357" i="18"/>
  <c r="G358" i="18"/>
  <c r="G359" i="18"/>
  <c r="G360" i="18"/>
  <c r="G361" i="18"/>
  <c r="G362" i="18"/>
  <c r="G363" i="18"/>
  <c r="G364" i="18"/>
  <c r="G365" i="18"/>
  <c r="G366" i="18"/>
  <c r="G367" i="18"/>
  <c r="G368" i="18"/>
  <c r="G369" i="18"/>
  <c r="G370" i="18"/>
  <c r="G371" i="18"/>
  <c r="G372" i="18"/>
  <c r="G373" i="18"/>
  <c r="G374" i="18"/>
  <c r="G375" i="18"/>
  <c r="G376" i="18"/>
  <c r="G377" i="18"/>
  <c r="G378" i="18"/>
  <c r="G379" i="18"/>
  <c r="G380" i="18"/>
  <c r="G381" i="18"/>
  <c r="G382" i="18"/>
  <c r="G383" i="18"/>
  <c r="G384" i="18"/>
  <c r="G385" i="18"/>
  <c r="G386" i="18"/>
  <c r="G387" i="18"/>
  <c r="G388" i="18"/>
  <c r="G389" i="18"/>
  <c r="G390" i="18"/>
  <c r="G391" i="18"/>
  <c r="G392" i="18"/>
  <c r="G393" i="18"/>
  <c r="G398" i="18"/>
  <c r="G399" i="18"/>
  <c r="G402" i="18"/>
  <c r="G403" i="18"/>
  <c r="F5" i="18"/>
  <c r="F6" i="18"/>
  <c r="F7"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F101" i="18"/>
  <c r="F102" i="18"/>
  <c r="F103" i="18"/>
  <c r="F104" i="18"/>
  <c r="F105" i="18"/>
  <c r="F106" i="18"/>
  <c r="F107" i="18"/>
  <c r="F108" i="18"/>
  <c r="F109" i="18"/>
  <c r="F110" i="18"/>
  <c r="F111" i="18"/>
  <c r="F112" i="18"/>
  <c r="F113" i="18"/>
  <c r="F114" i="18"/>
  <c r="F115" i="18"/>
  <c r="F116" i="18"/>
  <c r="F117" i="18"/>
  <c r="F118" i="18"/>
  <c r="F119" i="18"/>
  <c r="F120" i="18"/>
  <c r="F121" i="18"/>
  <c r="F122" i="18"/>
  <c r="F123" i="18"/>
  <c r="F124" i="18"/>
  <c r="F125" i="18"/>
  <c r="F126" i="18"/>
  <c r="F127" i="18"/>
  <c r="F128" i="18"/>
  <c r="F129" i="18"/>
  <c r="F130" i="18"/>
  <c r="F131" i="18"/>
  <c r="F132" i="18"/>
  <c r="F133" i="18"/>
  <c r="F134" i="18"/>
  <c r="F135" i="18"/>
  <c r="F136" i="18"/>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98" i="18"/>
  <c r="F199" i="18"/>
  <c r="F200" i="18"/>
  <c r="F201" i="18"/>
  <c r="F202" i="18"/>
  <c r="F203" i="18"/>
  <c r="F204" i="18"/>
  <c r="F205" i="18"/>
  <c r="F206" i="18"/>
  <c r="F207" i="18"/>
  <c r="F208" i="18"/>
  <c r="F209"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5" i="18"/>
  <c r="F336" i="18"/>
  <c r="F337" i="18"/>
  <c r="F338" i="18"/>
  <c r="F339" i="18"/>
  <c r="F340" i="18"/>
  <c r="F341" i="18"/>
  <c r="F342" i="18"/>
  <c r="F343" i="18"/>
  <c r="F344" i="18"/>
  <c r="F345" i="18"/>
  <c r="F346" i="18"/>
  <c r="F347" i="18"/>
  <c r="F348" i="18"/>
  <c r="F349" i="18"/>
  <c r="F350" i="18"/>
  <c r="F351" i="18"/>
  <c r="F352" i="18"/>
  <c r="F353" i="18"/>
  <c r="F354" i="18"/>
  <c r="F355" i="18"/>
  <c r="F356" i="18"/>
  <c r="F357" i="18"/>
  <c r="F358" i="18"/>
  <c r="F359" i="18"/>
  <c r="F360" i="18"/>
  <c r="F361" i="18"/>
  <c r="F362" i="18"/>
  <c r="F363" i="18"/>
  <c r="F364" i="18"/>
  <c r="F365" i="18"/>
  <c r="F366" i="18"/>
  <c r="F367" i="18"/>
  <c r="F368" i="18"/>
  <c r="F369" i="18"/>
  <c r="F370" i="18"/>
  <c r="F371" i="18"/>
  <c r="F372" i="18"/>
  <c r="F373" i="18"/>
  <c r="F374" i="18"/>
  <c r="F375" i="18"/>
  <c r="F376" i="18"/>
  <c r="F377" i="18"/>
  <c r="F378" i="18"/>
  <c r="F379" i="18"/>
  <c r="F380" i="18"/>
  <c r="F381" i="18"/>
  <c r="F382" i="18"/>
  <c r="F383" i="18"/>
  <c r="F384" i="18"/>
  <c r="F385" i="18"/>
  <c r="F386" i="18"/>
  <c r="F387" i="18"/>
  <c r="F388" i="18"/>
  <c r="F389" i="18"/>
  <c r="F390" i="18"/>
  <c r="F391" i="18"/>
  <c r="F392" i="18"/>
  <c r="F393" i="18"/>
  <c r="F398" i="18"/>
  <c r="F399" i="18"/>
  <c r="F402" i="18"/>
  <c r="F403" i="18"/>
  <c r="E5" i="18"/>
  <c r="E6" i="18"/>
  <c r="E7" i="18"/>
  <c r="E8" i="18"/>
  <c r="E9" i="18"/>
  <c r="E10" i="18"/>
  <c r="E11" i="18"/>
  <c r="E12" i="18"/>
  <c r="E13" i="18"/>
  <c r="E14" i="18"/>
  <c r="E15" i="18"/>
  <c r="E16" i="18"/>
  <c r="E17" i="18"/>
  <c r="E18" i="18"/>
  <c r="E19" i="18"/>
  <c r="E20" i="18"/>
  <c r="E21" i="18"/>
  <c r="E22" i="18"/>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53" i="18"/>
  <c r="E54" i="18"/>
  <c r="E55" i="18"/>
  <c r="E56" i="18"/>
  <c r="E57" i="18"/>
  <c r="E58" i="18"/>
  <c r="E59" i="18"/>
  <c r="E60" i="18"/>
  <c r="E61" i="18"/>
  <c r="E62" i="18"/>
  <c r="E63" i="18"/>
  <c r="E64" i="18"/>
  <c r="E65" i="18"/>
  <c r="E66" i="18"/>
  <c r="E67" i="18"/>
  <c r="E68" i="18"/>
  <c r="E69" i="18"/>
  <c r="E70" i="18"/>
  <c r="E71" i="18"/>
  <c r="E72"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104" i="18"/>
  <c r="E105" i="18"/>
  <c r="E106" i="18"/>
  <c r="E107" i="18"/>
  <c r="E108" i="18"/>
  <c r="E109" i="18"/>
  <c r="E110" i="18"/>
  <c r="E111" i="18"/>
  <c r="E112" i="18"/>
  <c r="E113" i="18"/>
  <c r="E114" i="18"/>
  <c r="E115" i="18"/>
  <c r="E116" i="18"/>
  <c r="E117" i="18"/>
  <c r="E118" i="18"/>
  <c r="E119" i="18"/>
  <c r="E120" i="18"/>
  <c r="E121" i="18"/>
  <c r="E122" i="18"/>
  <c r="E123" i="18"/>
  <c r="E124" i="18"/>
  <c r="E125" i="18"/>
  <c r="E126" i="18"/>
  <c r="E127" i="18"/>
  <c r="E128" i="18"/>
  <c r="E129" i="18"/>
  <c r="E130" i="18"/>
  <c r="E131" i="18"/>
  <c r="E132" i="18"/>
  <c r="E133" i="18"/>
  <c r="E134" i="18"/>
  <c r="E135" i="18"/>
  <c r="E136" i="18"/>
  <c r="E137" i="18"/>
  <c r="E138" i="18"/>
  <c r="E139" i="18"/>
  <c r="E140" i="18"/>
  <c r="E141" i="18"/>
  <c r="E142" i="18"/>
  <c r="E143" i="18"/>
  <c r="E144" i="18"/>
  <c r="E145" i="18"/>
  <c r="E146" i="18"/>
  <c r="E147" i="18"/>
  <c r="E148" i="18"/>
  <c r="E149" i="18"/>
  <c r="E150" i="18"/>
  <c r="E151" i="18"/>
  <c r="E152" i="18"/>
  <c r="E153" i="18"/>
  <c r="E154" i="18"/>
  <c r="E155" i="18"/>
  <c r="E156" i="18"/>
  <c r="E157" i="18"/>
  <c r="E158" i="18"/>
  <c r="E159" i="18"/>
  <c r="E160" i="18"/>
  <c r="E161" i="18"/>
  <c r="E162" i="18"/>
  <c r="E163" i="18"/>
  <c r="E164" i="18"/>
  <c r="E165" i="18"/>
  <c r="E166" i="18"/>
  <c r="E167" i="18"/>
  <c r="E168" i="18"/>
  <c r="E169" i="18"/>
  <c r="E170" i="18"/>
  <c r="E171" i="18"/>
  <c r="E172" i="18"/>
  <c r="E173" i="18"/>
  <c r="E174" i="18"/>
  <c r="E175" i="18"/>
  <c r="E176" i="18"/>
  <c r="E177" i="18"/>
  <c r="E178" i="18"/>
  <c r="E179" i="18"/>
  <c r="E180" i="18"/>
  <c r="E181" i="18"/>
  <c r="E182" i="18"/>
  <c r="E183" i="18"/>
  <c r="E184" i="18"/>
  <c r="E185" i="18"/>
  <c r="E186" i="18"/>
  <c r="E187" i="18"/>
  <c r="E188" i="18"/>
  <c r="E189" i="18"/>
  <c r="E190" i="18"/>
  <c r="E191" i="18"/>
  <c r="E192" i="18"/>
  <c r="E193" i="18"/>
  <c r="E194" i="18"/>
  <c r="E195" i="18"/>
  <c r="E196" i="18"/>
  <c r="E197" i="18"/>
  <c r="E198" i="18"/>
  <c r="E199" i="18"/>
  <c r="E200" i="18"/>
  <c r="E201" i="18"/>
  <c r="E202" i="18"/>
  <c r="E203" i="18"/>
  <c r="E204" i="18"/>
  <c r="E205" i="18"/>
  <c r="E206" i="18"/>
  <c r="E207" i="18"/>
  <c r="E208" i="18"/>
  <c r="E209" i="18"/>
  <c r="E304" i="18"/>
  <c r="E305" i="18"/>
  <c r="E306" i="18"/>
  <c r="E307" i="18"/>
  <c r="E308" i="18"/>
  <c r="E309" i="18"/>
  <c r="E310" i="18"/>
  <c r="E311" i="18"/>
  <c r="E312" i="18"/>
  <c r="E313" i="18"/>
  <c r="E314" i="18"/>
  <c r="E315" i="18"/>
  <c r="E316" i="18"/>
  <c r="E317" i="18"/>
  <c r="E318" i="18"/>
  <c r="E319" i="18"/>
  <c r="E320" i="18"/>
  <c r="E321" i="18"/>
  <c r="E322" i="18"/>
  <c r="E323" i="18"/>
  <c r="E324" i="18"/>
  <c r="E325" i="18"/>
  <c r="E326" i="18"/>
  <c r="E327" i="18"/>
  <c r="E328" i="18"/>
  <c r="E329" i="18"/>
  <c r="E330" i="18"/>
  <c r="E331" i="18"/>
  <c r="E332" i="18"/>
  <c r="E333" i="18"/>
  <c r="E334" i="18"/>
  <c r="E335" i="18"/>
  <c r="E336" i="18"/>
  <c r="E337" i="18"/>
  <c r="E338" i="18"/>
  <c r="E339" i="18"/>
  <c r="E340" i="18"/>
  <c r="E341" i="18"/>
  <c r="E342" i="18"/>
  <c r="E343" i="18"/>
  <c r="E344" i="18"/>
  <c r="E345" i="18"/>
  <c r="E346" i="18"/>
  <c r="E347" i="18"/>
  <c r="E348" i="18"/>
  <c r="E349" i="18"/>
  <c r="E350" i="18"/>
  <c r="E351" i="18"/>
  <c r="E352" i="18"/>
  <c r="E353" i="18"/>
  <c r="E354" i="18"/>
  <c r="E355" i="18"/>
  <c r="E356" i="18"/>
  <c r="E357" i="18"/>
  <c r="E358" i="18"/>
  <c r="E359" i="18"/>
  <c r="E360" i="18"/>
  <c r="E361" i="18"/>
  <c r="E362" i="18"/>
  <c r="E363" i="18"/>
  <c r="E364" i="18"/>
  <c r="E365" i="18"/>
  <c r="E366" i="18"/>
  <c r="E367" i="18"/>
  <c r="E368" i="18"/>
  <c r="E369" i="18"/>
  <c r="E370" i="18"/>
  <c r="E371" i="18"/>
  <c r="E372" i="18"/>
  <c r="E373" i="18"/>
  <c r="E374" i="18"/>
  <c r="E375" i="18"/>
  <c r="E376" i="18"/>
  <c r="E377" i="18"/>
  <c r="E378" i="18"/>
  <c r="E379" i="18"/>
  <c r="E380" i="18"/>
  <c r="E381" i="18"/>
  <c r="E382" i="18"/>
  <c r="E383" i="18"/>
  <c r="E384" i="18"/>
  <c r="E385" i="18"/>
  <c r="E386" i="18"/>
  <c r="E387" i="18"/>
  <c r="E388" i="18"/>
  <c r="E389" i="18"/>
  <c r="E390" i="18"/>
  <c r="E391" i="18"/>
  <c r="E392" i="18"/>
  <c r="E393" i="18"/>
  <c r="E398" i="18"/>
  <c r="E399" i="18"/>
  <c r="E402" i="18"/>
  <c r="E403" i="18"/>
  <c r="D5" i="18"/>
  <c r="D6" i="18"/>
  <c r="D7" i="18"/>
  <c r="D8" i="18"/>
  <c r="D9" i="18"/>
  <c r="D10" i="18"/>
  <c r="D11" i="18"/>
  <c r="D12" i="18"/>
  <c r="D13" i="18"/>
  <c r="D14" i="18"/>
  <c r="D15" i="18"/>
  <c r="D16" i="18"/>
  <c r="D17" i="18"/>
  <c r="D18" i="18"/>
  <c r="D19" i="18"/>
  <c r="D20" i="18"/>
  <c r="D21" i="18"/>
  <c r="D22" i="18"/>
  <c r="D23" i="18"/>
  <c r="D24" i="18"/>
  <c r="D25" i="18"/>
  <c r="D26" i="18"/>
  <c r="D27" i="18"/>
  <c r="D28" i="18"/>
  <c r="D29" i="18"/>
  <c r="D30" i="18"/>
  <c r="D31" i="18"/>
  <c r="D32" i="18"/>
  <c r="D33" i="18"/>
  <c r="D34" i="18"/>
  <c r="D35" i="18"/>
  <c r="D36" i="18"/>
  <c r="D37" i="18"/>
  <c r="D38" i="18"/>
  <c r="D39" i="18"/>
  <c r="D40" i="18"/>
  <c r="D41" i="18"/>
  <c r="D42" i="18"/>
  <c r="D43" i="18"/>
  <c r="D44" i="18"/>
  <c r="D45" i="18"/>
  <c r="D46" i="18"/>
  <c r="D47" i="18"/>
  <c r="D48" i="18"/>
  <c r="D49" i="18"/>
  <c r="D50" i="18"/>
  <c r="D51" i="18"/>
  <c r="D52" i="18"/>
  <c r="D53" i="18"/>
  <c r="D54" i="18"/>
  <c r="D55" i="18"/>
  <c r="D56" i="18"/>
  <c r="D57" i="18"/>
  <c r="D58" i="18"/>
  <c r="D59" i="18"/>
  <c r="D60" i="18"/>
  <c r="D61" i="18"/>
  <c r="D62" i="18"/>
  <c r="D63" i="18"/>
  <c r="D64" i="18"/>
  <c r="D65" i="18"/>
  <c r="D66" i="18"/>
  <c r="D67" i="18"/>
  <c r="D68" i="18"/>
  <c r="D69" i="18"/>
  <c r="D70" i="18"/>
  <c r="D71" i="18"/>
  <c r="D72" i="18"/>
  <c r="D73" i="18"/>
  <c r="D74" i="18"/>
  <c r="D75" i="18"/>
  <c r="D76" i="18"/>
  <c r="D77" i="18"/>
  <c r="D78" i="18"/>
  <c r="D79" i="18"/>
  <c r="D80" i="18"/>
  <c r="D81" i="18"/>
  <c r="D82" i="18"/>
  <c r="D83" i="18"/>
  <c r="D84" i="18"/>
  <c r="D85" i="18"/>
  <c r="D86" i="18"/>
  <c r="D87" i="18"/>
  <c r="D88" i="18"/>
  <c r="D89" i="18"/>
  <c r="D90" i="18"/>
  <c r="D91" i="18"/>
  <c r="D92" i="18"/>
  <c r="D93" i="18"/>
  <c r="D94" i="18"/>
  <c r="D95" i="18"/>
  <c r="D96" i="18"/>
  <c r="D97" i="18"/>
  <c r="D98" i="18"/>
  <c r="D99" i="18"/>
  <c r="D100" i="18"/>
  <c r="D101" i="18"/>
  <c r="D102" i="18"/>
  <c r="D103" i="18"/>
  <c r="D104" i="18"/>
  <c r="D105" i="18"/>
  <c r="D106" i="18"/>
  <c r="D107" i="18"/>
  <c r="D108" i="18"/>
  <c r="D109" i="18"/>
  <c r="D110" i="18"/>
  <c r="D111" i="18"/>
  <c r="D112" i="18"/>
  <c r="D113" i="18"/>
  <c r="D114" i="18"/>
  <c r="D115" i="18"/>
  <c r="D116" i="18"/>
  <c r="D117" i="18"/>
  <c r="D118" i="18"/>
  <c r="D119" i="18"/>
  <c r="D120" i="18"/>
  <c r="D121" i="18"/>
  <c r="D122" i="18"/>
  <c r="D123" i="18"/>
  <c r="D124" i="18"/>
  <c r="D125" i="18"/>
  <c r="D126" i="18"/>
  <c r="D127" i="18"/>
  <c r="D128" i="18"/>
  <c r="D129" i="18"/>
  <c r="D130" i="18"/>
  <c r="D131" i="18"/>
  <c r="D132" i="18"/>
  <c r="D133" i="18"/>
  <c r="D134" i="18"/>
  <c r="D135" i="18"/>
  <c r="D136" i="18"/>
  <c r="D137" i="18"/>
  <c r="D138" i="18"/>
  <c r="D139" i="18"/>
  <c r="D140" i="18"/>
  <c r="D141" i="18"/>
  <c r="D142" i="18"/>
  <c r="D143" i="18"/>
  <c r="D144" i="18"/>
  <c r="D145" i="18"/>
  <c r="D146" i="18"/>
  <c r="D147" i="18"/>
  <c r="D148" i="18"/>
  <c r="D149" i="18"/>
  <c r="D150" i="18"/>
  <c r="D151" i="18"/>
  <c r="D152" i="18"/>
  <c r="D153" i="18"/>
  <c r="D154" i="18"/>
  <c r="D155" i="18"/>
  <c r="D156" i="18"/>
  <c r="D157" i="18"/>
  <c r="D158" i="18"/>
  <c r="D159" i="18"/>
  <c r="D160" i="18"/>
  <c r="D161" i="18"/>
  <c r="D162" i="18"/>
  <c r="D163" i="18"/>
  <c r="D164" i="18"/>
  <c r="D165" i="18"/>
  <c r="D166" i="18"/>
  <c r="D167" i="18"/>
  <c r="D168" i="18"/>
  <c r="D169" i="18"/>
  <c r="D170" i="18"/>
  <c r="D171" i="18"/>
  <c r="D172" i="18"/>
  <c r="D173" i="18"/>
  <c r="D174" i="18"/>
  <c r="D175" i="18"/>
  <c r="D176" i="18"/>
  <c r="D177" i="18"/>
  <c r="D178" i="18"/>
  <c r="D179" i="18"/>
  <c r="D180" i="18"/>
  <c r="D181" i="18"/>
  <c r="D182" i="18"/>
  <c r="D183" i="18"/>
  <c r="D184" i="18"/>
  <c r="D185" i="18"/>
  <c r="D186" i="18"/>
  <c r="D187" i="18"/>
  <c r="D188" i="18"/>
  <c r="D189" i="18"/>
  <c r="D190" i="18"/>
  <c r="D191" i="18"/>
  <c r="D192" i="18"/>
  <c r="D193" i="18"/>
  <c r="D194" i="18"/>
  <c r="D195" i="18"/>
  <c r="D196" i="18"/>
  <c r="D197" i="18"/>
  <c r="D198" i="18"/>
  <c r="D199" i="18"/>
  <c r="D200" i="18"/>
  <c r="D201" i="18"/>
  <c r="D202" i="18"/>
  <c r="D203" i="18"/>
  <c r="D204" i="18"/>
  <c r="D205" i="18"/>
  <c r="D206" i="18"/>
  <c r="D207" i="18"/>
  <c r="D208" i="18"/>
  <c r="D209" i="18"/>
  <c r="D304" i="18"/>
  <c r="D305" i="18"/>
  <c r="D306" i="18"/>
  <c r="D307" i="18"/>
  <c r="D308" i="18"/>
  <c r="D309" i="18"/>
  <c r="D310" i="18"/>
  <c r="D311" i="18"/>
  <c r="D312" i="18"/>
  <c r="D313" i="18"/>
  <c r="D314" i="18"/>
  <c r="D315" i="18"/>
  <c r="D316" i="18"/>
  <c r="D317" i="18"/>
  <c r="D318" i="18"/>
  <c r="D319" i="18"/>
  <c r="D320" i="18"/>
  <c r="D321" i="18"/>
  <c r="D322" i="18"/>
  <c r="D323" i="18"/>
  <c r="D324" i="18"/>
  <c r="D325" i="18"/>
  <c r="D326" i="18"/>
  <c r="D327" i="18"/>
  <c r="D328" i="18"/>
  <c r="D329" i="18"/>
  <c r="D330" i="18"/>
  <c r="D331" i="18"/>
  <c r="D332" i="18"/>
  <c r="D333" i="18"/>
  <c r="D334" i="18"/>
  <c r="D335" i="18"/>
  <c r="D336" i="18"/>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8" i="18"/>
  <c r="D399" i="18"/>
  <c r="D402" i="18"/>
  <c r="D403" i="18"/>
  <c r="C5" i="18"/>
  <c r="C6" i="18"/>
  <c r="C7" i="18"/>
  <c r="C8" i="18"/>
  <c r="C9" i="18"/>
  <c r="C10" i="18"/>
  <c r="C11" i="18"/>
  <c r="C12" i="18"/>
  <c r="C13" i="18"/>
  <c r="C14" i="18"/>
  <c r="C15" i="18"/>
  <c r="C16" i="18"/>
  <c r="C17" i="18"/>
  <c r="C18" i="18"/>
  <c r="C19" i="18"/>
  <c r="C20" i="18"/>
  <c r="C21" i="18"/>
  <c r="C22" i="18"/>
  <c r="C23" i="18"/>
  <c r="C24" i="18"/>
  <c r="C25" i="18"/>
  <c r="C26" i="18"/>
  <c r="C27" i="18"/>
  <c r="C28" i="18"/>
  <c r="C29" i="18"/>
  <c r="C30" i="18"/>
  <c r="C31" i="18"/>
  <c r="C3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72" i="18"/>
  <c r="C73" i="18"/>
  <c r="C74" i="18"/>
  <c r="C75" i="18"/>
  <c r="C76" i="18"/>
  <c r="C77" i="18"/>
  <c r="C78" i="18"/>
  <c r="C79" i="18"/>
  <c r="C80" i="18"/>
  <c r="C81" i="18"/>
  <c r="C82" i="18"/>
  <c r="C83" i="18"/>
  <c r="C84" i="18"/>
  <c r="C85" i="18"/>
  <c r="C86" i="18"/>
  <c r="C87" i="18"/>
  <c r="C88" i="18"/>
  <c r="C89" i="18"/>
  <c r="C90" i="18"/>
  <c r="C91" i="18"/>
  <c r="C92" i="18"/>
  <c r="C93" i="18"/>
  <c r="C94" i="18"/>
  <c r="C95" i="18"/>
  <c r="C96" i="18"/>
  <c r="C97" i="18"/>
  <c r="C98" i="18"/>
  <c r="C99" i="18"/>
  <c r="C100" i="18"/>
  <c r="C101" i="18"/>
  <c r="C102" i="18"/>
  <c r="C103" i="18"/>
  <c r="C104" i="18"/>
  <c r="C105" i="18"/>
  <c r="C106"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C152" i="18"/>
  <c r="C153" i="18"/>
  <c r="C154" i="18"/>
  <c r="C155" i="18"/>
  <c r="C156" i="18"/>
  <c r="C157" i="18"/>
  <c r="C158" i="18"/>
  <c r="C159" i="18"/>
  <c r="C160" i="18"/>
  <c r="C161" i="18"/>
  <c r="C162" i="18"/>
  <c r="C163" i="18"/>
  <c r="C164" i="18"/>
  <c r="C165" i="18"/>
  <c r="C166" i="18"/>
  <c r="C167" i="18"/>
  <c r="C168" i="18"/>
  <c r="C169" i="18"/>
  <c r="C170" i="18"/>
  <c r="C171" i="18"/>
  <c r="C172" i="18"/>
  <c r="C173" i="18"/>
  <c r="C174" i="18"/>
  <c r="C175" i="18"/>
  <c r="C176" i="18"/>
  <c r="C177" i="18"/>
  <c r="C178" i="18"/>
  <c r="C179" i="18"/>
  <c r="C180" i="18"/>
  <c r="C181" i="18"/>
  <c r="C182" i="18"/>
  <c r="C183" i="18"/>
  <c r="C184" i="18"/>
  <c r="C185" i="18"/>
  <c r="C186" i="18"/>
  <c r="C187" i="18"/>
  <c r="C188" i="18"/>
  <c r="C189" i="18"/>
  <c r="C190" i="18"/>
  <c r="C191" i="18"/>
  <c r="C192" i="18"/>
  <c r="C193" i="18"/>
  <c r="C194" i="18"/>
  <c r="C195" i="18"/>
  <c r="C196" i="18"/>
  <c r="C197" i="18"/>
  <c r="C198" i="18"/>
  <c r="C199" i="18"/>
  <c r="C200" i="18"/>
  <c r="C201" i="18"/>
  <c r="C202" i="18"/>
  <c r="C203" i="18"/>
  <c r="C204" i="18"/>
  <c r="C205" i="18"/>
  <c r="C206" i="18"/>
  <c r="C207" i="18"/>
  <c r="C208" i="18"/>
  <c r="C209" i="18"/>
  <c r="C304" i="18"/>
  <c r="C305" i="18"/>
  <c r="C306" i="18"/>
  <c r="C307" i="18"/>
  <c r="C308" i="18"/>
  <c r="C309" i="18"/>
  <c r="C310" i="18"/>
  <c r="C311" i="18"/>
  <c r="C312" i="18"/>
  <c r="C313" i="18"/>
  <c r="C314" i="18"/>
  <c r="C315" i="18"/>
  <c r="C316" i="18"/>
  <c r="C317" i="18"/>
  <c r="C318" i="18"/>
  <c r="C319" i="18"/>
  <c r="C320" i="18"/>
  <c r="C321" i="18"/>
  <c r="C322" i="18"/>
  <c r="C323" i="18"/>
  <c r="C324" i="18"/>
  <c r="C325" i="18"/>
  <c r="C326" i="18"/>
  <c r="C327" i="18"/>
  <c r="C328" i="18"/>
  <c r="C329" i="18"/>
  <c r="C330" i="18"/>
  <c r="C331" i="18"/>
  <c r="C332" i="18"/>
  <c r="C333" i="18"/>
  <c r="C334" i="18"/>
  <c r="C335" i="18"/>
  <c r="C336" i="18"/>
  <c r="C337" i="18"/>
  <c r="C338" i="18"/>
  <c r="C339" i="18"/>
  <c r="C340" i="18"/>
  <c r="C341" i="18"/>
  <c r="C342" i="18"/>
  <c r="C343" i="18"/>
  <c r="C344" i="18"/>
  <c r="C345" i="18"/>
  <c r="C346" i="18"/>
  <c r="C347" i="18"/>
  <c r="C348" i="18"/>
  <c r="C349" i="18"/>
  <c r="C350" i="18"/>
  <c r="C351" i="18"/>
  <c r="C352" i="18"/>
  <c r="C353" i="18"/>
  <c r="C354" i="18"/>
  <c r="C355" i="18"/>
  <c r="C356" i="18"/>
  <c r="C357" i="18"/>
  <c r="C358" i="18"/>
  <c r="C359" i="18"/>
  <c r="C360" i="18"/>
  <c r="C361" i="18"/>
  <c r="C362" i="18"/>
  <c r="C363" i="18"/>
  <c r="C364" i="18"/>
  <c r="C365" i="18"/>
  <c r="C366" i="18"/>
  <c r="C367" i="18"/>
  <c r="C368" i="18"/>
  <c r="C369" i="18"/>
  <c r="C370" i="18"/>
  <c r="C371" i="18"/>
  <c r="C372" i="18"/>
  <c r="C373" i="18"/>
  <c r="C374" i="18"/>
  <c r="C375" i="18"/>
  <c r="C376" i="18"/>
  <c r="C377" i="18"/>
  <c r="C378" i="18"/>
  <c r="C379" i="18"/>
  <c r="C380" i="18"/>
  <c r="C381" i="18"/>
  <c r="C382" i="18"/>
  <c r="C383" i="18"/>
  <c r="C384" i="18"/>
  <c r="C385" i="18"/>
  <c r="C386" i="18"/>
  <c r="C387" i="18"/>
  <c r="C388" i="18"/>
  <c r="C389" i="18"/>
  <c r="C390" i="18"/>
  <c r="C391" i="18"/>
  <c r="C392" i="18"/>
  <c r="C393" i="18"/>
  <c r="C398" i="18"/>
  <c r="C399" i="18"/>
  <c r="C402" i="18"/>
  <c r="C403" i="18"/>
  <c r="G4" i="18"/>
  <c r="F4" i="18"/>
  <c r="E4" i="18"/>
  <c r="D4" i="18"/>
  <c r="C4" i="18"/>
  <c r="B5" i="18"/>
  <c r="B6" i="18"/>
  <c r="B7" i="18"/>
  <c r="B8" i="18"/>
  <c r="B9" i="18"/>
  <c r="B10" i="18"/>
  <c r="B11" i="18"/>
  <c r="B12" i="18"/>
  <c r="B13" i="18"/>
  <c r="B14" i="18"/>
  <c r="B15" i="18"/>
  <c r="B16" i="18"/>
  <c r="B17" i="18"/>
  <c r="B18" i="18"/>
  <c r="B19" i="18"/>
  <c r="B20" i="18"/>
  <c r="B21" i="18"/>
  <c r="B22" i="18"/>
  <c r="B23" i="18"/>
  <c r="B24" i="18"/>
  <c r="B25" i="18"/>
  <c r="B26" i="18"/>
  <c r="B27" i="18"/>
  <c r="B28" i="18"/>
  <c r="B29" i="18"/>
  <c r="B30" i="18"/>
  <c r="B31" i="18"/>
  <c r="B32" i="18"/>
  <c r="B33" i="18"/>
  <c r="B34" i="18"/>
  <c r="B35" i="18"/>
  <c r="B36" i="18"/>
  <c r="B37" i="18"/>
  <c r="B38" i="18"/>
  <c r="B39" i="18"/>
  <c r="B40" i="18"/>
  <c r="B41" i="18"/>
  <c r="B42" i="18"/>
  <c r="B43" i="18"/>
  <c r="B44" i="18"/>
  <c r="B45" i="18"/>
  <c r="B46" i="18"/>
  <c r="B47" i="18"/>
  <c r="B48" i="18"/>
  <c r="B49" i="18"/>
  <c r="B50" i="18"/>
  <c r="B51" i="18"/>
  <c r="B52" i="18"/>
  <c r="B53" i="18"/>
  <c r="B54" i="18"/>
  <c r="B55" i="18"/>
  <c r="B56" i="18"/>
  <c r="B57" i="18"/>
  <c r="B58" i="18"/>
  <c r="B59" i="18"/>
  <c r="B60" i="18"/>
  <c r="B61" i="18"/>
  <c r="B62" i="18"/>
  <c r="B63" i="18"/>
  <c r="B64" i="18"/>
  <c r="B65" i="18"/>
  <c r="B66" i="18"/>
  <c r="B67" i="18"/>
  <c r="B68" i="18"/>
  <c r="B69" i="18"/>
  <c r="B70" i="18"/>
  <c r="B71" i="18"/>
  <c r="B72" i="18"/>
  <c r="B73" i="18"/>
  <c r="B74" i="18"/>
  <c r="B75" i="18"/>
  <c r="B76" i="18"/>
  <c r="B77" i="18"/>
  <c r="B78" i="18"/>
  <c r="B79" i="18"/>
  <c r="B80" i="18"/>
  <c r="B81" i="18"/>
  <c r="B82" i="18"/>
  <c r="B83" i="18"/>
  <c r="B84" i="18"/>
  <c r="B85" i="18"/>
  <c r="B86" i="18"/>
  <c r="B87" i="18"/>
  <c r="B88" i="18"/>
  <c r="B89" i="18"/>
  <c r="B90" i="18"/>
  <c r="B91" i="18"/>
  <c r="B92" i="18"/>
  <c r="B93" i="18"/>
  <c r="B94" i="18"/>
  <c r="B95" i="18"/>
  <c r="B96" i="18"/>
  <c r="B97" i="18"/>
  <c r="B98" i="18"/>
  <c r="B99" i="18"/>
  <c r="B100" i="18"/>
  <c r="B101" i="18"/>
  <c r="B102" i="18"/>
  <c r="B103" i="18"/>
  <c r="B104" i="18"/>
  <c r="B105" i="18"/>
  <c r="B106" i="18"/>
  <c r="B107" i="18"/>
  <c r="B108" i="18"/>
  <c r="B109" i="18"/>
  <c r="B110" i="18"/>
  <c r="B111" i="18"/>
  <c r="B112" i="18"/>
  <c r="B113" i="18"/>
  <c r="B114" i="18"/>
  <c r="B115" i="18"/>
  <c r="B116" i="18"/>
  <c r="B117" i="18"/>
  <c r="B118" i="18"/>
  <c r="B119" i="18"/>
  <c r="B120" i="18"/>
  <c r="B121" i="18"/>
  <c r="B122" i="18"/>
  <c r="B123" i="18"/>
  <c r="B124" i="18"/>
  <c r="B125" i="18"/>
  <c r="B126" i="18"/>
  <c r="B127" i="18"/>
  <c r="B128" i="18"/>
  <c r="B129" i="18"/>
  <c r="B130" i="18"/>
  <c r="B131" i="18"/>
  <c r="B132" i="18"/>
  <c r="B133" i="18"/>
  <c r="B134" i="18"/>
  <c r="B135" i="18"/>
  <c r="B136" i="18"/>
  <c r="B137" i="18"/>
  <c r="B138" i="18"/>
  <c r="B139" i="18"/>
  <c r="B140" i="18"/>
  <c r="B141" i="18"/>
  <c r="B142" i="18"/>
  <c r="B143" i="18"/>
  <c r="B144" i="18"/>
  <c r="B145" i="18"/>
  <c r="B146" i="18"/>
  <c r="B147" i="18"/>
  <c r="B148" i="18"/>
  <c r="B149" i="18"/>
  <c r="B150" i="18"/>
  <c r="B151" i="18"/>
  <c r="B152" i="18"/>
  <c r="B153" i="18"/>
  <c r="B154" i="18"/>
  <c r="B155" i="18"/>
  <c r="B156" i="18"/>
  <c r="B157" i="18"/>
  <c r="B158" i="18"/>
  <c r="B159" i="18"/>
  <c r="B160" i="18"/>
  <c r="B161" i="18"/>
  <c r="B162" i="18"/>
  <c r="B163" i="18"/>
  <c r="B164" i="18"/>
  <c r="B165" i="18"/>
  <c r="B166" i="18"/>
  <c r="B167" i="18"/>
  <c r="B168" i="18"/>
  <c r="B169" i="18"/>
  <c r="B170" i="18"/>
  <c r="B171" i="18"/>
  <c r="B172" i="18"/>
  <c r="B173" i="18"/>
  <c r="B174" i="18"/>
  <c r="B175" i="18"/>
  <c r="B176" i="18"/>
  <c r="B177" i="18"/>
  <c r="B178" i="18"/>
  <c r="B179" i="18"/>
  <c r="B180" i="18"/>
  <c r="B181" i="18"/>
  <c r="B182" i="18"/>
  <c r="B183" i="18"/>
  <c r="B184" i="18"/>
  <c r="B185" i="18"/>
  <c r="B186" i="18"/>
  <c r="B187" i="18"/>
  <c r="B188" i="18"/>
  <c r="B189" i="18"/>
  <c r="B190" i="18"/>
  <c r="B191" i="18"/>
  <c r="B192" i="18"/>
  <c r="B193" i="18"/>
  <c r="B194" i="18"/>
  <c r="B195" i="18"/>
  <c r="B196" i="18"/>
  <c r="B197" i="18"/>
  <c r="B198" i="18"/>
  <c r="B199" i="18"/>
  <c r="B200" i="18"/>
  <c r="B201" i="18"/>
  <c r="B202" i="18"/>
  <c r="B203" i="18"/>
  <c r="B204" i="18"/>
  <c r="B205" i="18"/>
  <c r="B206" i="18"/>
  <c r="B207" i="18"/>
  <c r="B208" i="18"/>
  <c r="B209" i="18"/>
  <c r="B304" i="18"/>
  <c r="B305" i="18"/>
  <c r="B306" i="18"/>
  <c r="B307" i="18"/>
  <c r="B308" i="18"/>
  <c r="B309" i="18"/>
  <c r="B310" i="18"/>
  <c r="B311" i="18"/>
  <c r="B312" i="18"/>
  <c r="B313" i="18"/>
  <c r="B314" i="18"/>
  <c r="B315" i="18"/>
  <c r="B316" i="18"/>
  <c r="B317" i="18"/>
  <c r="B318" i="18"/>
  <c r="B319" i="18"/>
  <c r="B320" i="18"/>
  <c r="B321" i="18"/>
  <c r="B322" i="18"/>
  <c r="B323" i="18"/>
  <c r="B324" i="18"/>
  <c r="B325" i="18"/>
  <c r="B326" i="18"/>
  <c r="B327" i="18"/>
  <c r="B328" i="18"/>
  <c r="B329" i="18"/>
  <c r="B330" i="18"/>
  <c r="B331" i="18"/>
  <c r="B332" i="18"/>
  <c r="B333" i="18"/>
  <c r="B334" i="18"/>
  <c r="B335" i="18"/>
  <c r="B336" i="18"/>
  <c r="B337" i="18"/>
  <c r="B338" i="18"/>
  <c r="B339" i="18"/>
  <c r="B340" i="18"/>
  <c r="B341" i="18"/>
  <c r="B342" i="18"/>
  <c r="B343" i="18"/>
  <c r="B344" i="18"/>
  <c r="B345" i="18"/>
  <c r="B346" i="18"/>
  <c r="B347" i="18"/>
  <c r="B348" i="18"/>
  <c r="B349" i="18"/>
  <c r="B350" i="18"/>
  <c r="B351" i="18"/>
  <c r="B352" i="18"/>
  <c r="B353" i="18"/>
  <c r="B354" i="18"/>
  <c r="B355" i="18"/>
  <c r="B356" i="18"/>
  <c r="B357" i="18"/>
  <c r="B358" i="18"/>
  <c r="B359" i="18"/>
  <c r="B360" i="18"/>
  <c r="B361" i="18"/>
  <c r="B362" i="18"/>
  <c r="B363" i="18"/>
  <c r="B364" i="18"/>
  <c r="B365" i="18"/>
  <c r="B366" i="18"/>
  <c r="B367" i="18"/>
  <c r="B368" i="18"/>
  <c r="B369" i="18"/>
  <c r="B370" i="18"/>
  <c r="B371" i="18"/>
  <c r="B372" i="18"/>
  <c r="B373" i="18"/>
  <c r="B374" i="18"/>
  <c r="B375" i="18"/>
  <c r="B376" i="18"/>
  <c r="B377" i="18"/>
  <c r="B378" i="18"/>
  <c r="B379" i="18"/>
  <c r="B380" i="18"/>
  <c r="B381" i="18"/>
  <c r="B382" i="18"/>
  <c r="B383" i="18"/>
  <c r="B384" i="18"/>
  <c r="B385" i="18"/>
  <c r="B386" i="18"/>
  <c r="B387" i="18"/>
  <c r="B388" i="18"/>
  <c r="B389" i="18"/>
  <c r="B390" i="18"/>
  <c r="B391" i="18"/>
  <c r="B392" i="18"/>
  <c r="B393" i="18"/>
  <c r="B398" i="18"/>
  <c r="B399" i="18"/>
  <c r="B402" i="18"/>
  <c r="B403" i="18"/>
  <c r="B4" i="18"/>
  <c r="A4" i="18"/>
  <c r="A5" i="18"/>
  <c r="A6" i="18"/>
  <c r="A7" i="18"/>
  <c r="A8" i="18"/>
  <c r="A9" i="18"/>
  <c r="A10" i="18"/>
  <c r="A11" i="18"/>
  <c r="A12" i="18"/>
  <c r="A13" i="18"/>
  <c r="A14" i="18"/>
  <c r="A15" i="18"/>
  <c r="A16" i="18"/>
  <c r="A17" i="18"/>
  <c r="A18" i="18"/>
  <c r="A19" i="18"/>
  <c r="A20" i="18"/>
  <c r="A21" i="18"/>
  <c r="A22" i="18"/>
  <c r="A23" i="18"/>
  <c r="A24" i="18"/>
  <c r="A25" i="18"/>
  <c r="A26" i="18"/>
  <c r="A27" i="18"/>
  <c r="A28" i="18"/>
  <c r="A29" i="18"/>
  <c r="A30" i="18"/>
  <c r="A31" i="18"/>
  <c r="A32" i="18"/>
  <c r="A33" i="18"/>
  <c r="A34" i="18"/>
  <c r="A35" i="18"/>
  <c r="A36" i="18"/>
  <c r="A37" i="18"/>
  <c r="A38" i="18"/>
  <c r="A39" i="18"/>
  <c r="A40" i="18"/>
  <c r="A41" i="18"/>
  <c r="A42" i="18"/>
  <c r="A43" i="18"/>
  <c r="A44" i="18"/>
  <c r="A45" i="18"/>
  <c r="A46" i="18"/>
  <c r="A47" i="18"/>
  <c r="A48" i="18"/>
  <c r="A49" i="18"/>
  <c r="A50" i="18"/>
  <c r="A51" i="18"/>
  <c r="A52" i="18"/>
  <c r="A53" i="18"/>
  <c r="A54" i="18"/>
  <c r="A55" i="18"/>
  <c r="A56" i="18"/>
  <c r="A57" i="18"/>
  <c r="A58" i="18"/>
  <c r="A59" i="18"/>
  <c r="A60" i="18"/>
  <c r="A61" i="18"/>
  <c r="A62" i="18"/>
  <c r="A63" i="18"/>
  <c r="A64" i="18"/>
  <c r="A65" i="18"/>
  <c r="A66" i="18"/>
  <c r="A67" i="18"/>
  <c r="A68" i="18"/>
  <c r="A69" i="18"/>
  <c r="A70" i="18"/>
  <c r="A71" i="18"/>
  <c r="A72" i="18"/>
  <c r="A73" i="18"/>
  <c r="A74" i="18"/>
  <c r="A75" i="18"/>
  <c r="A76" i="18"/>
  <c r="A77" i="18"/>
  <c r="A78" i="18"/>
  <c r="A79" i="18"/>
  <c r="A80" i="18"/>
  <c r="A81" i="18"/>
  <c r="A82" i="18"/>
  <c r="A83" i="18"/>
  <c r="A84" i="18"/>
  <c r="A85" i="18"/>
  <c r="A86" i="18"/>
  <c r="A87" i="18"/>
  <c r="A88" i="18"/>
  <c r="A89" i="18"/>
  <c r="A90" i="18"/>
  <c r="A91" i="18"/>
  <c r="A92" i="18"/>
  <c r="A93" i="18"/>
  <c r="A94" i="18"/>
  <c r="A95" i="18"/>
  <c r="A96" i="18"/>
  <c r="A97" i="18"/>
  <c r="A98" i="18"/>
  <c r="A99" i="18"/>
  <c r="A100" i="18"/>
  <c r="A101" i="18"/>
  <c r="A102" i="18"/>
  <c r="A103" i="18"/>
  <c r="A104" i="18"/>
  <c r="A105" i="18"/>
  <c r="A106" i="18"/>
  <c r="A107" i="18"/>
  <c r="A108" i="18"/>
  <c r="A109" i="18"/>
  <c r="A110" i="18"/>
  <c r="A111" i="18"/>
  <c r="A112" i="18"/>
  <c r="A113" i="18"/>
  <c r="A114" i="18"/>
  <c r="A115" i="18"/>
  <c r="A116" i="18"/>
  <c r="A117" i="18"/>
  <c r="A118" i="18"/>
  <c r="A119" i="18"/>
  <c r="A120" i="18"/>
  <c r="A121" i="18"/>
  <c r="A122" i="18"/>
  <c r="A123" i="18"/>
  <c r="A124" i="18"/>
  <c r="A125" i="18"/>
  <c r="A126" i="18"/>
  <c r="A127" i="18"/>
  <c r="A128" i="18"/>
  <c r="A129" i="18"/>
  <c r="A130" i="18"/>
  <c r="A131" i="18"/>
  <c r="A132" i="18"/>
  <c r="A133" i="18"/>
  <c r="A134" i="18"/>
  <c r="A135" i="18"/>
  <c r="A136" i="18"/>
  <c r="A137" i="18"/>
  <c r="A138" i="18"/>
  <c r="A139" i="18"/>
  <c r="A140" i="18"/>
  <c r="A141" i="18"/>
  <c r="A142" i="18"/>
  <c r="A143" i="18"/>
  <c r="A144" i="18"/>
  <c r="A145" i="18"/>
  <c r="A146" i="18"/>
  <c r="A147" i="18"/>
  <c r="A148" i="18"/>
  <c r="A149" i="18"/>
  <c r="A150" i="18"/>
  <c r="A151" i="18"/>
  <c r="A152" i="18"/>
  <c r="A153" i="18"/>
  <c r="A154" i="18"/>
  <c r="A155" i="18"/>
  <c r="A156" i="18"/>
  <c r="A157" i="18"/>
  <c r="A158" i="18"/>
  <c r="A159" i="18"/>
  <c r="A160" i="18"/>
  <c r="A161" i="18"/>
  <c r="A162" i="18"/>
  <c r="A163" i="18"/>
  <c r="A164" i="18"/>
  <c r="A165" i="18"/>
  <c r="A166" i="18"/>
  <c r="A167" i="18"/>
  <c r="A168" i="18"/>
  <c r="A169" i="18"/>
  <c r="A170" i="18"/>
  <c r="A171" i="18"/>
  <c r="A172" i="18"/>
  <c r="A173" i="18"/>
  <c r="A174" i="18"/>
  <c r="A175" i="18"/>
  <c r="A176" i="18"/>
  <c r="A177" i="18"/>
  <c r="A178" i="18"/>
  <c r="A179" i="18"/>
  <c r="A180" i="18"/>
  <c r="A181" i="18"/>
  <c r="A182" i="18"/>
  <c r="A183" i="18"/>
  <c r="A184" i="18"/>
  <c r="A185" i="18"/>
  <c r="A186" i="18"/>
  <c r="A187" i="18"/>
  <c r="A188" i="18"/>
  <c r="A189" i="18"/>
  <c r="A190" i="18"/>
  <c r="A191" i="18"/>
  <c r="A192" i="18"/>
  <c r="A193" i="18"/>
  <c r="A194" i="18"/>
  <c r="A195" i="18"/>
  <c r="A196" i="18"/>
  <c r="A197" i="18"/>
  <c r="A198" i="18"/>
  <c r="A199" i="18"/>
  <c r="A200" i="18"/>
  <c r="A201" i="18"/>
  <c r="A202" i="18"/>
  <c r="A203" i="18"/>
  <c r="A204" i="18"/>
  <c r="A205" i="18"/>
  <c r="A206" i="18"/>
  <c r="A207" i="18"/>
  <c r="A208" i="18"/>
  <c r="A209" i="18"/>
  <c r="A304" i="18"/>
  <c r="A305" i="18"/>
  <c r="A306" i="18"/>
  <c r="A307" i="18"/>
  <c r="A308" i="18"/>
  <c r="A309" i="18"/>
  <c r="A310" i="18"/>
  <c r="A311" i="18"/>
  <c r="A312" i="18"/>
  <c r="A313" i="18"/>
  <c r="A314" i="18"/>
  <c r="A315" i="18"/>
  <c r="A316" i="18"/>
  <c r="A317" i="18"/>
  <c r="A318" i="18"/>
  <c r="A319" i="18"/>
  <c r="A320" i="18"/>
  <c r="A321" i="18"/>
  <c r="A322" i="18"/>
  <c r="A323" i="18"/>
  <c r="A324" i="18"/>
  <c r="A325" i="18"/>
  <c r="A326" i="18"/>
  <c r="A327" i="18"/>
  <c r="A328" i="18"/>
  <c r="A329" i="18"/>
  <c r="A330" i="18"/>
  <c r="A331" i="18"/>
  <c r="A332" i="18"/>
  <c r="A333" i="18"/>
  <c r="A334" i="18"/>
  <c r="A335" i="18"/>
  <c r="A336" i="18"/>
  <c r="A337" i="18"/>
  <c r="A338" i="18"/>
  <c r="A339" i="18"/>
  <c r="A340" i="18"/>
  <c r="A341" i="18"/>
  <c r="A342" i="18"/>
  <c r="A343" i="18"/>
  <c r="A344" i="18"/>
  <c r="A345" i="18"/>
  <c r="A346" i="18"/>
  <c r="A347" i="18"/>
  <c r="A348" i="18"/>
  <c r="A349" i="18"/>
  <c r="A350" i="18"/>
  <c r="A351" i="18"/>
  <c r="A352" i="18"/>
  <c r="A353" i="18"/>
  <c r="A354" i="18"/>
  <c r="A355" i="18"/>
  <c r="A356" i="18"/>
  <c r="A357" i="18"/>
  <c r="A358" i="18"/>
  <c r="A359" i="18"/>
  <c r="A360" i="18"/>
  <c r="A361" i="18"/>
  <c r="A362" i="18"/>
  <c r="A363" i="18"/>
  <c r="A364" i="18"/>
  <c r="A365" i="18"/>
  <c r="A366" i="18"/>
  <c r="A367" i="18"/>
  <c r="A368" i="18"/>
  <c r="A369" i="18"/>
  <c r="A370" i="18"/>
  <c r="A371" i="18"/>
  <c r="A372" i="18"/>
  <c r="A373" i="18"/>
  <c r="A374" i="18"/>
  <c r="A375" i="18"/>
  <c r="A376" i="18"/>
  <c r="A377" i="18"/>
  <c r="A378" i="18"/>
  <c r="A379" i="18"/>
  <c r="A380" i="18"/>
  <c r="A381" i="18"/>
  <c r="A382" i="18"/>
  <c r="A383" i="18"/>
  <c r="A384" i="18"/>
  <c r="A385" i="18"/>
  <c r="A386" i="18"/>
  <c r="A387" i="18"/>
  <c r="A388" i="18"/>
  <c r="A389" i="18"/>
  <c r="A390" i="18"/>
  <c r="A391" i="18"/>
  <c r="A392" i="18"/>
  <c r="A393" i="18"/>
  <c r="A398" i="18"/>
  <c r="A399" i="18"/>
  <c r="A402" i="18"/>
  <c r="A403" i="18"/>
  <c r="A911" i="19"/>
  <c r="A910" i="19"/>
  <c r="A909" i="19"/>
  <c r="A908" i="19"/>
  <c r="A907" i="19"/>
  <c r="A906" i="19"/>
  <c r="A905" i="19"/>
  <c r="A904" i="19"/>
  <c r="A903" i="19"/>
  <c r="A902" i="19"/>
  <c r="A901" i="19"/>
  <c r="A900" i="19"/>
  <c r="A899" i="19"/>
  <c r="A898" i="19"/>
  <c r="A897" i="19"/>
  <c r="A896" i="19"/>
  <c r="A895" i="19"/>
  <c r="A894" i="19"/>
  <c r="A893" i="19"/>
  <c r="A892" i="19"/>
  <c r="A891" i="19"/>
  <c r="A890" i="19"/>
  <c r="A889" i="19"/>
  <c r="A888" i="19"/>
  <c r="A887" i="19"/>
  <c r="A886" i="19"/>
  <c r="A885" i="19"/>
  <c r="A884" i="19"/>
  <c r="A883" i="19"/>
  <c r="A882" i="19"/>
  <c r="A881" i="19"/>
  <c r="A880" i="19"/>
  <c r="A879" i="19"/>
  <c r="A878" i="19"/>
  <c r="A877" i="19"/>
  <c r="A876" i="19"/>
  <c r="A875" i="19"/>
  <c r="A874" i="19"/>
  <c r="A873" i="19"/>
  <c r="A872" i="19"/>
  <c r="A871" i="19"/>
  <c r="A870" i="19"/>
  <c r="A869" i="19"/>
  <c r="A868" i="19"/>
  <c r="A867" i="19"/>
  <c r="A866" i="19"/>
  <c r="A865" i="19"/>
  <c r="A864" i="19"/>
  <c r="A863" i="19"/>
  <c r="A862" i="19"/>
  <c r="A861" i="19"/>
  <c r="A860" i="19"/>
  <c r="A859" i="19"/>
  <c r="A858" i="19"/>
  <c r="A857" i="19"/>
  <c r="A856" i="19"/>
  <c r="A855" i="19"/>
  <c r="A854" i="19"/>
  <c r="A853" i="19"/>
  <c r="A852" i="19"/>
  <c r="A851" i="19"/>
  <c r="A850" i="19"/>
  <c r="A849" i="19"/>
  <c r="A848" i="19"/>
  <c r="A847" i="19"/>
  <c r="A846" i="19"/>
  <c r="A845" i="19"/>
  <c r="A844" i="19"/>
  <c r="A843" i="19"/>
  <c r="A842" i="19"/>
  <c r="A841" i="19"/>
  <c r="A840" i="19"/>
  <c r="A839" i="19"/>
  <c r="A838" i="19"/>
  <c r="A837" i="19"/>
  <c r="A836" i="19"/>
  <c r="A835" i="19"/>
  <c r="A834" i="19"/>
  <c r="A833" i="19"/>
  <c r="A832" i="19"/>
  <c r="A831" i="19"/>
  <c r="A830" i="19"/>
  <c r="A829" i="19"/>
  <c r="A828" i="19"/>
  <c r="A827" i="19"/>
  <c r="A826" i="19"/>
  <c r="A825" i="19"/>
  <c r="A824" i="19"/>
  <c r="A823" i="19"/>
  <c r="A822" i="19"/>
  <c r="A821" i="19"/>
  <c r="A820" i="19"/>
  <c r="A819" i="19"/>
  <c r="A818" i="19"/>
  <c r="A817" i="19"/>
  <c r="A816" i="19"/>
  <c r="A815" i="19"/>
  <c r="A814" i="19"/>
  <c r="A813" i="19"/>
  <c r="A812" i="19"/>
  <c r="A811" i="19"/>
  <c r="A810" i="19"/>
  <c r="A809" i="19"/>
  <c r="A808" i="19"/>
  <c r="A807" i="19"/>
  <c r="A806" i="19"/>
  <c r="A805" i="19"/>
  <c r="A804" i="19"/>
  <c r="A803" i="19"/>
  <c r="A802" i="19"/>
  <c r="A801" i="19"/>
  <c r="A800" i="19"/>
  <c r="A799" i="19"/>
  <c r="A798" i="19"/>
  <c r="A797" i="19"/>
  <c r="A796" i="19"/>
  <c r="A795" i="19"/>
  <c r="A794" i="19"/>
  <c r="A793" i="19"/>
  <c r="A792" i="19"/>
  <c r="A791" i="19"/>
  <c r="A790" i="19"/>
  <c r="A510" i="19"/>
  <c r="A509" i="19"/>
  <c r="A508" i="19"/>
  <c r="A507" i="19"/>
  <c r="A506" i="19"/>
  <c r="A505" i="19"/>
  <c r="A504" i="19"/>
  <c r="A503" i="19"/>
  <c r="A502" i="19"/>
  <c r="A501" i="19"/>
  <c r="A500" i="19"/>
  <c r="A499" i="19"/>
  <c r="A498" i="19"/>
  <c r="A497" i="19"/>
  <c r="A496" i="19"/>
  <c r="A495" i="19"/>
  <c r="A494" i="19"/>
  <c r="A493" i="19"/>
  <c r="A492" i="19"/>
  <c r="A491" i="19"/>
  <c r="A490" i="19"/>
  <c r="A489" i="19"/>
  <c r="A488" i="19"/>
  <c r="A487" i="19"/>
  <c r="A486" i="19"/>
  <c r="A485" i="19"/>
  <c r="A484" i="19"/>
  <c r="A483" i="19"/>
  <c r="A482" i="19"/>
  <c r="A481" i="19"/>
  <c r="A480" i="19"/>
  <c r="A479" i="19"/>
  <c r="A478" i="19"/>
  <c r="A477" i="19"/>
  <c r="A476" i="19"/>
  <c r="A475" i="19"/>
  <c r="A474" i="19"/>
  <c r="A473" i="19"/>
  <c r="A472" i="19"/>
  <c r="A471" i="19"/>
  <c r="A470" i="19"/>
  <c r="A469" i="19"/>
  <c r="A468" i="19"/>
  <c r="A467" i="19"/>
  <c r="A466" i="19"/>
  <c r="A465" i="19"/>
  <c r="A464" i="19"/>
  <c r="A463" i="19"/>
  <c r="A462" i="19"/>
  <c r="A461" i="19"/>
  <c r="A460" i="19"/>
  <c r="A459" i="19"/>
  <c r="A458" i="19"/>
  <c r="A457" i="19"/>
  <c r="A456" i="19"/>
  <c r="A455" i="19"/>
  <c r="A454" i="19"/>
  <c r="A453" i="19"/>
  <c r="A452" i="19"/>
  <c r="A451" i="19"/>
  <c r="A450" i="19"/>
  <c r="A449" i="19"/>
  <c r="A448" i="19"/>
  <c r="A447" i="19"/>
  <c r="A446" i="19"/>
  <c r="A445" i="19"/>
  <c r="A444" i="19"/>
  <c r="A443" i="19"/>
  <c r="A442" i="19"/>
  <c r="A441" i="19"/>
  <c r="A440" i="19"/>
  <c r="A439" i="19"/>
  <c r="A438" i="19"/>
  <c r="A437" i="19"/>
  <c r="A436" i="19"/>
  <c r="A435" i="19"/>
  <c r="A434" i="19"/>
  <c r="A433" i="19"/>
  <c r="A432" i="19"/>
  <c r="A431" i="19"/>
  <c r="A430" i="19"/>
  <c r="A429" i="19"/>
  <c r="A428" i="19"/>
  <c r="A427" i="19"/>
  <c r="A426" i="19"/>
  <c r="A425" i="19"/>
  <c r="A424" i="19"/>
  <c r="A423" i="19"/>
  <c r="A422" i="19"/>
  <c r="A421" i="19"/>
  <c r="A420" i="19"/>
  <c r="A419" i="19"/>
  <c r="A418" i="19"/>
  <c r="A417" i="19"/>
  <c r="A416" i="19"/>
  <c r="A415" i="19"/>
  <c r="A414" i="19"/>
  <c r="A413" i="19"/>
  <c r="A412" i="19"/>
  <c r="A411" i="19"/>
  <c r="A410" i="19"/>
  <c r="A409" i="19"/>
  <c r="A408" i="19"/>
  <c r="A407" i="19"/>
  <c r="A406" i="19"/>
  <c r="A405" i="19"/>
  <c r="A404" i="19"/>
  <c r="A403" i="19"/>
  <c r="A402" i="19"/>
  <c r="A401" i="19"/>
  <c r="A11" i="19"/>
  <c r="A10" i="19"/>
  <c r="A9" i="19"/>
  <c r="A8" i="19"/>
  <c r="A7" i="19"/>
  <c r="A6" i="19"/>
  <c r="A5" i="19"/>
  <c r="A4" i="19"/>
  <c r="S394" i="18" l="1"/>
  <c r="G394" i="28" a="1"/>
  <c r="G394" i="28" s="1"/>
  <c r="J394" i="28" s="1"/>
  <c r="S395" i="18"/>
  <c r="G395" i="28" a="1"/>
  <c r="G395" i="28" s="1"/>
  <c r="J395" i="28" s="1"/>
  <c r="S396" i="18"/>
  <c r="G396" i="28" a="1"/>
  <c r="G396" i="28" s="1"/>
  <c r="J396" i="28" s="1"/>
  <c r="S397" i="18"/>
  <c r="G397" i="28" a="1"/>
  <c r="G397" i="28" s="1"/>
  <c r="J397" i="28" s="1"/>
  <c r="S400" i="18"/>
  <c r="G400" i="28" a="1"/>
  <c r="G400" i="28" s="1"/>
  <c r="J400" i="28" s="1"/>
  <c r="S401" i="18"/>
  <c r="G401" i="28" a="1"/>
  <c r="G401" i="28" s="1"/>
  <c r="J401" i="28" s="1"/>
  <c r="R4" i="18"/>
  <c r="B597" i="19"/>
  <c r="B1001" i="19"/>
  <c r="B370" i="19"/>
  <c r="C370" i="19" s="1"/>
  <c r="B1000" i="19"/>
  <c r="B24" i="19"/>
  <c r="C24" i="19" s="1"/>
  <c r="B312" i="19"/>
  <c r="C312" i="19" s="1"/>
  <c r="B726" i="19"/>
  <c r="B35" i="19"/>
  <c r="C35" i="19" s="1"/>
  <c r="B538" i="19"/>
  <c r="B784" i="19"/>
  <c r="B658" i="19"/>
  <c r="B719" i="19"/>
  <c r="B731" i="19"/>
  <c r="B741" i="19"/>
  <c r="B664" i="19"/>
  <c r="B269" i="19"/>
  <c r="C269" i="19" s="1"/>
  <c r="B737" i="19"/>
  <c r="B582" i="19"/>
  <c r="B720" i="19"/>
  <c r="B536" i="19"/>
  <c r="B367" i="19"/>
  <c r="C367" i="19" s="1"/>
  <c r="B318" i="19"/>
  <c r="C318" i="19" s="1"/>
  <c r="B776" i="19"/>
  <c r="B782" i="19"/>
  <c r="B619" i="19"/>
  <c r="B602" i="19"/>
  <c r="B676" i="19"/>
  <c r="B592" i="19"/>
  <c r="B353" i="19"/>
  <c r="C353" i="19" s="1"/>
  <c r="B570" i="19"/>
  <c r="B642" i="19"/>
  <c r="B713" i="19"/>
  <c r="B732" i="19"/>
  <c r="B648" i="19"/>
  <c r="B345" i="19"/>
  <c r="C345" i="19" s="1"/>
  <c r="B555" i="19"/>
  <c r="B620" i="19"/>
  <c r="B537" i="19"/>
  <c r="B16" i="19"/>
  <c r="C16" i="19" s="1"/>
  <c r="B290" i="19"/>
  <c r="C290" i="19" s="1"/>
  <c r="B626" i="19"/>
  <c r="B610" i="19"/>
  <c r="B714" i="19"/>
  <c r="B678" i="19"/>
  <c r="B72" i="19"/>
  <c r="C72" i="19" s="1"/>
  <c r="B654" i="19"/>
  <c r="B638" i="19"/>
  <c r="B734" i="19"/>
  <c r="B677" i="19"/>
  <c r="B100" i="19"/>
  <c r="C100" i="19" s="1"/>
  <c r="B58" i="19"/>
  <c r="C58" i="19" s="1"/>
  <c r="B682" i="19"/>
  <c r="B694" i="19"/>
  <c r="B516" i="19"/>
  <c r="B568" i="19"/>
  <c r="B643" i="19"/>
  <c r="B39" i="19"/>
  <c r="C39" i="19" s="1"/>
  <c r="B144" i="19"/>
  <c r="C144" i="19" s="1"/>
  <c r="B667" i="19"/>
  <c r="B770" i="19"/>
  <c r="B727" i="19"/>
  <c r="B149" i="19"/>
  <c r="C149" i="19" s="1"/>
  <c r="B738" i="19"/>
  <c r="B778" i="19"/>
  <c r="B572" i="19"/>
  <c r="B184" i="19"/>
  <c r="C184" i="19" s="1"/>
  <c r="B368" i="19"/>
  <c r="C368" i="19" s="1"/>
  <c r="B142" i="19"/>
  <c r="C142" i="19" s="1"/>
  <c r="B118" i="19"/>
  <c r="C118" i="19" s="1"/>
  <c r="B766" i="19"/>
  <c r="B723" i="19"/>
  <c r="B533" i="19"/>
  <c r="B525" i="19"/>
  <c r="B553" i="19"/>
  <c r="B581" i="19"/>
  <c r="B609" i="19"/>
  <c r="B637" i="19"/>
  <c r="B665" i="19"/>
  <c r="B693" i="19"/>
  <c r="B721" i="19"/>
  <c r="B749" i="19"/>
  <c r="B777" i="19"/>
  <c r="B578" i="19"/>
  <c r="B632" i="19"/>
  <c r="B633" i="19"/>
  <c r="B772" i="19"/>
  <c r="B773" i="19"/>
  <c r="B539" i="19"/>
  <c r="B735" i="19"/>
  <c r="B595" i="19"/>
  <c r="B549" i="19"/>
  <c r="B550" i="19"/>
  <c r="B700" i="19"/>
  <c r="B679" i="19"/>
  <c r="B634" i="19"/>
  <c r="B774" i="19"/>
  <c r="B688" i="19"/>
  <c r="B689" i="19"/>
  <c r="B548" i="19"/>
  <c r="B690" i="19"/>
  <c r="B698" i="19"/>
  <c r="B699" i="19"/>
  <c r="B558" i="19"/>
  <c r="B616" i="19"/>
  <c r="B707" i="19"/>
  <c r="B520" i="19"/>
  <c r="B521" i="19"/>
  <c r="B522" i="19"/>
  <c r="B530" i="19"/>
  <c r="B716" i="19"/>
  <c r="B623" i="19"/>
  <c r="B717" i="19"/>
  <c r="B532" i="19"/>
  <c r="B629" i="19"/>
  <c r="B718" i="19"/>
  <c r="B768" i="19"/>
  <c r="B605" i="19"/>
  <c r="B703" i="19"/>
  <c r="B614" i="19"/>
  <c r="B705" i="19"/>
  <c r="B531" i="19"/>
  <c r="B604" i="19"/>
  <c r="B559" i="19"/>
  <c r="B651" i="19"/>
  <c r="B744" i="19"/>
  <c r="B560" i="19"/>
  <c r="B745" i="19"/>
  <c r="B561" i="19"/>
  <c r="B746" i="19"/>
  <c r="B754" i="19"/>
  <c r="B755" i="19"/>
  <c r="B660" i="19"/>
  <c r="B756" i="19"/>
  <c r="B661" i="19"/>
  <c r="B757" i="19"/>
  <c r="B662" i="19"/>
  <c r="B567" i="19"/>
  <c r="B670" i="19"/>
  <c r="B573" i="19"/>
  <c r="B671" i="19"/>
  <c r="B574" i="19"/>
  <c r="B672" i="19"/>
  <c r="B575" i="19"/>
  <c r="B673" i="19"/>
  <c r="B576" i="19"/>
  <c r="B763" i="19"/>
  <c r="B577" i="19"/>
  <c r="B701" i="19"/>
  <c r="B702" i="19"/>
  <c r="B606" i="19"/>
  <c r="B704" i="19"/>
  <c r="B511" i="19"/>
  <c r="B615" i="19"/>
  <c r="B213" i="19"/>
  <c r="C213" i="19" s="1"/>
  <c r="B608" i="19"/>
  <c r="B708" i="19"/>
  <c r="B729" i="19"/>
  <c r="B287" i="19"/>
  <c r="C287" i="19" s="1"/>
  <c r="B787" i="19"/>
  <c r="B565" i="19"/>
  <c r="B394" i="19"/>
  <c r="C394" i="19" s="1"/>
  <c r="B566" i="19"/>
  <c r="B87" i="19"/>
  <c r="C87" i="19" s="1"/>
  <c r="B38" i="19"/>
  <c r="C38" i="19" s="1"/>
  <c r="B647" i="19"/>
  <c r="B206" i="19"/>
  <c r="C206" i="19" s="1"/>
  <c r="B514" i="19"/>
  <c r="B691" i="19"/>
  <c r="B325" i="19"/>
  <c r="C325" i="19" s="1"/>
  <c r="B542" i="19"/>
  <c r="B747" i="19"/>
  <c r="B759" i="19"/>
  <c r="B88" i="19"/>
  <c r="C88" i="19" s="1"/>
  <c r="B527" i="19"/>
  <c r="B783" i="19"/>
  <c r="B760" i="19"/>
  <c r="B381" i="19"/>
  <c r="C381" i="19" s="1"/>
  <c r="B339" i="19"/>
  <c r="C339" i="19" s="1"/>
  <c r="B598" i="19"/>
  <c r="B526" i="19"/>
  <c r="B630" i="19"/>
  <c r="B733" i="19"/>
  <c r="B53" i="19"/>
  <c r="C53" i="19" s="1"/>
  <c r="B583" i="19"/>
  <c r="B557" i="19"/>
  <c r="B686" i="19"/>
  <c r="B761" i="19"/>
  <c r="B333" i="19"/>
  <c r="C333" i="19" s="1"/>
  <c r="B395" i="19"/>
  <c r="C395" i="19" s="1"/>
  <c r="B611" i="19"/>
  <c r="B587" i="19"/>
  <c r="B361" i="19"/>
  <c r="C361" i="19" s="1"/>
  <c r="B639" i="19"/>
  <c r="B613" i="19"/>
  <c r="B742" i="19"/>
  <c r="B789" i="19"/>
  <c r="B128" i="19"/>
  <c r="C128" i="19" s="1"/>
  <c r="B710" i="19"/>
  <c r="B722" i="19"/>
  <c r="B544" i="19"/>
  <c r="B156" i="19"/>
  <c r="C156" i="19" s="1"/>
  <c r="B114" i="19"/>
  <c r="C114" i="19" s="1"/>
  <c r="B34" i="19"/>
  <c r="C34" i="19" s="1"/>
  <c r="B695" i="19"/>
  <c r="B669" i="19"/>
  <c r="B762" i="19"/>
  <c r="B212" i="19"/>
  <c r="C212" i="19" s="1"/>
  <c r="B159" i="19"/>
  <c r="C159" i="19" s="1"/>
  <c r="B174" i="19"/>
  <c r="C174" i="19" s="1"/>
  <c r="B515" i="19"/>
  <c r="B751" i="19"/>
  <c r="B529" i="19"/>
  <c r="B697" i="19"/>
  <c r="B600" i="19"/>
  <c r="B545" i="19"/>
  <c r="B588" i="19"/>
  <c r="B650" i="19"/>
  <c r="B680" i="19"/>
  <c r="B579" i="19"/>
  <c r="B764" i="19"/>
  <c r="B663" i="19"/>
  <c r="B552" i="19"/>
  <c r="B535" i="19"/>
  <c r="B601" i="19"/>
  <c r="B175" i="19"/>
  <c r="C175" i="19" s="1"/>
  <c r="B551" i="19"/>
  <c r="B563" i="19"/>
  <c r="B681" i="19"/>
  <c r="B659" i="19"/>
  <c r="B709" i="19"/>
  <c r="B554" i="19"/>
  <c r="B786" i="19"/>
  <c r="B748" i="19"/>
  <c r="B736" i="19"/>
  <c r="B617" i="19"/>
  <c r="B644" i="19"/>
  <c r="B780" i="19"/>
  <c r="B652" i="19"/>
  <c r="B625" i="19"/>
  <c r="B523" i="19"/>
  <c r="B653" i="19"/>
  <c r="B685" i="19"/>
  <c r="B338" i="19"/>
  <c r="C338" i="19" s="1"/>
  <c r="B636" i="19"/>
  <c r="B675" i="19"/>
  <c r="B241" i="19"/>
  <c r="C241" i="19" s="1"/>
  <c r="B373" i="19"/>
  <c r="C373" i="19" s="1"/>
  <c r="B607" i="19"/>
  <c r="B622" i="19"/>
  <c r="B297" i="19"/>
  <c r="C297" i="19" s="1"/>
  <c r="B765" i="19"/>
  <c r="B758" i="19"/>
  <c r="B240" i="19"/>
  <c r="C240" i="19" s="1"/>
  <c r="B271" i="19"/>
  <c r="C271" i="19" s="1"/>
  <c r="B198" i="19"/>
  <c r="C198" i="19" s="1"/>
  <c r="B230" i="19"/>
  <c r="C230" i="19" s="1"/>
  <c r="B543" i="19"/>
  <c r="B779" i="19"/>
  <c r="B268" i="19"/>
  <c r="C268" i="19" s="1"/>
  <c r="B383" i="19"/>
  <c r="C383" i="19" s="1"/>
  <c r="B398" i="19"/>
  <c r="C398" i="19" s="1"/>
  <c r="B571" i="19"/>
  <c r="B528" i="19"/>
  <c r="B585" i="19"/>
  <c r="B753" i="19"/>
  <c r="B628" i="19"/>
  <c r="B547" i="19"/>
  <c r="B324" i="19"/>
  <c r="C324" i="19" s="1"/>
  <c r="B176" i="19"/>
  <c r="C176" i="19" s="1"/>
  <c r="B226" i="19"/>
  <c r="C226" i="19" s="1"/>
  <c r="B205" i="19"/>
  <c r="C205" i="19" s="1"/>
  <c r="B599" i="19"/>
  <c r="B556" i="19"/>
  <c r="B603" i="19"/>
  <c r="B591" i="19"/>
  <c r="B186" i="19"/>
  <c r="C186" i="19" s="1"/>
  <c r="B317" i="19"/>
  <c r="C317" i="19" s="1"/>
  <c r="B584" i="19"/>
  <c r="B641" i="19"/>
  <c r="B785" i="19"/>
  <c r="B684" i="19"/>
  <c r="B631" i="19"/>
  <c r="B649" i="19"/>
  <c r="B645" i="19"/>
  <c r="B298" i="19"/>
  <c r="C298" i="19" s="1"/>
  <c r="B725" i="19"/>
  <c r="B687" i="19"/>
  <c r="B534" i="19"/>
  <c r="B711" i="19"/>
  <c r="B743" i="19"/>
  <c r="B331" i="19"/>
  <c r="C331" i="19" s="1"/>
  <c r="B513" i="19"/>
  <c r="B739" i="19"/>
  <c r="B696" i="19"/>
  <c r="B781" i="19"/>
  <c r="B540" i="19"/>
  <c r="B621" i="19"/>
  <c r="B593" i="19"/>
  <c r="B518" i="19"/>
  <c r="B580" i="19"/>
  <c r="B635" i="19"/>
  <c r="B666" i="19"/>
  <c r="B712" i="19"/>
  <c r="B728" i="19"/>
  <c r="B674" i="19"/>
  <c r="B627" i="19"/>
  <c r="B589" i="19"/>
  <c r="B270" i="19"/>
  <c r="C270" i="19" s="1"/>
  <c r="B282" i="19"/>
  <c r="C282" i="19" s="1"/>
  <c r="B66" i="19"/>
  <c r="C66" i="19" s="1"/>
  <c r="B655" i="19"/>
  <c r="B612" i="19"/>
  <c r="B116" i="19"/>
  <c r="C116" i="19" s="1"/>
  <c r="B640" i="19"/>
  <c r="B740" i="19"/>
  <c r="B517" i="19"/>
  <c r="B243" i="19"/>
  <c r="C243" i="19" s="1"/>
  <c r="B150" i="19"/>
  <c r="C150" i="19" s="1"/>
  <c r="B519" i="19"/>
  <c r="B359" i="19"/>
  <c r="C359" i="19" s="1"/>
  <c r="B299" i="19"/>
  <c r="C299" i="19" s="1"/>
  <c r="B235" i="19"/>
  <c r="C235" i="19" s="1"/>
  <c r="B541" i="19"/>
  <c r="B767" i="19"/>
  <c r="B724" i="19"/>
  <c r="B596" i="19"/>
  <c r="B715" i="19"/>
  <c r="B771" i="19"/>
  <c r="B594" i="19"/>
  <c r="B590" i="19"/>
  <c r="B562" i="19"/>
  <c r="B775" i="19"/>
  <c r="B692" i="19"/>
  <c r="B618" i="19"/>
  <c r="B750" i="19"/>
  <c r="B769" i="19"/>
  <c r="B546" i="19"/>
  <c r="B352" i="19"/>
  <c r="C352" i="19" s="1"/>
  <c r="B730" i="19"/>
  <c r="B247" i="19"/>
  <c r="C247" i="19" s="1"/>
  <c r="B657" i="19"/>
  <c r="B275" i="19"/>
  <c r="C275" i="19" s="1"/>
  <c r="B683" i="19"/>
  <c r="B706" i="19"/>
  <c r="B788" i="19"/>
  <c r="B303" i="19"/>
  <c r="C303" i="19" s="1"/>
  <c r="B172" i="19"/>
  <c r="C172" i="19" s="1"/>
  <c r="B668" i="19"/>
  <c r="B512" i="19"/>
  <c r="B387" i="19"/>
  <c r="C387" i="19" s="1"/>
  <c r="B327" i="19"/>
  <c r="C327" i="19" s="1"/>
  <c r="B33" i="19"/>
  <c r="C33" i="19" s="1"/>
  <c r="B569" i="19"/>
  <c r="B524" i="19"/>
  <c r="B752" i="19"/>
  <c r="B586" i="19"/>
  <c r="B624" i="19"/>
  <c r="B656" i="19"/>
  <c r="B646" i="19"/>
  <c r="B564" i="19"/>
  <c r="B106" i="19"/>
  <c r="C106" i="19" s="1"/>
  <c r="B195" i="19"/>
  <c r="C195" i="19" s="1"/>
  <c r="B236" i="19"/>
  <c r="C236" i="19" s="1"/>
  <c r="B322" i="19"/>
  <c r="C322" i="19" s="1"/>
  <c r="B196" i="19"/>
  <c r="C196" i="19" s="1"/>
  <c r="B237" i="19"/>
  <c r="C237" i="19" s="1"/>
  <c r="B21" i="19"/>
  <c r="C21" i="19" s="1"/>
  <c r="B111" i="19"/>
  <c r="C111" i="19" s="1"/>
  <c r="B152" i="19"/>
  <c r="C152" i="19" s="1"/>
  <c r="B238" i="19"/>
  <c r="C238" i="19" s="1"/>
  <c r="B328" i="19"/>
  <c r="C328" i="19" s="1"/>
  <c r="B22" i="19"/>
  <c r="C22" i="19" s="1"/>
  <c r="B112" i="19"/>
  <c r="C112" i="19" s="1"/>
  <c r="B329" i="19"/>
  <c r="C329" i="19" s="1"/>
  <c r="B26" i="19"/>
  <c r="C26" i="19" s="1"/>
  <c r="B68" i="19"/>
  <c r="C68" i="19" s="1"/>
  <c r="B244" i="19"/>
  <c r="C244" i="19" s="1"/>
  <c r="B20" i="19"/>
  <c r="C20" i="19" s="1"/>
  <c r="B110" i="19"/>
  <c r="C110" i="19" s="1"/>
  <c r="B153" i="19"/>
  <c r="C153" i="19" s="1"/>
  <c r="B154" i="19"/>
  <c r="C154" i="19" s="1"/>
  <c r="B82" i="19"/>
  <c r="C82" i="19" s="1"/>
  <c r="B168" i="19"/>
  <c r="C168" i="19" s="1"/>
  <c r="B209" i="19"/>
  <c r="C209" i="19" s="1"/>
  <c r="B385" i="19"/>
  <c r="C385" i="19" s="1"/>
  <c r="B83" i="19"/>
  <c r="C83" i="19" s="1"/>
  <c r="B124" i="19"/>
  <c r="C124" i="19" s="1"/>
  <c r="B210" i="19"/>
  <c r="C210" i="19" s="1"/>
  <c r="B300" i="19"/>
  <c r="C300" i="19" s="1"/>
  <c r="B386" i="19"/>
  <c r="C386" i="19" s="1"/>
  <c r="B27" i="19"/>
  <c r="C27" i="19" s="1"/>
  <c r="B140" i="19"/>
  <c r="C140" i="19" s="1"/>
  <c r="B28" i="19"/>
  <c r="C28" i="19" s="1"/>
  <c r="B376" i="19"/>
  <c r="C376" i="19" s="1"/>
  <c r="B264" i="19"/>
  <c r="C264" i="19" s="1"/>
  <c r="B377" i="19"/>
  <c r="C377" i="19" s="1"/>
  <c r="B208" i="19"/>
  <c r="C208" i="19" s="1"/>
  <c r="B265" i="19"/>
  <c r="C265" i="19" s="1"/>
  <c r="B320" i="19"/>
  <c r="C320" i="19" s="1"/>
  <c r="B378" i="19"/>
  <c r="C378" i="19" s="1"/>
  <c r="B41" i="19"/>
  <c r="C41" i="19" s="1"/>
  <c r="B96" i="19"/>
  <c r="C96" i="19" s="1"/>
  <c r="B160" i="19"/>
  <c r="C160" i="19" s="1"/>
  <c r="B217" i="19"/>
  <c r="C217" i="19" s="1"/>
  <c r="B272" i="19"/>
  <c r="C272" i="19" s="1"/>
  <c r="B334" i="19"/>
  <c r="C334" i="19" s="1"/>
  <c r="B390" i="19"/>
  <c r="C390" i="19" s="1"/>
  <c r="B162" i="19"/>
  <c r="C162" i="19" s="1"/>
  <c r="B336" i="19"/>
  <c r="C336" i="19" s="1"/>
  <c r="B223" i="19"/>
  <c r="C223" i="19" s="1"/>
  <c r="B42" i="19"/>
  <c r="C42" i="19" s="1"/>
  <c r="B97" i="19"/>
  <c r="C97" i="19" s="1"/>
  <c r="B161" i="19"/>
  <c r="C161" i="19" s="1"/>
  <c r="B218" i="19"/>
  <c r="C218" i="19" s="1"/>
  <c r="B273" i="19"/>
  <c r="C273" i="19" s="1"/>
  <c r="B335" i="19"/>
  <c r="C335" i="19" s="1"/>
  <c r="B391" i="19"/>
  <c r="C391" i="19" s="1"/>
  <c r="B98" i="19"/>
  <c r="C98" i="19" s="1"/>
  <c r="B222" i="19"/>
  <c r="C222" i="19" s="1"/>
  <c r="B274" i="19"/>
  <c r="C274" i="19" s="1"/>
  <c r="B392" i="19"/>
  <c r="C392" i="19" s="1"/>
  <c r="B48" i="19"/>
  <c r="C48" i="19" s="1"/>
  <c r="B166" i="19"/>
  <c r="C166" i="19" s="1"/>
  <c r="B278" i="19"/>
  <c r="C278" i="19" s="1"/>
  <c r="B49" i="19"/>
  <c r="C49" i="19" s="1"/>
  <c r="B104" i="19"/>
  <c r="C104" i="19" s="1"/>
  <c r="B167" i="19"/>
  <c r="C167" i="19" s="1"/>
  <c r="B224" i="19"/>
  <c r="C224" i="19" s="1"/>
  <c r="B279" i="19"/>
  <c r="C279" i="19" s="1"/>
  <c r="B50" i="19"/>
  <c r="C50" i="19" s="1"/>
  <c r="B105" i="19"/>
  <c r="C105" i="19" s="1"/>
  <c r="B280" i="19"/>
  <c r="C280" i="19" s="1"/>
  <c r="B54" i="19"/>
  <c r="C54" i="19" s="1"/>
  <c r="B55" i="19"/>
  <c r="C55" i="19" s="1"/>
  <c r="B266" i="19"/>
  <c r="C266" i="19" s="1"/>
  <c r="B40" i="19"/>
  <c r="C40" i="19" s="1"/>
  <c r="B56" i="19"/>
  <c r="C56" i="19" s="1"/>
  <c r="B384" i="19"/>
  <c r="C384" i="19" s="1"/>
  <c r="B60" i="19"/>
  <c r="C60" i="19" s="1"/>
  <c r="B292" i="19"/>
  <c r="C292" i="19" s="1"/>
  <c r="B61" i="19"/>
  <c r="C61" i="19" s="1"/>
  <c r="B293" i="19"/>
  <c r="C293" i="19" s="1"/>
  <c r="B62" i="19"/>
  <c r="C62" i="19" s="1"/>
  <c r="B294" i="19"/>
  <c r="C294" i="19" s="1"/>
  <c r="B63" i="19"/>
  <c r="C63" i="19" s="1"/>
  <c r="B180" i="19"/>
  <c r="C180" i="19" s="1"/>
  <c r="B301" i="19"/>
  <c r="C301" i="19" s="1"/>
  <c r="B69" i="19"/>
  <c r="C69" i="19" s="1"/>
  <c r="B181" i="19"/>
  <c r="C181" i="19" s="1"/>
  <c r="B302" i="19"/>
  <c r="C302" i="19" s="1"/>
  <c r="B70" i="19"/>
  <c r="C70" i="19" s="1"/>
  <c r="B182" i="19"/>
  <c r="C182" i="19" s="1"/>
  <c r="B306" i="19"/>
  <c r="C306" i="19" s="1"/>
  <c r="B188" i="19"/>
  <c r="C188" i="19" s="1"/>
  <c r="B321" i="19"/>
  <c r="C321" i="19" s="1"/>
  <c r="B330" i="19"/>
  <c r="C330" i="19" s="1"/>
  <c r="B348" i="19"/>
  <c r="C348" i="19" s="1"/>
  <c r="B350" i="19"/>
  <c r="C350" i="19" s="1"/>
  <c r="B357" i="19"/>
  <c r="C357" i="19" s="1"/>
  <c r="B13" i="19"/>
  <c r="C13" i="19" s="1"/>
  <c r="B14" i="19"/>
  <c r="C14" i="19" s="1"/>
  <c r="B307" i="19"/>
  <c r="C307" i="19" s="1"/>
  <c r="B76" i="19"/>
  <c r="C76" i="19" s="1"/>
  <c r="B308" i="19"/>
  <c r="C308" i="19" s="1"/>
  <c r="B77" i="19"/>
  <c r="C77" i="19" s="1"/>
  <c r="B189" i="19"/>
  <c r="C189" i="19" s="1"/>
  <c r="B78" i="19"/>
  <c r="C78" i="19" s="1"/>
  <c r="B190" i="19"/>
  <c r="C190" i="19" s="1"/>
  <c r="B84" i="19"/>
  <c r="C84" i="19" s="1"/>
  <c r="B194" i="19"/>
  <c r="C194" i="19" s="1"/>
  <c r="B216" i="19"/>
  <c r="C216" i="19" s="1"/>
  <c r="B349" i="19"/>
  <c r="C349" i="19" s="1"/>
  <c r="B245" i="19"/>
  <c r="C245" i="19" s="1"/>
  <c r="B246" i="19"/>
  <c r="C246" i="19" s="1"/>
  <c r="B250" i="19"/>
  <c r="C250" i="19" s="1"/>
  <c r="B133" i="19"/>
  <c r="C133" i="19" s="1"/>
  <c r="B358" i="19"/>
  <c r="C358" i="19" s="1"/>
  <c r="B134" i="19"/>
  <c r="C134" i="19" s="1"/>
  <c r="B362" i="19"/>
  <c r="C362" i="19" s="1"/>
  <c r="B138" i="19"/>
  <c r="C138" i="19" s="1"/>
  <c r="B363" i="19"/>
  <c r="C363" i="19" s="1"/>
  <c r="B139" i="19"/>
  <c r="C139" i="19" s="1"/>
  <c r="B364" i="19"/>
  <c r="C364" i="19" s="1"/>
  <c r="B125" i="19"/>
  <c r="C125" i="19" s="1"/>
  <c r="B126" i="19"/>
  <c r="C126" i="19" s="1"/>
  <c r="B356" i="19"/>
  <c r="C356" i="19" s="1"/>
  <c r="B132" i="19"/>
  <c r="C132" i="19" s="1"/>
  <c r="B251" i="19"/>
  <c r="C251" i="19" s="1"/>
  <c r="B12" i="19"/>
  <c r="C12" i="19" s="1"/>
  <c r="B252" i="19"/>
  <c r="C252" i="19" s="1"/>
  <c r="B256" i="19"/>
  <c r="C256" i="19" s="1"/>
  <c r="B259" i="19"/>
  <c r="C259" i="19" s="1"/>
  <c r="B95" i="19"/>
  <c r="C95" i="19" s="1"/>
  <c r="B65" i="19"/>
  <c r="C65" i="19" s="1"/>
  <c r="B341" i="19"/>
  <c r="C341" i="19" s="1"/>
  <c r="B171" i="19"/>
  <c r="C171" i="19" s="1"/>
  <c r="B289" i="19"/>
  <c r="C289" i="19" s="1"/>
  <c r="B342" i="19"/>
  <c r="C342" i="19" s="1"/>
  <c r="B232" i="19"/>
  <c r="C232" i="19" s="1"/>
  <c r="B93" i="19"/>
  <c r="C93" i="19" s="1"/>
  <c r="B254" i="19"/>
  <c r="C254" i="19" s="1"/>
  <c r="B158" i="19"/>
  <c r="C158" i="19" s="1"/>
  <c r="B277" i="19"/>
  <c r="C277" i="19" s="1"/>
  <c r="B185" i="19"/>
  <c r="C185" i="19" s="1"/>
  <c r="B219" i="19"/>
  <c r="C219" i="19" s="1"/>
  <c r="B285" i="19"/>
  <c r="C285" i="19" s="1"/>
  <c r="B59" i="19"/>
  <c r="C59" i="19" s="1"/>
  <c r="B258" i="19"/>
  <c r="C258" i="19" s="1"/>
  <c r="B234" i="19"/>
  <c r="C234" i="19" s="1"/>
  <c r="B337" i="19"/>
  <c r="C337" i="19" s="1"/>
  <c r="B92" i="19"/>
  <c r="C92" i="19" s="1"/>
  <c r="B130" i="19"/>
  <c r="C130" i="19" s="1"/>
  <c r="B193" i="19"/>
  <c r="C193" i="19" s="1"/>
  <c r="B163" i="19"/>
  <c r="C163" i="19" s="1"/>
  <c r="B295" i="19"/>
  <c r="C295" i="19" s="1"/>
  <c r="B291" i="19"/>
  <c r="C291" i="19" s="1"/>
  <c r="B37" i="19"/>
  <c r="C37" i="19" s="1"/>
  <c r="B122" i="19"/>
  <c r="C122" i="19" s="1"/>
  <c r="B281" i="19"/>
  <c r="C281" i="19" s="1"/>
  <c r="B371" i="19"/>
  <c r="C371" i="19" s="1"/>
  <c r="B86" i="19"/>
  <c r="C86" i="19" s="1"/>
  <c r="B137" i="19"/>
  <c r="C137" i="19" s="1"/>
  <c r="B101" i="19"/>
  <c r="C101" i="19" s="1"/>
  <c r="B135" i="19"/>
  <c r="C135" i="19" s="1"/>
  <c r="B239" i="19"/>
  <c r="C239" i="19" s="1"/>
  <c r="B229" i="19"/>
  <c r="C229" i="19" s="1"/>
  <c r="B30" i="19"/>
  <c r="C30" i="19" s="1"/>
  <c r="B344" i="19"/>
  <c r="C344" i="19" s="1"/>
  <c r="B202" i="19"/>
  <c r="C202" i="19" s="1"/>
  <c r="B311" i="19"/>
  <c r="C311" i="19" s="1"/>
  <c r="B225" i="19"/>
  <c r="C225" i="19" s="1"/>
  <c r="B102" i="19"/>
  <c r="C102" i="19" s="1"/>
  <c r="B109" i="19"/>
  <c r="C109" i="19" s="1"/>
  <c r="B73" i="19"/>
  <c r="C73" i="19" s="1"/>
  <c r="B107" i="19"/>
  <c r="C107" i="19" s="1"/>
  <c r="B183" i="19"/>
  <c r="C183" i="19" s="1"/>
  <c r="B255" i="19"/>
  <c r="C255" i="19" s="1"/>
  <c r="B197" i="19"/>
  <c r="C197" i="19" s="1"/>
  <c r="B91" i="19"/>
  <c r="C91" i="19" s="1"/>
  <c r="B103" i="19"/>
  <c r="C103" i="19" s="1"/>
  <c r="B45" i="19"/>
  <c r="C45" i="19" s="1"/>
  <c r="B79" i="19"/>
  <c r="C79" i="19" s="1"/>
  <c r="B127" i="19"/>
  <c r="C127" i="19" s="1"/>
  <c r="B233" i="19"/>
  <c r="C233" i="19" s="1"/>
  <c r="B173" i="19"/>
  <c r="C173" i="19" s="1"/>
  <c r="B375" i="19"/>
  <c r="C375" i="19" s="1"/>
  <c r="B146" i="19"/>
  <c r="C146" i="19" s="1"/>
  <c r="B199" i="19"/>
  <c r="C199" i="19" s="1"/>
  <c r="B141" i="19"/>
  <c r="C141" i="19" s="1"/>
  <c r="B74" i="19"/>
  <c r="C74" i="19" s="1"/>
  <c r="B81" i="19"/>
  <c r="C81" i="19" s="1"/>
  <c r="B17" i="19"/>
  <c r="C17" i="19" s="1"/>
  <c r="B51" i="19"/>
  <c r="C51" i="19" s="1"/>
  <c r="B99" i="19"/>
  <c r="C99" i="19" s="1"/>
  <c r="B355" i="19"/>
  <c r="C355" i="19" s="1"/>
  <c r="B288" i="19"/>
  <c r="C288" i="19" s="1"/>
  <c r="B113" i="19"/>
  <c r="C113" i="19" s="1"/>
  <c r="B347" i="19"/>
  <c r="C347" i="19" s="1"/>
  <c r="B25" i="19"/>
  <c r="C25" i="19" s="1"/>
  <c r="B388" i="19"/>
  <c r="C388" i="19" s="1"/>
  <c r="B23" i="19"/>
  <c r="C23" i="19" s="1"/>
  <c r="B71" i="19"/>
  <c r="C71" i="19" s="1"/>
  <c r="B179" i="19"/>
  <c r="C179" i="19" s="1"/>
  <c r="B372" i="19"/>
  <c r="C372" i="19" s="1"/>
  <c r="B32" i="19"/>
  <c r="C32" i="19" s="1"/>
  <c r="B393" i="19"/>
  <c r="C393" i="19" s="1"/>
  <c r="B170" i="19"/>
  <c r="C170" i="19" s="1"/>
  <c r="B221" i="19"/>
  <c r="C221" i="19" s="1"/>
  <c r="B157" i="19"/>
  <c r="C157" i="19" s="1"/>
  <c r="B191" i="19"/>
  <c r="C191" i="19" s="1"/>
  <c r="B351" i="19"/>
  <c r="C351" i="19" s="1"/>
  <c r="B129" i="19"/>
  <c r="C129" i="19" s="1"/>
  <c r="B316" i="19"/>
  <c r="C316" i="19" s="1"/>
  <c r="B260" i="19"/>
  <c r="C260" i="19" s="1"/>
  <c r="B215" i="19"/>
  <c r="C215" i="19" s="1"/>
  <c r="B117" i="19"/>
  <c r="C117" i="19" s="1"/>
  <c r="B319" i="19"/>
  <c r="C319" i="19" s="1"/>
  <c r="B143" i="19"/>
  <c r="C143" i="19" s="1"/>
  <c r="B85" i="19"/>
  <c r="C85" i="19" s="1"/>
  <c r="B286" i="19"/>
  <c r="C286" i="19" s="1"/>
  <c r="B120" i="19"/>
  <c r="C120" i="19" s="1"/>
  <c r="B47" i="19"/>
  <c r="C47" i="19" s="1"/>
  <c r="B46" i="19"/>
  <c r="C46" i="19" s="1"/>
  <c r="B360" i="19"/>
  <c r="C360" i="19" s="1"/>
  <c r="B380" i="19"/>
  <c r="C380" i="19" s="1"/>
  <c r="B15" i="19"/>
  <c r="C15" i="19" s="1"/>
  <c r="B187" i="19"/>
  <c r="C187" i="19" s="1"/>
  <c r="B64" i="19"/>
  <c r="C64" i="19" s="1"/>
  <c r="B397" i="19"/>
  <c r="C397" i="19" s="1"/>
  <c r="B115" i="19"/>
  <c r="C115" i="19" s="1"/>
  <c r="B29" i="19"/>
  <c r="C29" i="19" s="1"/>
  <c r="B365" i="19"/>
  <c r="C365" i="19" s="1"/>
  <c r="B332" i="19"/>
  <c r="C332" i="19" s="1"/>
  <c r="B296" i="19"/>
  <c r="C296" i="19" s="1"/>
  <c r="B75" i="19"/>
  <c r="C75" i="19" s="1"/>
  <c r="B263" i="19"/>
  <c r="C263" i="19" s="1"/>
  <c r="B204" i="19"/>
  <c r="C204" i="19" s="1"/>
  <c r="B90" i="19"/>
  <c r="C90" i="19" s="1"/>
  <c r="B309" i="19"/>
  <c r="C309" i="19" s="1"/>
  <c r="B19" i="19"/>
  <c r="C19" i="19" s="1"/>
  <c r="B18" i="19"/>
  <c r="C18" i="19" s="1"/>
  <c r="B304" i="19"/>
  <c r="C304" i="19" s="1"/>
  <c r="B44" i="19"/>
  <c r="C44" i="19" s="1"/>
  <c r="B147" i="19"/>
  <c r="C147" i="19" s="1"/>
  <c r="B121" i="19"/>
  <c r="C121" i="19" s="1"/>
  <c r="B89" i="19"/>
  <c r="C89" i="19" s="1"/>
  <c r="B354" i="19"/>
  <c r="C354" i="19" s="1"/>
  <c r="B305" i="19"/>
  <c r="C305" i="19" s="1"/>
  <c r="B211" i="19"/>
  <c r="C211" i="19" s="1"/>
  <c r="B200" i="19"/>
  <c r="C200" i="19" s="1"/>
  <c r="B67" i="19"/>
  <c r="C67" i="19" s="1"/>
  <c r="B399" i="19"/>
  <c r="C399" i="19" s="1"/>
  <c r="B366" i="19"/>
  <c r="C366" i="19" s="1"/>
  <c r="B177" i="19"/>
  <c r="C177" i="19" s="1"/>
  <c r="B249" i="19"/>
  <c r="C249" i="19" s="1"/>
  <c r="B164" i="19"/>
  <c r="C164" i="19" s="1"/>
  <c r="B155" i="19"/>
  <c r="C155" i="19" s="1"/>
  <c r="B343" i="19"/>
  <c r="C343" i="19" s="1"/>
  <c r="B145" i="19"/>
  <c r="C145" i="19" s="1"/>
  <c r="B310" i="19"/>
  <c r="C310" i="19" s="1"/>
  <c r="B396" i="19"/>
  <c r="C396" i="19" s="1"/>
  <c r="B313" i="19"/>
  <c r="C313" i="19" s="1"/>
  <c r="B326" i="19"/>
  <c r="C326" i="19" s="1"/>
  <c r="B165" i="19"/>
  <c r="C165" i="19" s="1"/>
  <c r="B136" i="19"/>
  <c r="C136" i="19" s="1"/>
  <c r="B43" i="19"/>
  <c r="C43" i="19" s="1"/>
  <c r="B374" i="19"/>
  <c r="C374" i="19" s="1"/>
  <c r="B94" i="19"/>
  <c r="C94" i="19" s="1"/>
  <c r="B315" i="19"/>
  <c r="C315" i="19" s="1"/>
  <c r="B31" i="19"/>
  <c r="C31" i="19" s="1"/>
  <c r="B346" i="19"/>
  <c r="C346" i="19" s="1"/>
  <c r="B253" i="19"/>
  <c r="C253" i="19" s="1"/>
  <c r="B276" i="19"/>
  <c r="C276" i="19" s="1"/>
  <c r="B379" i="19"/>
  <c r="C379" i="19" s="1"/>
  <c r="B131" i="19"/>
  <c r="C131" i="19" s="1"/>
  <c r="B340" i="19"/>
  <c r="C340" i="19" s="1"/>
  <c r="B207" i="19"/>
  <c r="C207" i="19" s="1"/>
  <c r="B148" i="19"/>
  <c r="C148" i="19" s="1"/>
  <c r="B257" i="19"/>
  <c r="C257" i="19" s="1"/>
  <c r="B231" i="19"/>
  <c r="C231" i="19" s="1"/>
  <c r="B369" i="19"/>
  <c r="C369" i="19" s="1"/>
  <c r="B169" i="19"/>
  <c r="C169" i="19" s="1"/>
  <c r="B382" i="19"/>
  <c r="C382" i="19" s="1"/>
  <c r="B389" i="19"/>
  <c r="C389" i="19" s="1"/>
  <c r="B248" i="19"/>
  <c r="C248" i="19" s="1"/>
  <c r="B323" i="19"/>
  <c r="C323" i="19" s="1"/>
  <c r="B203" i="19"/>
  <c r="C203" i="19" s="1"/>
  <c r="B123" i="19"/>
  <c r="C123" i="19" s="1"/>
  <c r="B36" i="19"/>
  <c r="C36" i="19" s="1"/>
  <c r="B119" i="19"/>
  <c r="C119" i="19" s="1"/>
  <c r="B57" i="19"/>
  <c r="C57" i="19" s="1"/>
  <c r="B178" i="19"/>
  <c r="C178" i="19" s="1"/>
  <c r="B220" i="19"/>
  <c r="C220" i="19" s="1"/>
  <c r="B267" i="19"/>
  <c r="C267" i="19" s="1"/>
  <c r="B151" i="19"/>
  <c r="C151" i="19" s="1"/>
  <c r="B201" i="19"/>
  <c r="C201" i="19" s="1"/>
  <c r="B314" i="19"/>
  <c r="C314" i="19" s="1"/>
  <c r="B400" i="19"/>
  <c r="C400" i="19" s="1"/>
  <c r="B192" i="19"/>
  <c r="C192" i="19" s="1"/>
  <c r="B52" i="19"/>
  <c r="C52" i="19" s="1"/>
  <c r="B214" i="19"/>
  <c r="C214" i="19" s="1"/>
  <c r="B284" i="19"/>
  <c r="C284" i="19" s="1"/>
  <c r="B228" i="19"/>
  <c r="C228" i="19" s="1"/>
  <c r="B227" i="19"/>
  <c r="C227" i="19" s="1"/>
  <c r="B80" i="19"/>
  <c r="C80" i="19" s="1"/>
  <c r="B262" i="19"/>
  <c r="C262" i="19" s="1"/>
  <c r="B108" i="19"/>
  <c r="C108" i="19" s="1"/>
  <c r="A108" i="1" s="1"/>
  <c r="A108" i="3" s="1"/>
  <c r="B242" i="19"/>
  <c r="C242" i="19" s="1"/>
  <c r="B261" i="19"/>
  <c r="C261" i="19" s="1"/>
  <c r="B283" i="19"/>
  <c r="C283" i="19" s="1"/>
  <c r="B996" i="19"/>
  <c r="C996" i="19" s="1"/>
  <c r="B974" i="19"/>
  <c r="C974" i="19" s="1"/>
  <c r="B988" i="19"/>
  <c r="C988" i="19" s="1"/>
  <c r="B984" i="19"/>
  <c r="C984" i="19" s="1"/>
  <c r="B977" i="19"/>
  <c r="C977" i="19" s="1"/>
  <c r="B969" i="19"/>
  <c r="C969" i="19" s="1"/>
  <c r="B997" i="19"/>
  <c r="C997" i="19" s="1"/>
  <c r="B981" i="19"/>
  <c r="C981" i="19" s="1"/>
  <c r="B1003" i="19"/>
  <c r="C1003" i="19" s="1"/>
  <c r="B990" i="19"/>
  <c r="C990" i="19" s="1"/>
  <c r="B976" i="19"/>
  <c r="C976" i="19" s="1"/>
  <c r="B978" i="19"/>
  <c r="C978" i="19" s="1"/>
  <c r="B992" i="19"/>
  <c r="C992" i="19" s="1"/>
  <c r="B985" i="19"/>
  <c r="C985" i="19" s="1"/>
  <c r="B980" i="19"/>
  <c r="C980" i="19" s="1"/>
  <c r="B995" i="19"/>
  <c r="C995" i="19" s="1"/>
  <c r="B991" i="19"/>
  <c r="C991" i="19" s="1"/>
  <c r="B968" i="19"/>
  <c r="C968" i="19" s="1"/>
  <c r="B986" i="19"/>
  <c r="C986" i="19" s="1"/>
  <c r="B993" i="19"/>
  <c r="C993" i="19" s="1"/>
  <c r="B970" i="19"/>
  <c r="C970" i="19" s="1"/>
  <c r="B975" i="19"/>
  <c r="C975" i="19" s="1"/>
  <c r="B971" i="19"/>
  <c r="C971" i="19" s="1"/>
  <c r="B999" i="19"/>
  <c r="C999" i="19" s="1"/>
  <c r="B972" i="19"/>
  <c r="C972" i="19" s="1"/>
  <c r="B1002" i="19"/>
  <c r="C1002" i="19" s="1"/>
  <c r="B979" i="19"/>
  <c r="C979" i="19" s="1"/>
  <c r="B983" i="19"/>
  <c r="C983" i="19" s="1"/>
  <c r="B994" i="19"/>
  <c r="C994" i="19" s="1"/>
  <c r="B998" i="19"/>
  <c r="C998" i="19" s="1"/>
  <c r="B989" i="19"/>
  <c r="C989" i="19" s="1"/>
  <c r="B973" i="19"/>
  <c r="C973" i="19" s="1"/>
  <c r="B982" i="19"/>
  <c r="C982" i="19" s="1"/>
  <c r="B987" i="19"/>
  <c r="C987" i="19" s="1"/>
  <c r="B929" i="19"/>
  <c r="C929" i="19" s="1"/>
  <c r="B942" i="19"/>
  <c r="C942" i="19" s="1"/>
  <c r="B943" i="19"/>
  <c r="C943" i="19" s="1"/>
  <c r="B960" i="19"/>
  <c r="C960" i="19" s="1"/>
  <c r="B933" i="19"/>
  <c r="C933" i="19" s="1"/>
  <c r="B944" i="19"/>
  <c r="C944" i="19" s="1"/>
  <c r="B961" i="19"/>
  <c r="C961" i="19" s="1"/>
  <c r="B945" i="19"/>
  <c r="C945" i="19" s="1"/>
  <c r="B932" i="19"/>
  <c r="C932" i="19" s="1"/>
  <c r="B934" i="19"/>
  <c r="C934" i="19" s="1"/>
  <c r="B946" i="19"/>
  <c r="C946" i="19" s="1"/>
  <c r="B962" i="19"/>
  <c r="C962" i="19" s="1"/>
  <c r="B935" i="19"/>
  <c r="C935" i="19" s="1"/>
  <c r="B963" i="19"/>
  <c r="C963" i="19" s="1"/>
  <c r="B926" i="19"/>
  <c r="C926" i="19" s="1"/>
  <c r="B936" i="19"/>
  <c r="C936" i="19" s="1"/>
  <c r="B954" i="19"/>
  <c r="C954" i="19" s="1"/>
  <c r="B964" i="19"/>
  <c r="C964" i="19" s="1"/>
  <c r="B927" i="19"/>
  <c r="C927" i="19" s="1"/>
  <c r="B931" i="19"/>
  <c r="C931" i="19" s="1"/>
  <c r="B947" i="19"/>
  <c r="C947" i="19" s="1"/>
  <c r="B928" i="19"/>
  <c r="C928" i="19" s="1"/>
  <c r="B948" i="19"/>
  <c r="C948" i="19" s="1"/>
  <c r="B956" i="19"/>
  <c r="C956" i="19" s="1"/>
  <c r="B959" i="19"/>
  <c r="C959" i="19" s="1"/>
  <c r="B937" i="19"/>
  <c r="C937" i="19" s="1"/>
  <c r="B965" i="19"/>
  <c r="C965" i="19" s="1"/>
  <c r="B938" i="19"/>
  <c r="C938" i="19" s="1"/>
  <c r="B966" i="19"/>
  <c r="C966" i="19" s="1"/>
  <c r="B939" i="19"/>
  <c r="C939" i="19" s="1"/>
  <c r="B967" i="19"/>
  <c r="C967" i="19" s="1"/>
  <c r="B940" i="19"/>
  <c r="C940" i="19" s="1"/>
  <c r="B941" i="19"/>
  <c r="C941" i="19" s="1"/>
  <c r="B921" i="19"/>
  <c r="C921" i="19" s="1"/>
  <c r="B949" i="19"/>
  <c r="C949" i="19" s="1"/>
  <c r="B922" i="19"/>
  <c r="C922" i="19" s="1"/>
  <c r="B950" i="19"/>
  <c r="C950" i="19" s="1"/>
  <c r="B923" i="19"/>
  <c r="C923" i="19" s="1"/>
  <c r="B951" i="19"/>
  <c r="C951" i="19" s="1"/>
  <c r="B924" i="19"/>
  <c r="C924" i="19" s="1"/>
  <c r="B952" i="19"/>
  <c r="C952" i="19" s="1"/>
  <c r="B925" i="19"/>
  <c r="C925" i="19" s="1"/>
  <c r="B953" i="19"/>
  <c r="C953" i="19" s="1"/>
  <c r="B957" i="19"/>
  <c r="C957" i="19" s="1"/>
  <c r="B958" i="19"/>
  <c r="C958" i="19" s="1"/>
  <c r="B955" i="19"/>
  <c r="C955" i="19" s="1"/>
  <c r="B930" i="19"/>
  <c r="C930" i="19" s="1"/>
  <c r="B912" i="19"/>
  <c r="C912" i="19" s="1"/>
  <c r="B919" i="19"/>
  <c r="C919" i="19" s="1"/>
  <c r="B920" i="19"/>
  <c r="C920" i="19" s="1"/>
  <c r="B918" i="19"/>
  <c r="C918" i="19" s="1"/>
  <c r="B917" i="19"/>
  <c r="C917" i="19" s="1"/>
  <c r="B916" i="19"/>
  <c r="C916" i="19" s="1"/>
  <c r="B915" i="19"/>
  <c r="C915" i="19" s="1"/>
  <c r="B914" i="19"/>
  <c r="C914" i="19" s="1"/>
  <c r="B913" i="19"/>
  <c r="C913" i="19" s="1"/>
  <c r="B4" i="19"/>
  <c r="C4" i="19" s="1"/>
  <c r="A348" i="1" l="1"/>
  <c r="S4" i="18"/>
  <c r="Q4" i="18" s="1"/>
  <c r="T4" i="18" s="1"/>
  <c r="G108" i="3"/>
  <c r="D108" i="3"/>
  <c r="E108" i="3"/>
  <c r="B108" i="3"/>
  <c r="C108" i="3"/>
  <c r="F108" i="3"/>
  <c r="L108" i="3" s="1"/>
  <c r="A350" i="1"/>
  <c r="A328" i="1"/>
  <c r="A332" i="1"/>
  <c r="A354" i="1"/>
  <c r="A398" i="1"/>
  <c r="A397" i="1"/>
  <c r="A298" i="1"/>
  <c r="A298" i="3" s="1"/>
  <c r="A323" i="1"/>
  <c r="A297" i="1"/>
  <c r="A297" i="3" s="1"/>
  <c r="A326" i="1"/>
  <c r="A330" i="1"/>
  <c r="A344" i="1"/>
  <c r="A346" i="1"/>
  <c r="A322" i="1"/>
  <c r="A351" i="1"/>
  <c r="A349" i="1"/>
  <c r="A324" i="1"/>
  <c r="A353" i="1"/>
  <c r="A327" i="1"/>
  <c r="A331" i="1"/>
  <c r="A396" i="1"/>
  <c r="A337" i="1"/>
  <c r="A383" i="1"/>
  <c r="A352" i="1"/>
  <c r="A278" i="1"/>
  <c r="A278" i="3" s="1"/>
  <c r="A329" i="1"/>
  <c r="A364" i="1"/>
  <c r="A305" i="1"/>
  <c r="A282" i="1"/>
  <c r="A282" i="3" s="1"/>
  <c r="A333" i="1"/>
  <c r="A377" i="1"/>
  <c r="A318" i="1"/>
  <c r="A274" i="1"/>
  <c r="A274" i="3" s="1"/>
  <c r="A325" i="1"/>
  <c r="A395" i="1"/>
  <c r="A336" i="1"/>
  <c r="A380" i="1"/>
  <c r="A321" i="1"/>
  <c r="A367" i="1"/>
  <c r="A308" i="1"/>
  <c r="A361" i="1"/>
  <c r="A302" i="1"/>
  <c r="A302" i="3" s="1"/>
  <c r="A365" i="1"/>
  <c r="A306" i="1"/>
  <c r="A360" i="1"/>
  <c r="A301" i="1"/>
  <c r="A301" i="3" s="1"/>
  <c r="A363" i="1"/>
  <c r="A304" i="1"/>
  <c r="A368" i="1"/>
  <c r="A309" i="1"/>
  <c r="A374" i="1"/>
  <c r="A315" i="1"/>
  <c r="A373" i="1"/>
  <c r="A314" i="1"/>
  <c r="A358" i="1"/>
  <c r="A299" i="1"/>
  <c r="A299" i="3" s="1"/>
  <c r="A296" i="1"/>
  <c r="A296" i="3" s="1"/>
  <c r="A347" i="1"/>
  <c r="A369" i="1"/>
  <c r="A310" i="1"/>
  <c r="A399" i="1"/>
  <c r="A338" i="1"/>
  <c r="A294" i="1"/>
  <c r="A294" i="3" s="1"/>
  <c r="A345" i="1"/>
  <c r="A393" i="1"/>
  <c r="A334" i="1"/>
  <c r="A400" i="1"/>
  <c r="A339" i="1"/>
  <c r="A394" i="1"/>
  <c r="A335" i="1"/>
  <c r="A359" i="1"/>
  <c r="A300" i="1"/>
  <c r="A300" i="3" s="1"/>
  <c r="A341" i="1"/>
  <c r="A343" i="1"/>
  <c r="A362" i="1"/>
  <c r="A303" i="1"/>
  <c r="A303" i="3" s="1"/>
  <c r="A376" i="1"/>
  <c r="A317" i="1"/>
  <c r="A379" i="1"/>
  <c r="A320" i="1"/>
  <c r="A340" i="1"/>
  <c r="A372" i="1"/>
  <c r="A313" i="1"/>
  <c r="A342" i="1"/>
  <c r="A370" i="1"/>
  <c r="A311" i="1"/>
  <c r="A366" i="1"/>
  <c r="A307" i="1"/>
  <c r="A371" i="1"/>
  <c r="A312" i="1"/>
  <c r="A378" i="1"/>
  <c r="A319" i="1"/>
  <c r="A375" i="1"/>
  <c r="A316" i="1"/>
  <c r="A293" i="1"/>
  <c r="A293" i="3" s="1"/>
  <c r="A381" i="1"/>
  <c r="A273" i="1"/>
  <c r="A273" i="3" s="1"/>
  <c r="A382" i="1"/>
  <c r="A295" i="1"/>
  <c r="A295" i="3" s="1"/>
  <c r="A292" i="1"/>
  <c r="A292" i="3" s="1"/>
  <c r="A280" i="1"/>
  <c r="A280" i="3" s="1"/>
  <c r="A281" i="1"/>
  <c r="A281" i="3" s="1"/>
  <c r="A283" i="1"/>
  <c r="A283" i="3" s="1"/>
  <c r="A357" i="1"/>
  <c r="A291" i="1"/>
  <c r="A291" i="3" s="1"/>
  <c r="A288" i="1"/>
  <c r="A288" i="3" s="1"/>
  <c r="A284" i="1"/>
  <c r="A284" i="3" s="1"/>
  <c r="A290" i="1"/>
  <c r="A290" i="3" s="1"/>
  <c r="A385" i="1"/>
  <c r="A286" i="1"/>
  <c r="A286" i="3" s="1"/>
  <c r="A387" i="1"/>
  <c r="A289" i="1"/>
  <c r="A289" i="3" s="1"/>
  <c r="A356" i="1"/>
  <c r="A287" i="1"/>
  <c r="A287" i="3" s="1"/>
  <c r="A384" i="1"/>
  <c r="A285" i="1"/>
  <c r="A285" i="3" s="1"/>
  <c r="A259" i="1"/>
  <c r="A259" i="3" s="1"/>
  <c r="A275" i="1"/>
  <c r="A275" i="3" s="1"/>
  <c r="A260" i="1"/>
  <c r="A260" i="3" s="1"/>
  <c r="A276" i="1"/>
  <c r="A276" i="3" s="1"/>
  <c r="A261" i="1"/>
  <c r="A261" i="3" s="1"/>
  <c r="A277" i="1"/>
  <c r="A277" i="3" s="1"/>
  <c r="A251" i="1"/>
  <c r="A251" i="3" s="1"/>
  <c r="A263" i="1"/>
  <c r="A263" i="3" s="1"/>
  <c r="A279" i="1"/>
  <c r="A279" i="3" s="1"/>
  <c r="A391" i="1"/>
  <c r="A270" i="1"/>
  <c r="A270" i="3" s="1"/>
  <c r="A254" i="1"/>
  <c r="A254" i="3" s="1"/>
  <c r="A264" i="1"/>
  <c r="A264" i="3" s="1"/>
  <c r="A246" i="1"/>
  <c r="A246" i="3" s="1"/>
  <c r="A389" i="1"/>
  <c r="A392" i="1"/>
  <c r="A262" i="1"/>
  <c r="A262" i="3" s="1"/>
  <c r="A250" i="1"/>
  <c r="A250" i="3" s="1"/>
  <c r="A248" i="1"/>
  <c r="A248" i="3" s="1"/>
  <c r="A266" i="1"/>
  <c r="A266" i="3" s="1"/>
  <c r="A271" i="1"/>
  <c r="A271" i="3" s="1"/>
  <c r="A267" i="1"/>
  <c r="A267" i="3" s="1"/>
  <c r="A272" i="1"/>
  <c r="A272" i="3" s="1"/>
  <c r="A268" i="1"/>
  <c r="A268" i="3" s="1"/>
  <c r="A245" i="1"/>
  <c r="A245" i="3" s="1"/>
  <c r="A388" i="1"/>
  <c r="A265" i="1"/>
  <c r="A265" i="3" s="1"/>
  <c r="A257" i="1"/>
  <c r="A257" i="3" s="1"/>
  <c r="A390" i="1"/>
  <c r="A247" i="1"/>
  <c r="A247" i="3" s="1"/>
  <c r="A249" i="1"/>
  <c r="A249" i="3" s="1"/>
  <c r="A255" i="1"/>
  <c r="A255" i="3" s="1"/>
  <c r="A252" i="1"/>
  <c r="A252" i="3" s="1"/>
  <c r="A253" i="1"/>
  <c r="A253" i="3" s="1"/>
  <c r="A258" i="1"/>
  <c r="A258" i="3" s="1"/>
  <c r="A256" i="1"/>
  <c r="A256" i="3" s="1"/>
  <c r="A269" i="1"/>
  <c r="A269" i="3" s="1"/>
  <c r="C115" i="17"/>
  <c r="O7" i="14"/>
  <c r="U4" i="18" l="1"/>
  <c r="E248" i="3"/>
  <c r="C248" i="3"/>
  <c r="D248" i="3"/>
  <c r="G248" i="3"/>
  <c r="A248" i="28" s="1"/>
  <c r="B248" i="3"/>
  <c r="F248" i="3"/>
  <c r="L248" i="3" s="1"/>
  <c r="E250" i="3"/>
  <c r="B250" i="3"/>
  <c r="C250" i="3"/>
  <c r="G250" i="3"/>
  <c r="A250" i="28" s="1"/>
  <c r="F250" i="3"/>
  <c r="L250" i="3" s="1"/>
  <c r="D250" i="3"/>
  <c r="C292" i="3"/>
  <c r="D292" i="3"/>
  <c r="B292" i="3"/>
  <c r="E292" i="3"/>
  <c r="F292" i="3"/>
  <c r="L292" i="3" s="1"/>
  <c r="G292" i="3"/>
  <c r="A292" i="28" s="1"/>
  <c r="C270" i="3"/>
  <c r="D270" i="3"/>
  <c r="B270" i="3"/>
  <c r="E270" i="3"/>
  <c r="F270" i="3"/>
  <c r="L270" i="3" s="1"/>
  <c r="G270" i="3"/>
  <c r="A270" i="28" s="1"/>
  <c r="E256" i="3"/>
  <c r="B256" i="3"/>
  <c r="G256" i="3"/>
  <c r="A256" i="28" s="1"/>
  <c r="C256" i="3"/>
  <c r="D256" i="3"/>
  <c r="F256" i="3"/>
  <c r="L256" i="3" s="1"/>
  <c r="B278" i="3"/>
  <c r="C278" i="3"/>
  <c r="D278" i="3"/>
  <c r="E278" i="3"/>
  <c r="F278" i="3"/>
  <c r="L278" i="3" s="1"/>
  <c r="G278" i="3"/>
  <c r="A278" i="28" s="1"/>
  <c r="G284" i="3"/>
  <c r="A284" i="28" s="1"/>
  <c r="B284" i="3"/>
  <c r="C284" i="3"/>
  <c r="D284" i="3"/>
  <c r="E284" i="3"/>
  <c r="F284" i="3"/>
  <c r="L284" i="3" s="1"/>
  <c r="C303" i="3"/>
  <c r="D303" i="3"/>
  <c r="E303" i="3"/>
  <c r="G303" i="3"/>
  <c r="A303" i="28" s="1"/>
  <c r="B303" i="3"/>
  <c r="F303" i="3"/>
  <c r="L303" i="3" s="1"/>
  <c r="G283" i="3"/>
  <c r="A283" i="28" s="1"/>
  <c r="C283" i="3"/>
  <c r="B283" i="3"/>
  <c r="E283" i="3"/>
  <c r="D283" i="3"/>
  <c r="F283" i="3"/>
  <c r="L283" i="3" s="1"/>
  <c r="C246" i="3"/>
  <c r="E246" i="3"/>
  <c r="F246" i="3"/>
  <c r="L246" i="3" s="1"/>
  <c r="B246" i="3"/>
  <c r="G246" i="3"/>
  <c r="A246" i="28" s="1"/>
  <c r="D246" i="3"/>
  <c r="D264" i="3"/>
  <c r="B264" i="3"/>
  <c r="C264" i="3"/>
  <c r="G264" i="3"/>
  <c r="A264" i="28" s="1"/>
  <c r="F264" i="3"/>
  <c r="L264" i="3" s="1"/>
  <c r="E264" i="3"/>
  <c r="C254" i="3"/>
  <c r="G254" i="3"/>
  <c r="A254" i="28" s="1"/>
  <c r="F254" i="3"/>
  <c r="L254" i="3" s="1"/>
  <c r="E254" i="3"/>
  <c r="B254" i="3"/>
  <c r="D254" i="3"/>
  <c r="F295" i="3"/>
  <c r="L295" i="3" s="1"/>
  <c r="B295" i="3"/>
  <c r="G295" i="3"/>
  <c r="A295" i="28" s="1"/>
  <c r="E295" i="3"/>
  <c r="C295" i="3"/>
  <c r="D295" i="3"/>
  <c r="B279" i="3"/>
  <c r="E279" i="3"/>
  <c r="F279" i="3"/>
  <c r="L279" i="3" s="1"/>
  <c r="G279" i="3"/>
  <c r="A279" i="28" s="1"/>
  <c r="C279" i="3"/>
  <c r="D279" i="3"/>
  <c r="F263" i="3"/>
  <c r="L263" i="3" s="1"/>
  <c r="C263" i="3"/>
  <c r="E263" i="3"/>
  <c r="G263" i="3"/>
  <c r="A263" i="28" s="1"/>
  <c r="B263" i="3"/>
  <c r="D263" i="3"/>
  <c r="C251" i="3"/>
  <c r="G251" i="3"/>
  <c r="A251" i="28" s="1"/>
  <c r="B251" i="3"/>
  <c r="D251" i="3"/>
  <c r="E251" i="3"/>
  <c r="F251" i="3"/>
  <c r="L251" i="3" s="1"/>
  <c r="D277" i="3"/>
  <c r="G277" i="3"/>
  <c r="A277" i="28" s="1"/>
  <c r="B277" i="3"/>
  <c r="C277" i="3"/>
  <c r="E277" i="3"/>
  <c r="F277" i="3"/>
  <c r="L277" i="3" s="1"/>
  <c r="G297" i="3"/>
  <c r="A297" i="28" s="1"/>
  <c r="E297" i="3"/>
  <c r="F297" i="3"/>
  <c r="L297" i="3" s="1"/>
  <c r="C297" i="3"/>
  <c r="D297" i="3"/>
  <c r="B297" i="3"/>
  <c r="D276" i="3"/>
  <c r="B276" i="3"/>
  <c r="C276" i="3"/>
  <c r="F276" i="3"/>
  <c r="L276" i="3" s="1"/>
  <c r="G276" i="3"/>
  <c r="A276" i="28" s="1"/>
  <c r="E276" i="3"/>
  <c r="C260" i="3"/>
  <c r="F260" i="3"/>
  <c r="L260" i="3" s="1"/>
  <c r="B260" i="3"/>
  <c r="D260" i="3"/>
  <c r="E260" i="3"/>
  <c r="G260" i="3"/>
  <c r="A260" i="28" s="1"/>
  <c r="B294" i="3"/>
  <c r="D294" i="3"/>
  <c r="C294" i="3"/>
  <c r="E294" i="3"/>
  <c r="F294" i="3"/>
  <c r="L294" i="3" s="1"/>
  <c r="G294" i="3"/>
  <c r="A294" i="28" s="1"/>
  <c r="E298" i="3"/>
  <c r="B298" i="3"/>
  <c r="C298" i="3"/>
  <c r="D298" i="3"/>
  <c r="G298" i="3"/>
  <c r="A298" i="28" s="1"/>
  <c r="F298" i="3"/>
  <c r="L298" i="3" s="1"/>
  <c r="B259" i="3"/>
  <c r="F259" i="3"/>
  <c r="L259" i="3" s="1"/>
  <c r="G259" i="3"/>
  <c r="A259" i="28" s="1"/>
  <c r="C259" i="3"/>
  <c r="E259" i="3"/>
  <c r="D259" i="3"/>
  <c r="E274" i="3"/>
  <c r="G274" i="3"/>
  <c r="A274" i="28" s="1"/>
  <c r="C274" i="3"/>
  <c r="F274" i="3"/>
  <c r="L274" i="3" s="1"/>
  <c r="B274" i="3"/>
  <c r="D274" i="3"/>
  <c r="F257" i="3"/>
  <c r="L257" i="3" s="1"/>
  <c r="E257" i="3"/>
  <c r="D257" i="3"/>
  <c r="G257" i="3"/>
  <c r="A257" i="28" s="1"/>
  <c r="B257" i="3"/>
  <c r="C257" i="3"/>
  <c r="B285" i="3"/>
  <c r="C285" i="3"/>
  <c r="D285" i="3"/>
  <c r="E285" i="3"/>
  <c r="F285" i="3"/>
  <c r="L285" i="3" s="1"/>
  <c r="G285" i="3"/>
  <c r="A285" i="28" s="1"/>
  <c r="C266" i="3"/>
  <c r="D266" i="3"/>
  <c r="G266" i="3"/>
  <c r="A266" i="28" s="1"/>
  <c r="B266" i="3"/>
  <c r="F266" i="3"/>
  <c r="L266" i="3" s="1"/>
  <c r="E266" i="3"/>
  <c r="E290" i="3"/>
  <c r="F290" i="3"/>
  <c r="L290" i="3" s="1"/>
  <c r="D290" i="3"/>
  <c r="G290" i="3"/>
  <c r="A290" i="28" s="1"/>
  <c r="B290" i="3"/>
  <c r="C290" i="3"/>
  <c r="E262" i="3"/>
  <c r="B262" i="3"/>
  <c r="D262" i="3"/>
  <c r="G262" i="3"/>
  <c r="A262" i="28" s="1"/>
  <c r="C262" i="3"/>
  <c r="F262" i="3"/>
  <c r="L262" i="3" s="1"/>
  <c r="C301" i="3"/>
  <c r="B301" i="3"/>
  <c r="D301" i="3"/>
  <c r="F301" i="3"/>
  <c r="L301" i="3" s="1"/>
  <c r="E301" i="3"/>
  <c r="G301" i="3"/>
  <c r="A301" i="28" s="1"/>
  <c r="C280" i="3"/>
  <c r="B280" i="3"/>
  <c r="D280" i="3"/>
  <c r="E280" i="3"/>
  <c r="F280" i="3"/>
  <c r="L280" i="3" s="1"/>
  <c r="G280" i="3"/>
  <c r="A280" i="28" s="1"/>
  <c r="C273" i="3"/>
  <c r="B273" i="3"/>
  <c r="D273" i="3"/>
  <c r="E273" i="3"/>
  <c r="G273" i="3"/>
  <c r="A273" i="28" s="1"/>
  <c r="F273" i="3"/>
  <c r="L273" i="3" s="1"/>
  <c r="F252" i="3"/>
  <c r="L252" i="3" s="1"/>
  <c r="D252" i="3"/>
  <c r="B252" i="3"/>
  <c r="E252" i="3"/>
  <c r="C252" i="3"/>
  <c r="G252" i="3"/>
  <c r="A252" i="28" s="1"/>
  <c r="G275" i="3"/>
  <c r="A275" i="28" s="1"/>
  <c r="B275" i="3"/>
  <c r="C275" i="3"/>
  <c r="D275" i="3"/>
  <c r="E275" i="3"/>
  <c r="F275" i="3"/>
  <c r="L275" i="3" s="1"/>
  <c r="B265" i="3"/>
  <c r="D265" i="3"/>
  <c r="G265" i="3"/>
  <c r="A265" i="28" s="1"/>
  <c r="C265" i="3"/>
  <c r="E265" i="3"/>
  <c r="F265" i="3"/>
  <c r="L265" i="3" s="1"/>
  <c r="C287" i="3"/>
  <c r="B287" i="3"/>
  <c r="D287" i="3"/>
  <c r="E287" i="3"/>
  <c r="F287" i="3"/>
  <c r="L287" i="3" s="1"/>
  <c r="G287" i="3"/>
  <c r="A287" i="28" s="1"/>
  <c r="B245" i="3"/>
  <c r="E245" i="3"/>
  <c r="D245" i="3"/>
  <c r="F245" i="3"/>
  <c r="L245" i="3" s="1"/>
  <c r="C245" i="3"/>
  <c r="G245" i="3"/>
  <c r="A245" i="28" s="1"/>
  <c r="C296" i="3"/>
  <c r="E296" i="3"/>
  <c r="B296" i="3"/>
  <c r="D296" i="3"/>
  <c r="F296" i="3"/>
  <c r="L296" i="3" s="1"/>
  <c r="G296" i="3"/>
  <c r="A296" i="28" s="1"/>
  <c r="G282" i="3"/>
  <c r="A282" i="28" s="1"/>
  <c r="D282" i="3"/>
  <c r="B282" i="3"/>
  <c r="C282" i="3"/>
  <c r="E282" i="3"/>
  <c r="F282" i="3"/>
  <c r="L282" i="3" s="1"/>
  <c r="B268" i="3"/>
  <c r="C268" i="3"/>
  <c r="D268" i="3"/>
  <c r="E268" i="3"/>
  <c r="F268" i="3"/>
  <c r="L268" i="3" s="1"/>
  <c r="G268" i="3"/>
  <c r="A268" i="28" s="1"/>
  <c r="G289" i="3"/>
  <c r="A289" i="28" s="1"/>
  <c r="C289" i="3"/>
  <c r="F289" i="3"/>
  <c r="L289" i="3" s="1"/>
  <c r="B289" i="3"/>
  <c r="D289" i="3"/>
  <c r="E289" i="3"/>
  <c r="B299" i="3"/>
  <c r="C299" i="3"/>
  <c r="F299" i="3"/>
  <c r="L299" i="3" s="1"/>
  <c r="G299" i="3"/>
  <c r="A299" i="28" s="1"/>
  <c r="D299" i="3"/>
  <c r="E299" i="3"/>
  <c r="C288" i="3"/>
  <c r="B288" i="3"/>
  <c r="D288" i="3"/>
  <c r="E288" i="3"/>
  <c r="F288" i="3"/>
  <c r="L288" i="3" s="1"/>
  <c r="G288" i="3"/>
  <c r="A288" i="28" s="1"/>
  <c r="B291" i="3"/>
  <c r="E291" i="3"/>
  <c r="F291" i="3"/>
  <c r="L291" i="3" s="1"/>
  <c r="D291" i="3"/>
  <c r="G291" i="3"/>
  <c r="A291" i="28" s="1"/>
  <c r="C291" i="3"/>
  <c r="C281" i="3"/>
  <c r="D281" i="3"/>
  <c r="B281" i="3"/>
  <c r="E281" i="3"/>
  <c r="G281" i="3"/>
  <c r="A281" i="28" s="1"/>
  <c r="F281" i="3"/>
  <c r="L281" i="3" s="1"/>
  <c r="E300" i="3"/>
  <c r="F300" i="3"/>
  <c r="L300" i="3" s="1"/>
  <c r="G300" i="3"/>
  <c r="A300" i="28" s="1"/>
  <c r="B300" i="3"/>
  <c r="C300" i="3"/>
  <c r="D300" i="3"/>
  <c r="C302" i="3"/>
  <c r="B302" i="3"/>
  <c r="F302" i="3"/>
  <c r="L302" i="3" s="1"/>
  <c r="G302" i="3"/>
  <c r="A302" i="28" s="1"/>
  <c r="D302" i="3"/>
  <c r="E302" i="3"/>
  <c r="B269" i="3"/>
  <c r="F269" i="3"/>
  <c r="L269" i="3" s="1"/>
  <c r="C269" i="3"/>
  <c r="D269" i="3"/>
  <c r="E269" i="3"/>
  <c r="G269" i="3"/>
  <c r="A269" i="28" s="1"/>
  <c r="C258" i="3"/>
  <c r="B258" i="3"/>
  <c r="D258" i="3"/>
  <c r="E258" i="3"/>
  <c r="G258" i="3"/>
  <c r="A258" i="28" s="1"/>
  <c r="F258" i="3"/>
  <c r="L258" i="3" s="1"/>
  <c r="G293" i="3"/>
  <c r="A293" i="28" s="1"/>
  <c r="B293" i="3"/>
  <c r="C293" i="3"/>
  <c r="D293" i="3"/>
  <c r="E293" i="3"/>
  <c r="F293" i="3"/>
  <c r="L293" i="3" s="1"/>
  <c r="E253" i="3"/>
  <c r="B253" i="3"/>
  <c r="F253" i="3"/>
  <c r="L253" i="3" s="1"/>
  <c r="C253" i="3"/>
  <c r="D253" i="3"/>
  <c r="G253" i="3"/>
  <c r="A253" i="28" s="1"/>
  <c r="F261" i="3"/>
  <c r="L261" i="3" s="1"/>
  <c r="G261" i="3"/>
  <c r="A261" i="28" s="1"/>
  <c r="B261" i="3"/>
  <c r="E261" i="3"/>
  <c r="C261" i="3"/>
  <c r="D261" i="3"/>
  <c r="G255" i="3"/>
  <c r="A255" i="28" s="1"/>
  <c r="B255" i="3"/>
  <c r="C255" i="3"/>
  <c r="E255" i="3"/>
  <c r="F255" i="3"/>
  <c r="L255" i="3" s="1"/>
  <c r="D255" i="3"/>
  <c r="C249" i="3"/>
  <c r="F249" i="3"/>
  <c r="L249" i="3" s="1"/>
  <c r="G249" i="3"/>
  <c r="A249" i="28" s="1"/>
  <c r="B249" i="3"/>
  <c r="D249" i="3"/>
  <c r="E249" i="3"/>
  <c r="F247" i="3"/>
  <c r="L247" i="3" s="1"/>
  <c r="B247" i="3"/>
  <c r="C247" i="3"/>
  <c r="E247" i="3"/>
  <c r="D247" i="3"/>
  <c r="G247" i="3"/>
  <c r="A247" i="28" s="1"/>
  <c r="G272" i="3"/>
  <c r="A272" i="28" s="1"/>
  <c r="B272" i="3"/>
  <c r="E272" i="3"/>
  <c r="D272" i="3"/>
  <c r="F272" i="3"/>
  <c r="L272" i="3" s="1"/>
  <c r="C272" i="3"/>
  <c r="E267" i="3"/>
  <c r="B267" i="3"/>
  <c r="G267" i="3"/>
  <c r="A267" i="28" s="1"/>
  <c r="C267" i="3"/>
  <c r="D267" i="3"/>
  <c r="F267" i="3"/>
  <c r="L267" i="3" s="1"/>
  <c r="E286" i="3"/>
  <c r="D286" i="3"/>
  <c r="G286" i="3"/>
  <c r="A286" i="28" s="1"/>
  <c r="F286" i="3"/>
  <c r="L286" i="3" s="1"/>
  <c r="C286" i="3"/>
  <c r="B286" i="3"/>
  <c r="F271" i="3"/>
  <c r="L271" i="3" s="1"/>
  <c r="G271" i="3"/>
  <c r="A271" i="28" s="1"/>
  <c r="B271" i="3"/>
  <c r="C271" i="3"/>
  <c r="D271" i="3"/>
  <c r="E271" i="3"/>
  <c r="G272" i="28" l="1" a="1"/>
  <c r="G272" i="28" s="1"/>
  <c r="G256" i="28" a="1"/>
  <c r="G256" i="28" s="1"/>
  <c r="G253" i="28" a="1"/>
  <c r="G253" i="28" s="1"/>
  <c r="G299" i="28" a="1"/>
  <c r="G299" i="28" s="1"/>
  <c r="G245" i="28" a="1"/>
  <c r="G245" i="28" s="1"/>
  <c r="G290" i="28" a="1"/>
  <c r="G290" i="28" s="1"/>
  <c r="G279" i="28" a="1"/>
  <c r="G279" i="28" s="1"/>
  <c r="G300" i="28" a="1"/>
  <c r="G300" i="28" s="1"/>
  <c r="G280" i="28" a="1"/>
  <c r="G280" i="28" s="1"/>
  <c r="G268" i="28" a="1"/>
  <c r="G268" i="28" s="1"/>
  <c r="G285" i="28" a="1"/>
  <c r="G285" i="28" s="1"/>
  <c r="G293" i="28" a="1"/>
  <c r="G293" i="28" s="1"/>
  <c r="G271" i="28" a="1"/>
  <c r="G271" i="28" s="1"/>
  <c r="G291" i="28" a="1"/>
  <c r="G291" i="28" s="1"/>
  <c r="G265" i="28" a="1"/>
  <c r="G265" i="28" s="1"/>
  <c r="G247" i="28" a="1"/>
  <c r="G247" i="28" s="1"/>
  <c r="G249" i="28" a="1"/>
  <c r="G249" i="28" s="1"/>
  <c r="G286" i="28" a="1"/>
  <c r="G286" i="28" s="1"/>
  <c r="G264" i="28" a="1"/>
  <c r="G264" i="28" s="1"/>
  <c r="G278" i="28" a="1"/>
  <c r="G278" i="28" s="1"/>
  <c r="G294" i="28" a="1"/>
  <c r="G294" i="28" s="1"/>
  <c r="G260" i="28" a="1"/>
  <c r="G260" i="28" s="1"/>
  <c r="G273" i="28" a="1"/>
  <c r="G273" i="28" s="1"/>
  <c r="G283" i="28" a="1"/>
  <c r="G283" i="28" s="1"/>
  <c r="G281" i="28" a="1"/>
  <c r="G281" i="28" s="1"/>
  <c r="G250" i="28" a="1"/>
  <c r="G250" i="28" s="1"/>
  <c r="G288" i="28" a="1"/>
  <c r="G288" i="28" s="1"/>
  <c r="G282" i="28" a="1"/>
  <c r="G282" i="28" s="1"/>
  <c r="G259" i="28" a="1"/>
  <c r="G259" i="28" s="1"/>
  <c r="G297" i="28" a="1"/>
  <c r="G297" i="28" s="1"/>
  <c r="G292" i="28" a="1"/>
  <c r="G292" i="28" s="1"/>
  <c r="G258" i="28" a="1"/>
  <c r="G258" i="28" s="1"/>
  <c r="G301" i="28" a="1"/>
  <c r="G301" i="28" s="1"/>
  <c r="G251" i="28" a="1"/>
  <c r="G251" i="28" s="1"/>
  <c r="G262" i="28" a="1"/>
  <c r="G262" i="28" s="1"/>
  <c r="G263" i="28" a="1"/>
  <c r="G263" i="28" s="1"/>
  <c r="G248" i="28" a="1"/>
  <c r="G248" i="28" s="1"/>
  <c r="G295" i="28" a="1"/>
  <c r="G295" i="28" s="1"/>
  <c r="G289" i="28" a="1"/>
  <c r="G289" i="28" s="1"/>
  <c r="G257" i="28" a="1"/>
  <c r="G257" i="28" s="1"/>
  <c r="G296" i="28" a="1"/>
  <c r="G296" i="28" s="1"/>
  <c r="G275" i="28" a="1"/>
  <c r="G275" i="28" s="1"/>
  <c r="G246" i="28" a="1"/>
  <c r="G246" i="28" s="1"/>
  <c r="G270" i="28" a="1"/>
  <c r="G270" i="28" s="1"/>
  <c r="G298" i="28" a="1"/>
  <c r="G298" i="28" s="1"/>
  <c r="G277" i="28" a="1"/>
  <c r="G277" i="28" s="1"/>
  <c r="G254" i="28" a="1"/>
  <c r="G254" i="28" s="1"/>
  <c r="G284" i="28" a="1"/>
  <c r="G284" i="28" s="1"/>
  <c r="G269" i="28" a="1"/>
  <c r="G269" i="28" s="1"/>
  <c r="G255" i="28" a="1"/>
  <c r="G255" i="28" s="1"/>
  <c r="G267" i="28" a="1"/>
  <c r="G267" i="28" s="1"/>
  <c r="G252" i="28" a="1"/>
  <c r="G252" i="28" s="1"/>
  <c r="G287" i="28" a="1"/>
  <c r="G287" i="28" s="1"/>
  <c r="G266" i="28" a="1"/>
  <c r="G266" i="28" s="1"/>
  <c r="G303" i="28" a="1"/>
  <c r="G303" i="28" s="1"/>
  <c r="G276" i="28" a="1"/>
  <c r="G276" i="28" s="1"/>
  <c r="G261" i="28" a="1"/>
  <c r="G261" i="28" s="1"/>
  <c r="G302" i="28" a="1"/>
  <c r="G302" i="28" s="1"/>
  <c r="G274" i="28" a="1"/>
  <c r="G274" i="28" s="1"/>
  <c r="R196" i="18"/>
  <c r="S196" i="18" s="1"/>
  <c r="R180" i="18"/>
  <c r="S180" i="18" s="1"/>
  <c r="R132" i="18"/>
  <c r="S132" i="18" s="1"/>
  <c r="R116" i="18"/>
  <c r="S116" i="18" s="1"/>
  <c r="R76" i="18"/>
  <c r="R68" i="18"/>
  <c r="S68" i="18" s="1"/>
  <c r="T68" i="18" s="1"/>
  <c r="U68" i="18" s="1"/>
  <c r="R60" i="18"/>
  <c r="R52" i="18"/>
  <c r="R44" i="18"/>
  <c r="S44" i="18" s="1"/>
  <c r="Q44" i="18" s="1"/>
  <c r="T44" i="18" s="1"/>
  <c r="U44" i="18" s="1"/>
  <c r="R36" i="18"/>
  <c r="S36" i="18" s="1"/>
  <c r="R28" i="18"/>
  <c r="S28" i="18" s="1"/>
  <c r="R20" i="18"/>
  <c r="R403" i="18"/>
  <c r="R393" i="18"/>
  <c r="R389" i="18"/>
  <c r="R385" i="18"/>
  <c r="R381" i="18"/>
  <c r="R379" i="18"/>
  <c r="R375" i="18"/>
  <c r="R371" i="18"/>
  <c r="R367" i="18"/>
  <c r="R363" i="18"/>
  <c r="R359" i="18"/>
  <c r="R355" i="18"/>
  <c r="R351" i="18"/>
  <c r="R347" i="18"/>
  <c r="R345" i="18"/>
  <c r="R341" i="18"/>
  <c r="R337" i="18"/>
  <c r="R333" i="18"/>
  <c r="R331" i="18"/>
  <c r="R327" i="18"/>
  <c r="R325" i="18"/>
  <c r="R323" i="18"/>
  <c r="R319" i="18"/>
  <c r="R317" i="18"/>
  <c r="R315" i="18"/>
  <c r="R313" i="18"/>
  <c r="R311" i="18"/>
  <c r="R309" i="18"/>
  <c r="R307" i="18"/>
  <c r="R305" i="18"/>
  <c r="R209" i="18"/>
  <c r="S209" i="18" s="1"/>
  <c r="R207" i="18"/>
  <c r="S207" i="18" s="1"/>
  <c r="R205" i="18"/>
  <c r="S205" i="18" s="1"/>
  <c r="R203" i="18"/>
  <c r="S203" i="18" s="1"/>
  <c r="R201" i="18"/>
  <c r="S201" i="18" s="1"/>
  <c r="R199" i="18"/>
  <c r="S199" i="18" s="1"/>
  <c r="R197" i="18"/>
  <c r="S197" i="18" s="1"/>
  <c r="R195" i="18"/>
  <c r="S195" i="18" s="1"/>
  <c r="R193" i="18"/>
  <c r="S193" i="18" s="1"/>
  <c r="R191" i="18"/>
  <c r="S191" i="18" s="1"/>
  <c r="R189" i="18"/>
  <c r="S189" i="18" s="1"/>
  <c r="R399" i="18"/>
  <c r="R391" i="18"/>
  <c r="R387" i="18"/>
  <c r="R383" i="18"/>
  <c r="R377" i="18"/>
  <c r="R373" i="18"/>
  <c r="R369" i="18"/>
  <c r="R365" i="18"/>
  <c r="R361" i="18"/>
  <c r="R357" i="18"/>
  <c r="R353" i="18"/>
  <c r="R349" i="18"/>
  <c r="R343" i="18"/>
  <c r="R339" i="18"/>
  <c r="R335" i="18"/>
  <c r="R329" i="18"/>
  <c r="R321" i="18"/>
  <c r="R187" i="18"/>
  <c r="S187" i="18" s="1"/>
  <c r="R185" i="18"/>
  <c r="S185" i="18" s="1"/>
  <c r="R183" i="18"/>
  <c r="S183" i="18" s="1"/>
  <c r="R181" i="18"/>
  <c r="S181" i="18" s="1"/>
  <c r="R179" i="18"/>
  <c r="S179" i="18" s="1"/>
  <c r="R177" i="18"/>
  <c r="S177" i="18" s="1"/>
  <c r="R175" i="18"/>
  <c r="S175" i="18" s="1"/>
  <c r="R173" i="18"/>
  <c r="S173" i="18" s="1"/>
  <c r="R171" i="18"/>
  <c r="S171" i="18" s="1"/>
  <c r="R169" i="18"/>
  <c r="S169" i="18" s="1"/>
  <c r="R167" i="18"/>
  <c r="S167" i="18" s="1"/>
  <c r="R165" i="18"/>
  <c r="S165" i="18" s="1"/>
  <c r="R163" i="18"/>
  <c r="S163" i="18" s="1"/>
  <c r="R161" i="18"/>
  <c r="S161" i="18" s="1"/>
  <c r="R159" i="18"/>
  <c r="S159" i="18" s="1"/>
  <c r="R157" i="18"/>
  <c r="S157" i="18" s="1"/>
  <c r="R155" i="18"/>
  <c r="S155" i="18" s="1"/>
  <c r="R153" i="18"/>
  <c r="S153" i="18" s="1"/>
  <c r="R151" i="18"/>
  <c r="S151" i="18" s="1"/>
  <c r="R149" i="18"/>
  <c r="S149" i="18" s="1"/>
  <c r="R147" i="18"/>
  <c r="S147" i="18" s="1"/>
  <c r="R145" i="18"/>
  <c r="S145" i="18" s="1"/>
  <c r="R143" i="18"/>
  <c r="S143" i="18" s="1"/>
  <c r="R141" i="18"/>
  <c r="S141" i="18" s="1"/>
  <c r="R139" i="18"/>
  <c r="S139" i="18" s="1"/>
  <c r="R137" i="18"/>
  <c r="S137" i="18" s="1"/>
  <c r="R135" i="18"/>
  <c r="S135" i="18" s="1"/>
  <c r="R133" i="18"/>
  <c r="S133" i="18" s="1"/>
  <c r="R131" i="18"/>
  <c r="S131" i="18" s="1"/>
  <c r="R129" i="18"/>
  <c r="S129" i="18" s="1"/>
  <c r="R127" i="18"/>
  <c r="S127" i="18" s="1"/>
  <c r="R125" i="18"/>
  <c r="S125" i="18" s="1"/>
  <c r="R123" i="18"/>
  <c r="S123" i="18" s="1"/>
  <c r="R121" i="18"/>
  <c r="S121" i="18" s="1"/>
  <c r="R119" i="18"/>
  <c r="S119" i="18" s="1"/>
  <c r="R117" i="18"/>
  <c r="S117" i="18" s="1"/>
  <c r="R115" i="18"/>
  <c r="S115" i="18" s="1"/>
  <c r="R113" i="18"/>
  <c r="S113" i="18" s="1"/>
  <c r="R111" i="18"/>
  <c r="S111" i="18" s="1"/>
  <c r="R109" i="18"/>
  <c r="S109" i="18" s="1"/>
  <c r="R107" i="18"/>
  <c r="S107" i="18" s="1"/>
  <c r="R105" i="18"/>
  <c r="S105" i="18" s="1"/>
  <c r="R103" i="18"/>
  <c r="S103" i="18" s="1"/>
  <c r="R101" i="18"/>
  <c r="S101" i="18" s="1"/>
  <c r="R99" i="18"/>
  <c r="S99" i="18" s="1"/>
  <c r="R97" i="18"/>
  <c r="S97" i="18" s="1"/>
  <c r="R95" i="18"/>
  <c r="S95" i="18" s="1"/>
  <c r="R93" i="18"/>
  <c r="S93" i="18" s="1"/>
  <c r="R91" i="18"/>
  <c r="S91" i="18" s="1"/>
  <c r="P91" i="18" s="1"/>
  <c r="T91" i="18" s="1"/>
  <c r="U91" i="18" s="1"/>
  <c r="R89" i="18"/>
  <c r="S89" i="18" s="1"/>
  <c r="R87" i="18"/>
  <c r="S87" i="18" s="1"/>
  <c r="P87" i="18" s="1"/>
  <c r="R85" i="18"/>
  <c r="S85" i="18" s="1"/>
  <c r="Q85" i="18" s="1"/>
  <c r="T85" i="18" s="1"/>
  <c r="U85" i="18" s="1"/>
  <c r="R83" i="18"/>
  <c r="S83" i="18" s="1"/>
  <c r="R81" i="18"/>
  <c r="S81" i="18" s="1"/>
  <c r="R79" i="18"/>
  <c r="S79" i="18" s="1"/>
  <c r="P79" i="18" s="1"/>
  <c r="R77" i="18"/>
  <c r="R75" i="18"/>
  <c r="R73" i="18"/>
  <c r="S73" i="18" s="1"/>
  <c r="P73" i="18" s="1"/>
  <c r="R71" i="18"/>
  <c r="R69" i="18"/>
  <c r="R67" i="18"/>
  <c r="S67" i="18" s="1"/>
  <c r="T67" i="18" s="1"/>
  <c r="U67" i="18" s="1"/>
  <c r="R65" i="18"/>
  <c r="S65" i="18" s="1"/>
  <c r="T65" i="18" s="1"/>
  <c r="U65" i="18" s="1"/>
  <c r="R61" i="18"/>
  <c r="R59" i="18"/>
  <c r="R57" i="18"/>
  <c r="S57" i="18" s="1"/>
  <c r="T57" i="18" s="1"/>
  <c r="U57" i="18" s="1"/>
  <c r="R55" i="18"/>
  <c r="R53" i="18"/>
  <c r="R51" i="18"/>
  <c r="R49" i="18"/>
  <c r="R47" i="18"/>
  <c r="R45" i="18"/>
  <c r="S45" i="18" s="1"/>
  <c r="R43" i="18"/>
  <c r="S43" i="18" s="1"/>
  <c r="Q43" i="18" s="1"/>
  <c r="T43" i="18" s="1"/>
  <c r="U43" i="18" s="1"/>
  <c r="R41" i="18"/>
  <c r="S41" i="18" s="1"/>
  <c r="Q41" i="18" s="1"/>
  <c r="T41" i="18" s="1"/>
  <c r="U41" i="18" s="1"/>
  <c r="R39" i="18"/>
  <c r="S39" i="18" s="1"/>
  <c r="Q39" i="18" s="1"/>
  <c r="T39" i="18" s="1"/>
  <c r="U39" i="18" s="1"/>
  <c r="R37" i="18"/>
  <c r="S37" i="18" s="1"/>
  <c r="Q37" i="18" s="1"/>
  <c r="T37" i="18" s="1"/>
  <c r="U37" i="18" s="1"/>
  <c r="R35" i="18"/>
  <c r="R33" i="18"/>
  <c r="R31" i="18"/>
  <c r="S31" i="18" s="1"/>
  <c r="Q31" i="18" s="1"/>
  <c r="T31" i="18" s="1"/>
  <c r="U31" i="18" s="1"/>
  <c r="R29" i="18"/>
  <c r="R27" i="18"/>
  <c r="S27" i="18" s="1"/>
  <c r="Q27" i="18" s="1"/>
  <c r="R25" i="18"/>
  <c r="S25" i="18" s="1"/>
  <c r="R23" i="18"/>
  <c r="R21" i="18"/>
  <c r="S21" i="18" s="1"/>
  <c r="P21" i="18" s="1"/>
  <c r="R19" i="18"/>
  <c r="S19" i="18" s="1"/>
  <c r="Q19" i="18" s="1"/>
  <c r="R13" i="18"/>
  <c r="R84" i="18"/>
  <c r="S84" i="18" s="1"/>
  <c r="R354" i="18"/>
  <c r="R17" i="18"/>
  <c r="R15" i="18"/>
  <c r="R12" i="18"/>
  <c r="R63" i="18"/>
  <c r="S63" i="18" s="1"/>
  <c r="T63" i="18"/>
  <c r="U63" i="18" s="1"/>
  <c r="R398" i="18"/>
  <c r="R388" i="18"/>
  <c r="R384" i="18"/>
  <c r="R382" i="18"/>
  <c r="R378" i="18"/>
  <c r="R376" i="18"/>
  <c r="R374" i="18"/>
  <c r="R370" i="18"/>
  <c r="R368" i="18"/>
  <c r="R366" i="18"/>
  <c r="R364" i="18"/>
  <c r="R362" i="18"/>
  <c r="R360" i="18"/>
  <c r="R358" i="18"/>
  <c r="R356" i="18"/>
  <c r="R352" i="18"/>
  <c r="R350" i="18"/>
  <c r="R348" i="18"/>
  <c r="R346" i="18"/>
  <c r="R344" i="18"/>
  <c r="R342" i="18"/>
  <c r="R340" i="18"/>
  <c r="R338" i="18"/>
  <c r="R336" i="18"/>
  <c r="R334" i="18"/>
  <c r="R332" i="18"/>
  <c r="R330" i="18"/>
  <c r="R328" i="18"/>
  <c r="R326" i="18"/>
  <c r="R324" i="18"/>
  <c r="R322" i="18"/>
  <c r="R320" i="18"/>
  <c r="R318" i="18"/>
  <c r="R316" i="18"/>
  <c r="R314" i="18"/>
  <c r="R312" i="18"/>
  <c r="R310" i="18"/>
  <c r="R308" i="18"/>
  <c r="R306" i="18"/>
  <c r="R304" i="18"/>
  <c r="R208" i="18"/>
  <c r="S208" i="18" s="1"/>
  <c r="R188" i="18"/>
  <c r="S188" i="18" s="1"/>
  <c r="R172" i="18"/>
  <c r="S172" i="18" s="1"/>
  <c r="R164" i="18"/>
  <c r="S164" i="18" s="1"/>
  <c r="R156" i="18"/>
  <c r="S156" i="18" s="1"/>
  <c r="R148" i="18"/>
  <c r="S148" i="18" s="1"/>
  <c r="R140" i="18"/>
  <c r="S140" i="18" s="1"/>
  <c r="R124" i="18"/>
  <c r="S124" i="18" s="1"/>
  <c r="R108" i="18"/>
  <c r="S108" i="18" s="1"/>
  <c r="R100" i="18"/>
  <c r="S100" i="18" s="1"/>
  <c r="R92" i="18"/>
  <c r="S92" i="18" s="1"/>
  <c r="R402" i="18"/>
  <c r="R392" i="18"/>
  <c r="R390" i="18"/>
  <c r="R386" i="18"/>
  <c r="R380" i="18"/>
  <c r="R372" i="18"/>
  <c r="R206" i="18"/>
  <c r="S206" i="18" s="1"/>
  <c r="T204" i="18"/>
  <c r="U204" i="18" s="1"/>
  <c r="R202" i="18"/>
  <c r="S202" i="18" s="1"/>
  <c r="R200" i="18"/>
  <c r="S200" i="18" s="1"/>
  <c r="R198" i="18"/>
  <c r="S198" i="18" s="1"/>
  <c r="R194" i="18"/>
  <c r="S194" i="18" s="1"/>
  <c r="R192" i="18"/>
  <c r="S192" i="18" s="1"/>
  <c r="R190" i="18"/>
  <c r="S190" i="18" s="1"/>
  <c r="T188" i="18"/>
  <c r="U188" i="18" s="1"/>
  <c r="R186" i="18"/>
  <c r="S186" i="18" s="1"/>
  <c r="R184" i="18"/>
  <c r="S184" i="18" s="1"/>
  <c r="R182" i="18"/>
  <c r="S182" i="18" s="1"/>
  <c r="R178" i="18"/>
  <c r="S178" i="18" s="1"/>
  <c r="R176" i="18"/>
  <c r="S176" i="18" s="1"/>
  <c r="R174" i="18"/>
  <c r="S174" i="18" s="1"/>
  <c r="R170" i="18"/>
  <c r="S170" i="18" s="1"/>
  <c r="R168" i="18"/>
  <c r="S168" i="18" s="1"/>
  <c r="R166" i="18"/>
  <c r="S166" i="18" s="1"/>
  <c r="R162" i="18"/>
  <c r="S162" i="18" s="1"/>
  <c r="R160" i="18"/>
  <c r="S160" i="18" s="1"/>
  <c r="R158" i="18"/>
  <c r="S158" i="18" s="1"/>
  <c r="R154" i="18"/>
  <c r="S154" i="18" s="1"/>
  <c r="R152" i="18"/>
  <c r="S152" i="18" s="1"/>
  <c r="R150" i="18"/>
  <c r="S150" i="18" s="1"/>
  <c r="R146" i="18"/>
  <c r="S146" i="18" s="1"/>
  <c r="R144" i="18"/>
  <c r="S144" i="18" s="1"/>
  <c r="R142" i="18"/>
  <c r="S142" i="18" s="1"/>
  <c r="R138" i="18"/>
  <c r="S138" i="18" s="1"/>
  <c r="R136" i="18"/>
  <c r="S136" i="18" s="1"/>
  <c r="R134" i="18"/>
  <c r="S134" i="18" s="1"/>
  <c r="R130" i="18"/>
  <c r="S130" i="18" s="1"/>
  <c r="R128" i="18"/>
  <c r="S128" i="18" s="1"/>
  <c r="R126" i="18"/>
  <c r="S126" i="18" s="1"/>
  <c r="R122" i="18"/>
  <c r="S122" i="18" s="1"/>
  <c r="R120" i="18"/>
  <c r="S120" i="18" s="1"/>
  <c r="R118" i="18"/>
  <c r="S118" i="18" s="1"/>
  <c r="R114" i="18"/>
  <c r="S114" i="18" s="1"/>
  <c r="R112" i="18"/>
  <c r="S112" i="18" s="1"/>
  <c r="R110" i="18"/>
  <c r="S110" i="18" s="1"/>
  <c r="R106" i="18"/>
  <c r="S106" i="18" s="1"/>
  <c r="R104" i="18"/>
  <c r="S104" i="18" s="1"/>
  <c r="R102" i="18"/>
  <c r="S102" i="18" s="1"/>
  <c r="R98" i="18"/>
  <c r="S98" i="18" s="1"/>
  <c r="R96" i="18"/>
  <c r="S96" i="18" s="1"/>
  <c r="R94" i="18"/>
  <c r="S94" i="18" s="1"/>
  <c r="R90" i="18"/>
  <c r="S90" i="18" s="1"/>
  <c r="Q90" i="18" s="1"/>
  <c r="R88" i="18"/>
  <c r="S88" i="18" s="1"/>
  <c r="R86" i="18"/>
  <c r="S86" i="18" s="1"/>
  <c r="R82" i="18"/>
  <c r="S82" i="18" s="1"/>
  <c r="R80" i="18"/>
  <c r="S80" i="18" s="1"/>
  <c r="Q80" i="18" s="1"/>
  <c r="R78" i="18"/>
  <c r="S78" i="18" s="1"/>
  <c r="R74" i="18"/>
  <c r="S74" i="18" s="1"/>
  <c r="P74" i="18" s="1"/>
  <c r="R72" i="18"/>
  <c r="R70" i="18"/>
  <c r="R66" i="18"/>
  <c r="S66" i="18" s="1"/>
  <c r="T66" i="18" s="1"/>
  <c r="U66" i="18" s="1"/>
  <c r="R64" i="18"/>
  <c r="S64" i="18" s="1"/>
  <c r="Q64" i="18" s="1"/>
  <c r="T64" i="18" s="1"/>
  <c r="U64" i="18" s="1"/>
  <c r="R62" i="18"/>
  <c r="R58" i="18"/>
  <c r="S58" i="18" s="1"/>
  <c r="P58" i="18" s="1"/>
  <c r="T58" i="18" s="1"/>
  <c r="U58" i="18" s="1"/>
  <c r="R56" i="18"/>
  <c r="R54" i="18"/>
  <c r="R50" i="18"/>
  <c r="R48" i="18"/>
  <c r="R46" i="18"/>
  <c r="S46" i="18" s="1"/>
  <c r="R42" i="18"/>
  <c r="S42" i="18" s="1"/>
  <c r="Q42" i="18" s="1"/>
  <c r="T42" i="18" s="1"/>
  <c r="U42" i="18" s="1"/>
  <c r="R40" i="18"/>
  <c r="S40" i="18" s="1"/>
  <c r="Q40" i="18" s="1"/>
  <c r="T40" i="18" s="1"/>
  <c r="U40" i="18" s="1"/>
  <c r="R38" i="18"/>
  <c r="S38" i="18" s="1"/>
  <c r="R34" i="18"/>
  <c r="R32" i="18"/>
  <c r="S32" i="18" s="1"/>
  <c r="Q32" i="18" s="1"/>
  <c r="R30" i="18"/>
  <c r="S30" i="18" s="1"/>
  <c r="R26" i="18"/>
  <c r="S26" i="18" s="1"/>
  <c r="R24" i="18"/>
  <c r="R22" i="18"/>
  <c r="R18" i="18"/>
  <c r="R16" i="18"/>
  <c r="R14" i="18"/>
  <c r="R204" i="18"/>
  <c r="S204" i="18" s="1"/>
  <c r="T399" i="18"/>
  <c r="U399" i="18" s="1"/>
  <c r="T387" i="18"/>
  <c r="U387" i="18" s="1"/>
  <c r="T379" i="18"/>
  <c r="U379" i="18" s="1"/>
  <c r="T371" i="18"/>
  <c r="U371" i="18" s="1"/>
  <c r="T363" i="18"/>
  <c r="U363" i="18" s="1"/>
  <c r="T355" i="18"/>
  <c r="U355" i="18" s="1"/>
  <c r="T347" i="18"/>
  <c r="U347" i="18" s="1"/>
  <c r="T339" i="18"/>
  <c r="U339" i="18" s="1"/>
  <c r="T331" i="18"/>
  <c r="U331" i="18" s="1"/>
  <c r="T398" i="18"/>
  <c r="U398" i="18" s="1"/>
  <c r="T386" i="18"/>
  <c r="U386" i="18" s="1"/>
  <c r="T378" i="18"/>
  <c r="U378" i="18" s="1"/>
  <c r="T370" i="18"/>
  <c r="U370" i="18" s="1"/>
  <c r="T362" i="18"/>
  <c r="U362" i="18" s="1"/>
  <c r="T354" i="18"/>
  <c r="U354" i="18" s="1"/>
  <c r="T346" i="18"/>
  <c r="U346" i="18" s="1"/>
  <c r="T338" i="18"/>
  <c r="U338" i="18" s="1"/>
  <c r="T330" i="18"/>
  <c r="U330" i="18" s="1"/>
  <c r="T322" i="18"/>
  <c r="U322" i="18" s="1"/>
  <c r="T314" i="18"/>
  <c r="U314" i="18" s="1"/>
  <c r="T306" i="18"/>
  <c r="U306" i="18" s="1"/>
  <c r="T196" i="18"/>
  <c r="U196" i="18" s="1"/>
  <c r="T180" i="18"/>
  <c r="U180" i="18" s="1"/>
  <c r="T172" i="18"/>
  <c r="U172" i="18" s="1"/>
  <c r="T164" i="18"/>
  <c r="U164" i="18" s="1"/>
  <c r="T156" i="18"/>
  <c r="U156" i="18" s="1"/>
  <c r="T148" i="18"/>
  <c r="U148" i="18" s="1"/>
  <c r="T140" i="18"/>
  <c r="U140" i="18" s="1"/>
  <c r="T132" i="18"/>
  <c r="U132" i="18" s="1"/>
  <c r="T124" i="18"/>
  <c r="U124" i="18" s="1"/>
  <c r="T116" i="18"/>
  <c r="U116" i="18" s="1"/>
  <c r="T108" i="18"/>
  <c r="U108" i="18" s="1"/>
  <c r="T100" i="18"/>
  <c r="U100" i="18" s="1"/>
  <c r="T92" i="18"/>
  <c r="U92" i="18" s="1"/>
  <c r="T84" i="18"/>
  <c r="U84" i="18" s="1"/>
  <c r="T36" i="18"/>
  <c r="U36" i="18" s="1"/>
  <c r="T323" i="18"/>
  <c r="U323" i="18" s="1"/>
  <c r="T315" i="18"/>
  <c r="U315" i="18" s="1"/>
  <c r="T307" i="18"/>
  <c r="U307" i="18" s="1"/>
  <c r="T205" i="18"/>
  <c r="U205" i="18" s="1"/>
  <c r="T197" i="18"/>
  <c r="U197" i="18" s="1"/>
  <c r="T189" i="18"/>
  <c r="U189" i="18" s="1"/>
  <c r="T181" i="18"/>
  <c r="U181" i="18" s="1"/>
  <c r="T173" i="18"/>
  <c r="U173" i="18" s="1"/>
  <c r="T165" i="18"/>
  <c r="U165" i="18" s="1"/>
  <c r="T157" i="18"/>
  <c r="U157" i="18" s="1"/>
  <c r="T149" i="18"/>
  <c r="U149" i="18" s="1"/>
  <c r="T141" i="18"/>
  <c r="U141" i="18" s="1"/>
  <c r="T133" i="18"/>
  <c r="U133" i="18" s="1"/>
  <c r="T125" i="18"/>
  <c r="U125" i="18" s="1"/>
  <c r="T117" i="18"/>
  <c r="U117" i="18" s="1"/>
  <c r="T109" i="18"/>
  <c r="U109" i="18" s="1"/>
  <c r="T101" i="18"/>
  <c r="U101" i="18" s="1"/>
  <c r="T93" i="18"/>
  <c r="U93" i="18" s="1"/>
  <c r="T360" i="18"/>
  <c r="U360" i="18" s="1"/>
  <c r="T341" i="18"/>
  <c r="U341" i="18" s="1"/>
  <c r="T167" i="18"/>
  <c r="U167" i="18" s="1"/>
  <c r="T143" i="18"/>
  <c r="U143" i="18" s="1"/>
  <c r="T103" i="18"/>
  <c r="U103" i="18" s="1"/>
  <c r="T79" i="18"/>
  <c r="U79" i="18" s="1"/>
  <c r="T352" i="18"/>
  <c r="U352" i="18" s="1"/>
  <c r="T202" i="18"/>
  <c r="U202" i="18" s="1"/>
  <c r="T194" i="18"/>
  <c r="U194" i="18" s="1"/>
  <c r="T138" i="18"/>
  <c r="U138" i="18" s="1"/>
  <c r="T130" i="18"/>
  <c r="U130" i="18" s="1"/>
  <c r="T74" i="18"/>
  <c r="U74" i="18" s="1"/>
  <c r="T403" i="18"/>
  <c r="U403" i="18" s="1"/>
  <c r="T389" i="18"/>
  <c r="U389" i="18" s="1"/>
  <c r="T381" i="18"/>
  <c r="U381" i="18" s="1"/>
  <c r="T373" i="18"/>
  <c r="U373" i="18" s="1"/>
  <c r="T365" i="18"/>
  <c r="U365" i="18" s="1"/>
  <c r="T357" i="18"/>
  <c r="U357" i="18" s="1"/>
  <c r="T349" i="18"/>
  <c r="U349" i="18" s="1"/>
  <c r="T333" i="18"/>
  <c r="U333" i="18" s="1"/>
  <c r="T325" i="18"/>
  <c r="U325" i="18" s="1"/>
  <c r="T309" i="18"/>
  <c r="U309" i="18" s="1"/>
  <c r="T207" i="18"/>
  <c r="U207" i="18" s="1"/>
  <c r="T199" i="18"/>
  <c r="U199" i="18" s="1"/>
  <c r="T191" i="18"/>
  <c r="U191" i="18" s="1"/>
  <c r="T183" i="18"/>
  <c r="U183" i="18" s="1"/>
  <c r="T175" i="18"/>
  <c r="U175" i="18" s="1"/>
  <c r="T159" i="18"/>
  <c r="U159" i="18" s="1"/>
  <c r="T127" i="18"/>
  <c r="U127" i="18" s="1"/>
  <c r="T111" i="18"/>
  <c r="U111" i="18" s="1"/>
  <c r="T87" i="18"/>
  <c r="U87" i="18" s="1"/>
  <c r="T169" i="18"/>
  <c r="U169" i="18" s="1"/>
  <c r="T121" i="18"/>
  <c r="U121" i="18" s="1"/>
  <c r="T390" i="18"/>
  <c r="U390" i="18" s="1"/>
  <c r="T382" i="18"/>
  <c r="U382" i="18" s="1"/>
  <c r="T374" i="18"/>
  <c r="U374" i="18" s="1"/>
  <c r="T366" i="18"/>
  <c r="U366" i="18" s="1"/>
  <c r="T358" i="18"/>
  <c r="U358" i="18" s="1"/>
  <c r="T350" i="18"/>
  <c r="U350" i="18" s="1"/>
  <c r="T342" i="18"/>
  <c r="U342" i="18" s="1"/>
  <c r="T334" i="18"/>
  <c r="U334" i="18" s="1"/>
  <c r="T326" i="18"/>
  <c r="U326" i="18" s="1"/>
  <c r="T318" i="18"/>
  <c r="U318" i="18" s="1"/>
  <c r="T310" i="18"/>
  <c r="U310" i="18" s="1"/>
  <c r="T208" i="18"/>
  <c r="U208" i="18" s="1"/>
  <c r="T200" i="18"/>
  <c r="U200" i="18" s="1"/>
  <c r="T192" i="18"/>
  <c r="U192" i="18" s="1"/>
  <c r="T184" i="18"/>
  <c r="U184" i="18" s="1"/>
  <c r="T176" i="18"/>
  <c r="U176" i="18" s="1"/>
  <c r="T168" i="18"/>
  <c r="U168" i="18" s="1"/>
  <c r="T160" i="18"/>
  <c r="U160" i="18" s="1"/>
  <c r="T152" i="18"/>
  <c r="U152" i="18" s="1"/>
  <c r="T144" i="18"/>
  <c r="U144" i="18" s="1"/>
  <c r="T136" i="18"/>
  <c r="U136" i="18" s="1"/>
  <c r="T128" i="18"/>
  <c r="U128" i="18" s="1"/>
  <c r="T120" i="18"/>
  <c r="U120" i="18" s="1"/>
  <c r="T112" i="18"/>
  <c r="U112" i="18" s="1"/>
  <c r="T104" i="18"/>
  <c r="U104" i="18" s="1"/>
  <c r="T96" i="18"/>
  <c r="U96" i="18" s="1"/>
  <c r="T88" i="18"/>
  <c r="U88" i="18" s="1"/>
  <c r="T80" i="18"/>
  <c r="U80" i="18" s="1"/>
  <c r="T391" i="18"/>
  <c r="U391" i="18" s="1"/>
  <c r="T383" i="18"/>
  <c r="U383" i="18" s="1"/>
  <c r="T375" i="18"/>
  <c r="U375" i="18" s="1"/>
  <c r="T367" i="18"/>
  <c r="U367" i="18" s="1"/>
  <c r="T359" i="18"/>
  <c r="U359" i="18" s="1"/>
  <c r="T351" i="18"/>
  <c r="U351" i="18" s="1"/>
  <c r="T343" i="18"/>
  <c r="U343" i="18" s="1"/>
  <c r="T335" i="18"/>
  <c r="U335" i="18" s="1"/>
  <c r="T327" i="18"/>
  <c r="U327" i="18" s="1"/>
  <c r="T319" i="18"/>
  <c r="U319" i="18" s="1"/>
  <c r="T311" i="18"/>
  <c r="U311" i="18" s="1"/>
  <c r="T209" i="18"/>
  <c r="U209" i="18" s="1"/>
  <c r="T201" i="18"/>
  <c r="U201" i="18" s="1"/>
  <c r="T193" i="18"/>
  <c r="U193" i="18" s="1"/>
  <c r="T185" i="18"/>
  <c r="U185" i="18" s="1"/>
  <c r="T177" i="18"/>
  <c r="U177" i="18" s="1"/>
  <c r="T161" i="18"/>
  <c r="U161" i="18" s="1"/>
  <c r="T153" i="18"/>
  <c r="U153" i="18" s="1"/>
  <c r="T145" i="18"/>
  <c r="U145" i="18" s="1"/>
  <c r="T137" i="18"/>
  <c r="U137" i="18" s="1"/>
  <c r="T129" i="18"/>
  <c r="U129" i="18" s="1"/>
  <c r="T113" i="18"/>
  <c r="U113" i="18" s="1"/>
  <c r="T105" i="18"/>
  <c r="U105" i="18" s="1"/>
  <c r="T97" i="18"/>
  <c r="U97" i="18" s="1"/>
  <c r="T89" i="18"/>
  <c r="U89" i="18" s="1"/>
  <c r="T81" i="18"/>
  <c r="U81" i="18" s="1"/>
  <c r="T73" i="18"/>
  <c r="U73" i="18" s="1"/>
  <c r="T317" i="18"/>
  <c r="U317" i="18" s="1"/>
  <c r="T151" i="18"/>
  <c r="U151" i="18" s="1"/>
  <c r="T135" i="18"/>
  <c r="U135" i="18" s="1"/>
  <c r="T119" i="18"/>
  <c r="U119" i="18" s="1"/>
  <c r="T95" i="18"/>
  <c r="U95" i="18" s="1"/>
  <c r="T402" i="18"/>
  <c r="U402" i="18" s="1"/>
  <c r="T388" i="18"/>
  <c r="U388" i="18" s="1"/>
  <c r="T380" i="18"/>
  <c r="U380" i="18" s="1"/>
  <c r="T372" i="18"/>
  <c r="U372" i="18" s="1"/>
  <c r="T364" i="18"/>
  <c r="U364" i="18" s="1"/>
  <c r="T356" i="18"/>
  <c r="U356" i="18" s="1"/>
  <c r="T348" i="18"/>
  <c r="U348" i="18" s="1"/>
  <c r="T340" i="18"/>
  <c r="U340" i="18" s="1"/>
  <c r="T332" i="18"/>
  <c r="U332" i="18" s="1"/>
  <c r="T324" i="18"/>
  <c r="U324" i="18" s="1"/>
  <c r="T316" i="18"/>
  <c r="U316" i="18" s="1"/>
  <c r="T308" i="18"/>
  <c r="U308" i="18" s="1"/>
  <c r="T206" i="18"/>
  <c r="U206" i="18" s="1"/>
  <c r="T198" i="18"/>
  <c r="U198" i="18" s="1"/>
  <c r="T190" i="18"/>
  <c r="U190" i="18" s="1"/>
  <c r="T182" i="18"/>
  <c r="U182" i="18" s="1"/>
  <c r="T174" i="18"/>
  <c r="U174" i="18" s="1"/>
  <c r="T166" i="18"/>
  <c r="U166" i="18" s="1"/>
  <c r="T158" i="18"/>
  <c r="U158" i="18" s="1"/>
  <c r="T150" i="18"/>
  <c r="U150" i="18" s="1"/>
  <c r="T142" i="18"/>
  <c r="U142" i="18" s="1"/>
  <c r="T134" i="18"/>
  <c r="U134" i="18" s="1"/>
  <c r="T126" i="18"/>
  <c r="U126" i="18" s="1"/>
  <c r="T118" i="18"/>
  <c r="U118" i="18" s="1"/>
  <c r="T110" i="18"/>
  <c r="U110" i="18" s="1"/>
  <c r="T102" i="18"/>
  <c r="U102" i="18" s="1"/>
  <c r="T94" i="18"/>
  <c r="U94" i="18" s="1"/>
  <c r="T86" i="18"/>
  <c r="U86" i="18" s="1"/>
  <c r="T78" i="18"/>
  <c r="U78" i="18" s="1"/>
  <c r="T392" i="18"/>
  <c r="U392" i="18" s="1"/>
  <c r="T384" i="18"/>
  <c r="U384" i="18" s="1"/>
  <c r="T376" i="18"/>
  <c r="U376" i="18" s="1"/>
  <c r="T368" i="18"/>
  <c r="U368" i="18" s="1"/>
  <c r="T344" i="18"/>
  <c r="U344" i="18" s="1"/>
  <c r="T336" i="18"/>
  <c r="U336" i="18" s="1"/>
  <c r="T328" i="18"/>
  <c r="U328" i="18" s="1"/>
  <c r="T320" i="18"/>
  <c r="U320" i="18" s="1"/>
  <c r="T312" i="18"/>
  <c r="U312" i="18" s="1"/>
  <c r="T304" i="18"/>
  <c r="U304" i="18" s="1"/>
  <c r="T186" i="18"/>
  <c r="U186" i="18" s="1"/>
  <c r="T178" i="18"/>
  <c r="U178" i="18" s="1"/>
  <c r="T170" i="18"/>
  <c r="U170" i="18" s="1"/>
  <c r="T162" i="18"/>
  <c r="U162" i="18" s="1"/>
  <c r="T154" i="18"/>
  <c r="U154" i="18" s="1"/>
  <c r="T146" i="18"/>
  <c r="U146" i="18" s="1"/>
  <c r="T122" i="18"/>
  <c r="U122" i="18" s="1"/>
  <c r="T114" i="18"/>
  <c r="U114" i="18" s="1"/>
  <c r="T106" i="18"/>
  <c r="U106" i="18" s="1"/>
  <c r="T98" i="18"/>
  <c r="U98" i="18" s="1"/>
  <c r="T90" i="18"/>
  <c r="U90" i="18" s="1"/>
  <c r="T82" i="18"/>
  <c r="U82" i="18" s="1"/>
  <c r="R11" i="18"/>
  <c r="R10" i="18"/>
  <c r="S10" i="18" s="1"/>
  <c r="Q10" i="18" s="1"/>
  <c r="R9" i="18"/>
  <c r="R8" i="18"/>
  <c r="S8" i="18" s="1"/>
  <c r="Q8" i="18" s="1"/>
  <c r="R7" i="18"/>
  <c r="S7" i="18" s="1"/>
  <c r="R6" i="18"/>
  <c r="S6" i="18" s="1"/>
  <c r="Q6" i="18" s="1"/>
  <c r="R5" i="18"/>
  <c r="S5" i="18" s="1"/>
  <c r="T393" i="18"/>
  <c r="U393" i="18" s="1"/>
  <c r="T385" i="18"/>
  <c r="U385" i="18" s="1"/>
  <c r="T377" i="18"/>
  <c r="U377" i="18" s="1"/>
  <c r="T369" i="18"/>
  <c r="U369" i="18" s="1"/>
  <c r="T361" i="18"/>
  <c r="U361" i="18" s="1"/>
  <c r="T353" i="18"/>
  <c r="U353" i="18" s="1"/>
  <c r="T345" i="18"/>
  <c r="U345" i="18" s="1"/>
  <c r="T337" i="18"/>
  <c r="U337" i="18" s="1"/>
  <c r="T329" i="18"/>
  <c r="U329" i="18" s="1"/>
  <c r="T321" i="18"/>
  <c r="U321" i="18" s="1"/>
  <c r="T313" i="18"/>
  <c r="U313" i="18" s="1"/>
  <c r="T305" i="18"/>
  <c r="U305" i="18" s="1"/>
  <c r="T203" i="18"/>
  <c r="U203" i="18" s="1"/>
  <c r="T195" i="18"/>
  <c r="U195" i="18" s="1"/>
  <c r="T187" i="18"/>
  <c r="U187" i="18" s="1"/>
  <c r="T179" i="18"/>
  <c r="U179" i="18" s="1"/>
  <c r="T171" i="18"/>
  <c r="U171" i="18" s="1"/>
  <c r="T163" i="18"/>
  <c r="U163" i="18" s="1"/>
  <c r="T155" i="18"/>
  <c r="U155" i="18" s="1"/>
  <c r="T147" i="18"/>
  <c r="U147" i="18" s="1"/>
  <c r="T139" i="18"/>
  <c r="U139" i="18" s="1"/>
  <c r="T131" i="18"/>
  <c r="U131" i="18" s="1"/>
  <c r="T123" i="18"/>
  <c r="U123" i="18" s="1"/>
  <c r="T115" i="18"/>
  <c r="U115" i="18" s="1"/>
  <c r="T107" i="18"/>
  <c r="U107" i="18" s="1"/>
  <c r="T99" i="18"/>
  <c r="U99" i="18" s="1"/>
  <c r="T83" i="18"/>
  <c r="U83" i="18" s="1"/>
  <c r="S403" i="18" l="1"/>
  <c r="G403" i="28" a="1"/>
  <c r="G403" i="28" s="1"/>
  <c r="J403" i="28" s="1"/>
  <c r="S384" i="18"/>
  <c r="G384" i="28" a="1"/>
  <c r="G384" i="28" s="1"/>
  <c r="J384" i="28" s="1"/>
  <c r="S351" i="18"/>
  <c r="G351" i="28" a="1"/>
  <c r="G351" i="28" s="1"/>
  <c r="J351" i="28" s="1"/>
  <c r="S326" i="18"/>
  <c r="G326" i="28" a="1"/>
  <c r="G326" i="28" s="1"/>
  <c r="J326" i="28" s="1"/>
  <c r="S359" i="18"/>
  <c r="G359" i="28" a="1"/>
  <c r="G359" i="28" s="1"/>
  <c r="J359" i="28" s="1"/>
  <c r="S380" i="18"/>
  <c r="G380" i="28" a="1"/>
  <c r="G380" i="28" s="1"/>
  <c r="J380" i="28" s="1"/>
  <c r="S402" i="18"/>
  <c r="G402" i="28" a="1"/>
  <c r="G402" i="28" s="1"/>
  <c r="J402" i="28" s="1"/>
  <c r="S324" i="18"/>
  <c r="G324" i="28" a="1"/>
  <c r="G324" i="28" s="1"/>
  <c r="J324" i="28" s="1"/>
  <c r="S386" i="18"/>
  <c r="G386" i="28" a="1"/>
  <c r="G386" i="28" s="1"/>
  <c r="J386" i="28" s="1"/>
  <c r="S322" i="18"/>
  <c r="G322" i="28" a="1"/>
  <c r="G322" i="28" s="1"/>
  <c r="J322" i="28" s="1"/>
  <c r="S330" i="18"/>
  <c r="G330" i="28" a="1"/>
  <c r="G330" i="28" s="1"/>
  <c r="J330" i="28" s="1"/>
  <c r="S390" i="18"/>
  <c r="G390" i="28" a="1"/>
  <c r="G390" i="28" s="1"/>
  <c r="J390" i="28" s="1"/>
  <c r="S371" i="18"/>
  <c r="G371" i="28" a="1"/>
  <c r="G371" i="28" s="1"/>
  <c r="J371" i="28" s="1"/>
  <c r="S392" i="18"/>
  <c r="G392" i="28" a="1"/>
  <c r="G392" i="28" s="1"/>
  <c r="J392" i="28" s="1"/>
  <c r="S336" i="18"/>
  <c r="G336" i="28" a="1"/>
  <c r="G336" i="28" s="1"/>
  <c r="J336" i="28" s="1"/>
  <c r="S379" i="18"/>
  <c r="G379" i="28" a="1"/>
  <c r="G379" i="28" s="1"/>
  <c r="J379" i="28" s="1"/>
  <c r="S354" i="18"/>
  <c r="G354" i="28" a="1"/>
  <c r="G354" i="28" s="1"/>
  <c r="J354" i="28" s="1"/>
  <c r="S381" i="18"/>
  <c r="G381" i="28" a="1"/>
  <c r="G381" i="28" s="1"/>
  <c r="J381" i="28" s="1"/>
  <c r="S340" i="18"/>
  <c r="G340" i="28" a="1"/>
  <c r="G340" i="28" s="1"/>
  <c r="J340" i="28" s="1"/>
  <c r="S385" i="18"/>
  <c r="G385" i="28" a="1"/>
  <c r="G385" i="28" s="1"/>
  <c r="J385" i="28" s="1"/>
  <c r="S346" i="18"/>
  <c r="G346" i="28" a="1"/>
  <c r="G346" i="28" s="1"/>
  <c r="J346" i="28" s="1"/>
  <c r="S362" i="18"/>
  <c r="G362" i="28" a="1"/>
  <c r="G362" i="28" s="1"/>
  <c r="J362" i="28" s="1"/>
  <c r="S361" i="18"/>
  <c r="G361" i="28" a="1"/>
  <c r="G361" i="28" s="1"/>
  <c r="J361" i="28" s="1"/>
  <c r="S306" i="18"/>
  <c r="G306" i="28" a="1"/>
  <c r="G306" i="28" s="1"/>
  <c r="J306" i="28" s="1"/>
  <c r="S364" i="18"/>
  <c r="G364" i="28" a="1"/>
  <c r="G364" i="28" s="1"/>
  <c r="J364" i="28" s="1"/>
  <c r="S365" i="18"/>
  <c r="G365" i="28" a="1"/>
  <c r="G365" i="28" s="1"/>
  <c r="J365" i="28" s="1"/>
  <c r="S325" i="18"/>
  <c r="G325" i="28" a="1"/>
  <c r="G325" i="28" s="1"/>
  <c r="J325" i="28" s="1"/>
  <c r="S388" i="18"/>
  <c r="G388" i="28" a="1"/>
  <c r="G388" i="28" s="1"/>
  <c r="J388" i="28" s="1"/>
  <c r="S398" i="18"/>
  <c r="G398" i="28" a="1"/>
  <c r="G398" i="28" s="1"/>
  <c r="J398" i="28" s="1"/>
  <c r="S393" i="18"/>
  <c r="G393" i="28" a="1"/>
  <c r="G393" i="28" s="1"/>
  <c r="J393" i="28" s="1"/>
  <c r="S328" i="18"/>
  <c r="G328" i="28" a="1"/>
  <c r="G328" i="28" s="1"/>
  <c r="J328" i="28" s="1"/>
  <c r="S363" i="18"/>
  <c r="G363" i="28" a="1"/>
  <c r="G363" i="28" s="1"/>
  <c r="J363" i="28" s="1"/>
  <c r="S367" i="18"/>
  <c r="G367" i="28" a="1"/>
  <c r="G367" i="28" s="1"/>
  <c r="J367" i="28" s="1"/>
  <c r="S332" i="18"/>
  <c r="G332" i="28" a="1"/>
  <c r="G332" i="28" s="1"/>
  <c r="J332" i="28" s="1"/>
  <c r="S375" i="18"/>
  <c r="G375" i="28" a="1"/>
  <c r="G375" i="28" s="1"/>
  <c r="J375" i="28" s="1"/>
  <c r="S338" i="18"/>
  <c r="G338" i="28" a="1"/>
  <c r="G338" i="28" s="1"/>
  <c r="J338" i="28" s="1"/>
  <c r="S344" i="18"/>
  <c r="G344" i="28" a="1"/>
  <c r="G344" i="28" s="1"/>
  <c r="J344" i="28" s="1"/>
  <c r="S305" i="18"/>
  <c r="G305" i="28" a="1"/>
  <c r="G305" i="28" s="1"/>
  <c r="J305" i="28" s="1"/>
  <c r="S335" i="18"/>
  <c r="G335" i="28" a="1"/>
  <c r="G335" i="28" s="1"/>
  <c r="J335" i="28" s="1"/>
  <c r="S309" i="18"/>
  <c r="G309" i="28" a="1"/>
  <c r="G309" i="28" s="1"/>
  <c r="J309" i="28" s="1"/>
  <c r="S352" i="18"/>
  <c r="G352" i="28" a="1"/>
  <c r="G352" i="28" s="1"/>
  <c r="J352" i="28" s="1"/>
  <c r="S343" i="18"/>
  <c r="G343" i="28" a="1"/>
  <c r="G343" i="28" s="1"/>
  <c r="J343" i="28" s="1"/>
  <c r="S313" i="18"/>
  <c r="G313" i="28" a="1"/>
  <c r="G313" i="28" s="1"/>
  <c r="J313" i="28" s="1"/>
  <c r="S353" i="18"/>
  <c r="G353" i="28" a="1"/>
  <c r="G353" i="28" s="1"/>
  <c r="J353" i="28" s="1"/>
  <c r="S317" i="18"/>
  <c r="G317" i="28" a="1"/>
  <c r="G317" i="28" s="1"/>
  <c r="J317" i="28" s="1"/>
  <c r="S360" i="18"/>
  <c r="G360" i="28" a="1"/>
  <c r="G360" i="28" s="1"/>
  <c r="J360" i="28" s="1"/>
  <c r="S357" i="18"/>
  <c r="G357" i="28" a="1"/>
  <c r="G357" i="28" s="1"/>
  <c r="J357" i="28" s="1"/>
  <c r="S319" i="18"/>
  <c r="G319" i="28" a="1"/>
  <c r="G319" i="28" s="1"/>
  <c r="J319" i="28" s="1"/>
  <c r="S304" i="18"/>
  <c r="G304" i="28" a="1"/>
  <c r="G304" i="28" s="1"/>
  <c r="J304" i="28" s="1"/>
  <c r="S323" i="18"/>
  <c r="G323" i="28" a="1"/>
  <c r="G323" i="28" s="1"/>
  <c r="J323" i="28" s="1"/>
  <c r="S308" i="18"/>
  <c r="G308" i="28" a="1"/>
  <c r="G308" i="28" s="1"/>
  <c r="J308" i="28" s="1"/>
  <c r="S366" i="18"/>
  <c r="G366" i="28" a="1"/>
  <c r="G366" i="28" s="1"/>
  <c r="J366" i="28" s="1"/>
  <c r="S369" i="18"/>
  <c r="G369" i="28" a="1"/>
  <c r="G369" i="28" s="1"/>
  <c r="J369" i="28" s="1"/>
  <c r="S327" i="18"/>
  <c r="G327" i="28" a="1"/>
  <c r="G327" i="28" s="1"/>
  <c r="J327" i="28" s="1"/>
  <c r="S310" i="18"/>
  <c r="G310" i="28" a="1"/>
  <c r="G310" i="28" s="1"/>
  <c r="J310" i="28" s="1"/>
  <c r="S368" i="18"/>
  <c r="G368" i="28" a="1"/>
  <c r="G368" i="28" s="1"/>
  <c r="J368" i="28" s="1"/>
  <c r="S373" i="18"/>
  <c r="G373" i="28" a="1"/>
  <c r="G373" i="28" s="1"/>
  <c r="J373" i="28" s="1"/>
  <c r="S331" i="18"/>
  <c r="G331" i="28" a="1"/>
  <c r="G331" i="28" s="1"/>
  <c r="J331" i="28" s="1"/>
  <c r="S355" i="18"/>
  <c r="G355" i="28" a="1"/>
  <c r="G355" i="28" s="1"/>
  <c r="J355" i="28" s="1"/>
  <c r="S372" i="18"/>
  <c r="G372" i="28" a="1"/>
  <c r="G372" i="28" s="1"/>
  <c r="J372" i="28" s="1"/>
  <c r="S334" i="18"/>
  <c r="G334" i="28" a="1"/>
  <c r="G334" i="28" s="1"/>
  <c r="J334" i="28" s="1"/>
  <c r="S342" i="18"/>
  <c r="G342" i="28" a="1"/>
  <c r="G342" i="28" s="1"/>
  <c r="J342" i="28" s="1"/>
  <c r="S389" i="18"/>
  <c r="G389" i="28" a="1"/>
  <c r="G389" i="28" s="1"/>
  <c r="J389" i="28" s="1"/>
  <c r="S321" i="18"/>
  <c r="G321" i="28" a="1"/>
  <c r="G321" i="28" s="1"/>
  <c r="J321" i="28" s="1"/>
  <c r="S329" i="18"/>
  <c r="G329" i="28" a="1"/>
  <c r="G329" i="28" s="1"/>
  <c r="J329" i="28" s="1"/>
  <c r="S307" i="18"/>
  <c r="G307" i="28" a="1"/>
  <c r="G307" i="28" s="1"/>
  <c r="J307" i="28" s="1"/>
  <c r="S348" i="18"/>
  <c r="G348" i="28" a="1"/>
  <c r="G348" i="28" s="1"/>
  <c r="J348" i="28" s="1"/>
  <c r="S350" i="18"/>
  <c r="G350" i="28" a="1"/>
  <c r="G350" i="28" s="1"/>
  <c r="J350" i="28" s="1"/>
  <c r="S339" i="18"/>
  <c r="G339" i="28" a="1"/>
  <c r="G339" i="28" s="1"/>
  <c r="J339" i="28" s="1"/>
  <c r="S311" i="18"/>
  <c r="G311" i="28" a="1"/>
  <c r="G311" i="28" s="1"/>
  <c r="J311" i="28" s="1"/>
  <c r="S356" i="18"/>
  <c r="G356" i="28" a="1"/>
  <c r="G356" i="28" s="1"/>
  <c r="J356" i="28" s="1"/>
  <c r="S349" i="18"/>
  <c r="G349" i="28" a="1"/>
  <c r="G349" i="28" s="1"/>
  <c r="J349" i="28" s="1"/>
  <c r="S315" i="18"/>
  <c r="G315" i="28" a="1"/>
  <c r="G315" i="28" s="1"/>
  <c r="J315" i="28" s="1"/>
  <c r="S358" i="18"/>
  <c r="G358" i="28" a="1"/>
  <c r="G358" i="28" s="1"/>
  <c r="J358" i="28" s="1"/>
  <c r="S312" i="18"/>
  <c r="G312" i="28" a="1"/>
  <c r="G312" i="28" s="1"/>
  <c r="J312" i="28" s="1"/>
  <c r="S370" i="18"/>
  <c r="G370" i="28" a="1"/>
  <c r="G370" i="28" s="1"/>
  <c r="J370" i="28" s="1"/>
  <c r="S377" i="18"/>
  <c r="G377" i="28" a="1"/>
  <c r="G377" i="28" s="1"/>
  <c r="J377" i="28" s="1"/>
  <c r="S333" i="18"/>
  <c r="G333" i="28" a="1"/>
  <c r="G333" i="28" s="1"/>
  <c r="J333" i="28" s="1"/>
  <c r="S314" i="18"/>
  <c r="G314" i="28" a="1"/>
  <c r="G314" i="28" s="1"/>
  <c r="J314" i="28" s="1"/>
  <c r="S374" i="18"/>
  <c r="G374" i="28" a="1"/>
  <c r="G374" i="28" s="1"/>
  <c r="J374" i="28" s="1"/>
  <c r="S383" i="18"/>
  <c r="G383" i="28" a="1"/>
  <c r="G383" i="28" s="1"/>
  <c r="J383" i="28" s="1"/>
  <c r="S337" i="18"/>
  <c r="G337" i="28" a="1"/>
  <c r="G337" i="28" s="1"/>
  <c r="J337" i="28" s="1"/>
  <c r="S316" i="18"/>
  <c r="G316" i="28" a="1"/>
  <c r="G316" i="28" s="1"/>
  <c r="J316" i="28" s="1"/>
  <c r="S376" i="18"/>
  <c r="G376" i="28" a="1"/>
  <c r="G376" i="28" s="1"/>
  <c r="J376" i="28" s="1"/>
  <c r="S387" i="18"/>
  <c r="G387" i="28" a="1"/>
  <c r="G387" i="28" s="1"/>
  <c r="J387" i="28" s="1"/>
  <c r="S341" i="18"/>
  <c r="G341" i="28" a="1"/>
  <c r="G341" i="28" s="1"/>
  <c r="J341" i="28" s="1"/>
  <c r="S318" i="18"/>
  <c r="G318" i="28" a="1"/>
  <c r="G318" i="28" s="1"/>
  <c r="J318" i="28" s="1"/>
  <c r="S378" i="18"/>
  <c r="G378" i="28" a="1"/>
  <c r="G378" i="28" s="1"/>
  <c r="J378" i="28" s="1"/>
  <c r="S391" i="18"/>
  <c r="G391" i="28" a="1"/>
  <c r="G391" i="28" s="1"/>
  <c r="J391" i="28" s="1"/>
  <c r="S345" i="18"/>
  <c r="G345" i="28" a="1"/>
  <c r="G345" i="28" s="1"/>
  <c r="J345" i="28" s="1"/>
  <c r="S320" i="18"/>
  <c r="G320" i="28" a="1"/>
  <c r="G320" i="28" s="1"/>
  <c r="J320" i="28" s="1"/>
  <c r="S382" i="18"/>
  <c r="G382" i="28" a="1"/>
  <c r="G382" i="28" s="1"/>
  <c r="J382" i="28" s="1"/>
  <c r="S399" i="18"/>
  <c r="G399" i="28" a="1"/>
  <c r="G399" i="28" s="1"/>
  <c r="J399" i="28" s="1"/>
  <c r="S347" i="18"/>
  <c r="G347" i="28" a="1"/>
  <c r="G347" i="28" s="1"/>
  <c r="J347" i="28" s="1"/>
  <c r="J287" i="28"/>
  <c r="J273" i="28"/>
  <c r="J294" i="28"/>
  <c r="J284" i="28"/>
  <c r="J264" i="28"/>
  <c r="J277" i="28"/>
  <c r="J246" i="28"/>
  <c r="J275" i="28"/>
  <c r="J265" i="28"/>
  <c r="J296" i="28"/>
  <c r="J291" i="28"/>
  <c r="J257" i="28"/>
  <c r="J271" i="28"/>
  <c r="J289" i="28"/>
  <c r="J293" i="28"/>
  <c r="J281" i="28"/>
  <c r="J267" i="28"/>
  <c r="J269" i="28"/>
  <c r="J278" i="28"/>
  <c r="J254" i="28"/>
  <c r="J286" i="28"/>
  <c r="J298" i="28"/>
  <c r="J249" i="28"/>
  <c r="J270" i="28"/>
  <c r="J247" i="28"/>
  <c r="J295" i="28"/>
  <c r="J285" i="28"/>
  <c r="J248" i="28"/>
  <c r="J268" i="28"/>
  <c r="J263" i="28"/>
  <c r="J280" i="28"/>
  <c r="J262" i="28"/>
  <c r="J300" i="28"/>
  <c r="J251" i="28"/>
  <c r="J279" i="28"/>
  <c r="J253" i="28"/>
  <c r="J250" i="28"/>
  <c r="J252" i="28"/>
  <c r="J255" i="28"/>
  <c r="J290" i="28"/>
  <c r="J258" i="28"/>
  <c r="J245" i="28"/>
  <c r="J274" i="28"/>
  <c r="J299" i="28"/>
  <c r="J302" i="28"/>
  <c r="J297" i="28"/>
  <c r="J261" i="28"/>
  <c r="J259" i="28"/>
  <c r="J276" i="28"/>
  <c r="J282" i="28"/>
  <c r="J256" i="28"/>
  <c r="J266" i="28"/>
  <c r="J283" i="28"/>
  <c r="J260" i="28"/>
  <c r="J301" i="28"/>
  <c r="J292" i="28"/>
  <c r="J303" i="28"/>
  <c r="J288" i="28"/>
  <c r="J272" i="28"/>
  <c r="Q46" i="18"/>
  <c r="T46" i="18" s="1"/>
  <c r="U46" i="18" s="1"/>
  <c r="Q45" i="18"/>
  <c r="T45" i="18" s="1"/>
  <c r="U45" i="18" s="1"/>
  <c r="Q38" i="18"/>
  <c r="T38" i="18" s="1"/>
  <c r="U38" i="18" s="1"/>
  <c r="Q5" i="18"/>
  <c r="T5" i="18" s="1"/>
  <c r="U5" i="18" s="1"/>
  <c r="Q7" i="18"/>
  <c r="T7" i="18" s="1"/>
  <c r="U7" i="18" s="1"/>
  <c r="S50" i="18"/>
  <c r="Q50" i="18" s="1"/>
  <c r="T50" i="18" s="1"/>
  <c r="U50" i="18" s="1"/>
  <c r="S47" i="18"/>
  <c r="S54" i="18"/>
  <c r="T54" i="18" s="1"/>
  <c r="U54" i="18" s="1"/>
  <c r="S49" i="18"/>
  <c r="S56" i="18"/>
  <c r="T56" i="18" s="1"/>
  <c r="U56" i="18" s="1"/>
  <c r="S51" i="18"/>
  <c r="S53" i="18"/>
  <c r="T53" i="18" s="1"/>
  <c r="U53" i="18" s="1"/>
  <c r="S62" i="18"/>
  <c r="T62" i="18" s="1"/>
  <c r="U62" i="18" s="1"/>
  <c r="S55" i="18"/>
  <c r="T55" i="18" s="1"/>
  <c r="U55" i="18" s="1"/>
  <c r="S17" i="18"/>
  <c r="S69" i="18"/>
  <c r="S71" i="18"/>
  <c r="S14" i="18"/>
  <c r="Q14" i="18" s="1"/>
  <c r="T14" i="18" s="1"/>
  <c r="U14" i="18" s="1"/>
  <c r="T75" i="18"/>
  <c r="U75" i="18" s="1"/>
  <c r="S75" i="18"/>
  <c r="T77" i="18"/>
  <c r="U77" i="18" s="1"/>
  <c r="S77" i="18"/>
  <c r="S18" i="18"/>
  <c r="Q18" i="18" s="1"/>
  <c r="T18" i="18" s="1"/>
  <c r="U18" i="18" s="1"/>
  <c r="S22" i="18"/>
  <c r="S23" i="18"/>
  <c r="S20" i="18"/>
  <c r="Q20" i="18" s="1"/>
  <c r="T20" i="18" s="1"/>
  <c r="U20" i="18" s="1"/>
  <c r="S59" i="18"/>
  <c r="S13" i="18"/>
  <c r="T13" i="18" s="1"/>
  <c r="U13" i="18" s="1"/>
  <c r="S16" i="18"/>
  <c r="Q16" i="18" s="1"/>
  <c r="T16" i="18" s="1"/>
  <c r="U16" i="18" s="1"/>
  <c r="S24" i="18"/>
  <c r="S9" i="18"/>
  <c r="T9" i="18" s="1"/>
  <c r="U9" i="18" s="1"/>
  <c r="S29" i="18"/>
  <c r="T29" i="18" s="1"/>
  <c r="U29" i="18" s="1"/>
  <c r="S72" i="18"/>
  <c r="T72" i="18" s="1"/>
  <c r="U72" i="18" s="1"/>
  <c r="S70" i="18"/>
  <c r="S12" i="18"/>
  <c r="S15" i="18"/>
  <c r="S11" i="18"/>
  <c r="S34" i="18"/>
  <c r="T34" i="18" s="1"/>
  <c r="U34" i="18" s="1"/>
  <c r="S33" i="18"/>
  <c r="S61" i="18"/>
  <c r="T61" i="18" s="1"/>
  <c r="U61" i="18" s="1"/>
  <c r="S52" i="18"/>
  <c r="T52" i="18" s="1"/>
  <c r="U52" i="18" s="1"/>
  <c r="S60" i="18"/>
  <c r="T60" i="18" s="1"/>
  <c r="U60" i="18" s="1"/>
  <c r="S35" i="18"/>
  <c r="T76" i="18"/>
  <c r="U76" i="18" s="1"/>
  <c r="S76" i="18"/>
  <c r="S48" i="18"/>
  <c r="T10" i="18"/>
  <c r="U10" i="18" s="1"/>
  <c r="Q17" i="18" l="1"/>
  <c r="T17" i="18" s="1"/>
  <c r="U17" i="18" s="1"/>
  <c r="Q35" i="18"/>
  <c r="T35" i="18" s="1"/>
  <c r="U35" i="18" s="1"/>
  <c r="Q15" i="18"/>
  <c r="T15" i="18" s="1"/>
  <c r="U15" i="18" s="1"/>
  <c r="P11" i="18"/>
  <c r="T11" i="18" s="1"/>
  <c r="U11" i="18" s="1"/>
  <c r="Q33" i="18"/>
  <c r="T33" i="18" s="1"/>
  <c r="U33" i="18" s="1"/>
  <c r="P12" i="18"/>
  <c r="T12" i="18" s="1"/>
  <c r="U12" i="18" s="1"/>
  <c r="Q23" i="18"/>
  <c r="T23" i="18" s="1"/>
  <c r="U23" i="18" s="1"/>
  <c r="Q22" i="18"/>
  <c r="P22" i="18"/>
  <c r="Q48" i="18"/>
  <c r="T48" i="18" s="1"/>
  <c r="U48" i="18" s="1"/>
  <c r="P71" i="18"/>
  <c r="T71" i="18" s="1"/>
  <c r="U71" i="18" s="1"/>
  <c r="P69" i="18"/>
  <c r="T69" i="18" s="1"/>
  <c r="U69" i="18" s="1"/>
  <c r="Q51" i="18"/>
  <c r="T51" i="18" s="1"/>
  <c r="U51" i="18" s="1"/>
  <c r="Q47" i="18"/>
  <c r="T47" i="18" s="1"/>
  <c r="U47" i="18" s="1"/>
  <c r="P70" i="18"/>
  <c r="T70" i="18" s="1"/>
  <c r="U70" i="18" s="1"/>
  <c r="P24" i="18"/>
  <c r="T24" i="18" s="1"/>
  <c r="U24" i="18" s="1"/>
  <c r="P59" i="18"/>
  <c r="T59" i="18" s="1"/>
  <c r="U59" i="18" s="1"/>
  <c r="Q49" i="18"/>
  <c r="T49" i="18" s="1"/>
  <c r="U49" i="18" s="1"/>
  <c r="T21" i="18"/>
  <c r="U21" i="18" s="1"/>
  <c r="T8" i="18"/>
  <c r="U8" i="18" s="1"/>
  <c r="T25" i="18"/>
  <c r="U25" i="18" s="1"/>
  <c r="T30" i="18"/>
  <c r="U30" i="18" s="1"/>
  <c r="T27" i="18"/>
  <c r="U27" i="18" s="1"/>
  <c r="T32" i="18"/>
  <c r="U32" i="18" s="1"/>
  <c r="T28" i="18"/>
  <c r="U28" i="18" s="1"/>
  <c r="T26" i="18"/>
  <c r="U26" i="18" s="1"/>
  <c r="T19" i="18"/>
  <c r="U19" i="18" s="1"/>
  <c r="T6" i="18"/>
  <c r="U6" i="18" s="1"/>
  <c r="C4" i="17"/>
  <c r="C5" i="17" s="1"/>
  <c r="C6" i="17" s="1"/>
  <c r="C7" i="17" s="1"/>
  <c r="C8" i="17" s="1"/>
  <c r="C9" i="17" s="1"/>
  <c r="C10" i="17" s="1"/>
  <c r="C11" i="17" s="1"/>
  <c r="C12" i="17" s="1"/>
  <c r="C13" i="17" s="1"/>
  <c r="C14" i="17" s="1"/>
  <c r="C15" i="17" s="1"/>
  <c r="C16" i="17" s="1"/>
  <c r="C17" i="17" s="1"/>
  <c r="C18" i="17" s="1"/>
  <c r="C19" i="17" s="1"/>
  <c r="C20" i="17" s="1"/>
  <c r="C21" i="17" s="1"/>
  <c r="C22" i="17" s="1"/>
  <c r="C23" i="17" s="1"/>
  <c r="C24" i="17" s="1"/>
  <c r="C25" i="17" s="1"/>
  <c r="C26" i="17" s="1"/>
  <c r="C27" i="17" s="1"/>
  <c r="C28" i="17" s="1"/>
  <c r="C29" i="17" s="1"/>
  <c r="C30" i="17" s="1"/>
  <c r="C31" i="17" s="1"/>
  <c r="C32" i="17" s="1"/>
  <c r="C33" i="17" s="1"/>
  <c r="C34" i="17" s="1"/>
  <c r="C35" i="17" s="1"/>
  <c r="C36" i="17" s="1"/>
  <c r="C37" i="17" s="1"/>
  <c r="C38" i="17" s="1"/>
  <c r="C39" i="17" s="1"/>
  <c r="C40" i="17" s="1"/>
  <c r="C41" i="17" s="1"/>
  <c r="C42" i="17" s="1"/>
  <c r="C43" i="17" s="1"/>
  <c r="C44" i="17" s="1"/>
  <c r="C45" i="17" s="1"/>
  <c r="C46" i="17" s="1"/>
  <c r="C47" i="17" s="1"/>
  <c r="C48" i="17" s="1"/>
  <c r="C49" i="17" s="1"/>
  <c r="C50" i="17" s="1"/>
  <c r="C51" i="17" s="1"/>
  <c r="C52" i="17" s="1"/>
  <c r="C53" i="17" s="1"/>
  <c r="C54" i="17" s="1"/>
  <c r="C55" i="17" s="1"/>
  <c r="C56" i="17" s="1"/>
  <c r="C57" i="17" s="1"/>
  <c r="C58" i="17" s="1"/>
  <c r="C59" i="17" s="1"/>
  <c r="C60" i="17" s="1"/>
  <c r="C61" i="17" s="1"/>
  <c r="C62" i="17" s="1"/>
  <c r="C63" i="17" s="1"/>
  <c r="C64" i="17" s="1"/>
  <c r="C65" i="17" s="1"/>
  <c r="C66" i="17" s="1"/>
  <c r="C67" i="17" s="1"/>
  <c r="C68" i="17" s="1"/>
  <c r="C69" i="17" s="1"/>
  <c r="C70" i="17" s="1"/>
  <c r="C71" i="17" s="1"/>
  <c r="C72" i="17" s="1"/>
  <c r="C73" i="17" s="1"/>
  <c r="C74" i="17" s="1"/>
  <c r="C75" i="17" s="1"/>
  <c r="C76" i="17" s="1"/>
  <c r="C77" i="17" s="1"/>
  <c r="C78" i="17" s="1"/>
  <c r="C79" i="17" s="1"/>
  <c r="C80" i="17" s="1"/>
  <c r="C81" i="17" s="1"/>
  <c r="C82" i="17" s="1"/>
  <c r="C83" i="17" s="1"/>
  <c r="C84" i="17" s="1"/>
  <c r="C85" i="17" s="1"/>
  <c r="C86" i="17" s="1"/>
  <c r="C87" i="17" s="1"/>
  <c r="C88" i="17" s="1"/>
  <c r="C89" i="17" s="1"/>
  <c r="C90" i="17" s="1"/>
  <c r="C91" i="17" s="1"/>
  <c r="C92" i="17" s="1"/>
  <c r="C93" i="17" s="1"/>
  <c r="C94" i="17" s="1"/>
  <c r="C95" i="17" s="1"/>
  <c r="C96" i="17" s="1"/>
  <c r="C97" i="17" s="1"/>
  <c r="C98" i="17" s="1"/>
  <c r="C99" i="17" s="1"/>
  <c r="C100" i="17" s="1"/>
  <c r="C101" i="17" s="1"/>
  <c r="C102" i="17" s="1"/>
  <c r="C103" i="17" s="1"/>
  <c r="C104" i="17" s="1"/>
  <c r="C105" i="17" s="1"/>
  <c r="C106" i="17" s="1"/>
  <c r="C107" i="17" s="1"/>
  <c r="C108" i="17" s="1"/>
  <c r="C109" i="17" s="1"/>
  <c r="C110" i="17" s="1"/>
  <c r="C111" i="17" s="1"/>
  <c r="C112" i="17" s="1"/>
  <c r="C113" i="17" s="1"/>
  <c r="C114" i="17" s="1"/>
  <c r="B807" i="19"/>
  <c r="C807" i="19" s="1"/>
  <c r="B499" i="19"/>
  <c r="C499" i="19" s="1"/>
  <c r="B800" i="19"/>
  <c r="C800" i="19" s="1"/>
  <c r="B804" i="19"/>
  <c r="C804" i="19" s="1"/>
  <c r="B897" i="19"/>
  <c r="C897" i="19" s="1"/>
  <c r="B879" i="19"/>
  <c r="C879" i="19" s="1"/>
  <c r="B889" i="19"/>
  <c r="C889" i="19" s="1"/>
  <c r="B797" i="19"/>
  <c r="C797" i="19" s="1"/>
  <c r="B436" i="19"/>
  <c r="C436" i="19" s="1"/>
  <c r="B463" i="19"/>
  <c r="C463" i="19" s="1"/>
  <c r="B836" i="19"/>
  <c r="C836" i="19" s="1"/>
  <c r="B855" i="19"/>
  <c r="C855" i="19" s="1"/>
  <c r="B911" i="19"/>
  <c r="C911" i="19" s="1"/>
  <c r="B874" i="19"/>
  <c r="C874" i="19" s="1"/>
  <c r="B449" i="19"/>
  <c r="C449" i="19" s="1"/>
  <c r="A44" i="1" s="1"/>
  <c r="A44" i="3" s="1"/>
  <c r="B853" i="19"/>
  <c r="C853" i="19" s="1"/>
  <c r="B840" i="19"/>
  <c r="C840" i="19" s="1"/>
  <c r="B459" i="19"/>
  <c r="C459" i="19" s="1"/>
  <c r="B829" i="19"/>
  <c r="C829" i="19" s="1"/>
  <c r="B883" i="19"/>
  <c r="C883" i="19" s="1"/>
  <c r="B903" i="19"/>
  <c r="C903" i="19" s="1"/>
  <c r="B451" i="19"/>
  <c r="C451" i="19" s="1"/>
  <c r="B470" i="19"/>
  <c r="C470" i="19" s="1"/>
  <c r="B448" i="19"/>
  <c r="C448" i="19" s="1"/>
  <c r="B497" i="19"/>
  <c r="C497" i="19" s="1"/>
  <c r="B490" i="19"/>
  <c r="C490" i="19" s="1"/>
  <c r="B493" i="19"/>
  <c r="C493" i="19" s="1"/>
  <c r="B835" i="19"/>
  <c r="C835" i="19" s="1"/>
  <c r="B438" i="19"/>
  <c r="C438" i="19" s="1"/>
  <c r="B441" i="19"/>
  <c r="C441" i="19" s="1"/>
  <c r="B498" i="19"/>
  <c r="C498" i="19" s="1"/>
  <c r="B825" i="19"/>
  <c r="C825" i="19" s="1"/>
  <c r="B507" i="19"/>
  <c r="C507" i="19" s="1"/>
  <c r="B895" i="19"/>
  <c r="C895" i="19" s="1"/>
  <c r="A212" i="1" s="1"/>
  <c r="A212" i="3" s="1"/>
  <c r="B482" i="19"/>
  <c r="C482" i="19" s="1"/>
  <c r="B793" i="19"/>
  <c r="C793" i="19" s="1"/>
  <c r="B422" i="19"/>
  <c r="C422" i="19" s="1"/>
  <c r="B890" i="19"/>
  <c r="C890" i="19" s="1"/>
  <c r="B869" i="19"/>
  <c r="C869" i="19" s="1"/>
  <c r="B440" i="19"/>
  <c r="C440" i="19" s="1"/>
  <c r="B452" i="19"/>
  <c r="C452" i="19" s="1"/>
  <c r="B833" i="19"/>
  <c r="C833" i="19" s="1"/>
  <c r="B503" i="19"/>
  <c r="C503" i="19" s="1"/>
  <c r="B892" i="19"/>
  <c r="C892" i="19" s="1"/>
  <c r="A209" i="1" s="1"/>
  <c r="A209" i="3" s="1"/>
  <c r="B790" i="19"/>
  <c r="C790" i="19" s="1"/>
  <c r="B403" i="19"/>
  <c r="C403" i="19" s="1"/>
  <c r="B839" i="19"/>
  <c r="C839" i="19" s="1"/>
  <c r="B866" i="19"/>
  <c r="C866" i="19" s="1"/>
  <c r="B491" i="19"/>
  <c r="C491" i="19" s="1"/>
  <c r="B799" i="19"/>
  <c r="C799" i="19" s="1"/>
  <c r="B803" i="19"/>
  <c r="C803" i="19" s="1"/>
  <c r="B508" i="19"/>
  <c r="C508" i="19" s="1"/>
  <c r="B412" i="19"/>
  <c r="C412" i="19" s="1"/>
  <c r="B430" i="19"/>
  <c r="C430" i="19" s="1"/>
  <c r="B834" i="19"/>
  <c r="C834" i="19" s="1"/>
  <c r="B814" i="19"/>
  <c r="C814" i="19" s="1"/>
  <c r="B908" i="19"/>
  <c r="C908" i="19" s="1"/>
  <c r="A241" i="1" s="1"/>
  <c r="A241" i="3" s="1"/>
  <c r="B489" i="19"/>
  <c r="C489" i="19" s="1"/>
  <c r="B818" i="19"/>
  <c r="C818" i="19" s="1"/>
  <c r="B481" i="19"/>
  <c r="C481" i="19" s="1"/>
  <c r="B838" i="19"/>
  <c r="C838" i="19" s="1"/>
  <c r="B454" i="19"/>
  <c r="C454" i="19" s="1"/>
  <c r="A49" i="1" s="1"/>
  <c r="A49" i="3" s="1"/>
  <c r="B854" i="19"/>
  <c r="C854" i="19" s="1"/>
  <c r="B421" i="19"/>
  <c r="C421" i="19" s="1"/>
  <c r="B863" i="19"/>
  <c r="C863" i="19" s="1"/>
  <c r="B862" i="19"/>
  <c r="C862" i="19" s="1"/>
  <c r="B820" i="19"/>
  <c r="C820" i="19" s="1"/>
  <c r="B492" i="19"/>
  <c r="C492" i="19" s="1"/>
  <c r="B795" i="19"/>
  <c r="C795" i="19" s="1"/>
  <c r="B901" i="19"/>
  <c r="C901" i="19" s="1"/>
  <c r="B474" i="19"/>
  <c r="C474" i="19" s="1"/>
  <c r="B444" i="19"/>
  <c r="C444" i="19" s="1"/>
  <c r="A39" i="1" s="1"/>
  <c r="A39" i="3" s="1"/>
  <c r="B506" i="19"/>
  <c r="C506" i="19" s="1"/>
  <c r="B501" i="19"/>
  <c r="C501" i="19" s="1"/>
  <c r="B864" i="19"/>
  <c r="C864" i="19" s="1"/>
  <c r="B882" i="19"/>
  <c r="C882" i="19" s="1"/>
  <c r="B402" i="19"/>
  <c r="C402" i="19" s="1"/>
  <c r="B455" i="19"/>
  <c r="C455" i="19" s="1"/>
  <c r="B450" i="19"/>
  <c r="C450" i="19" s="1"/>
  <c r="B469" i="19"/>
  <c r="C469" i="19" s="1"/>
  <c r="B812" i="19"/>
  <c r="C812" i="19" s="1"/>
  <c r="B409" i="19"/>
  <c r="C409" i="19" s="1"/>
  <c r="B900" i="19"/>
  <c r="C900" i="19" s="1"/>
  <c r="B456" i="19"/>
  <c r="C456" i="19" s="1"/>
  <c r="B446" i="19"/>
  <c r="C446" i="19" s="1"/>
  <c r="B819" i="19"/>
  <c r="C819" i="19" s="1"/>
  <c r="B483" i="19"/>
  <c r="C483" i="19" s="1"/>
  <c r="B860" i="19"/>
  <c r="C860" i="19" s="1"/>
  <c r="B881" i="19"/>
  <c r="C881" i="19" s="1"/>
  <c r="B873" i="19"/>
  <c r="C873" i="19" s="1"/>
  <c r="B852" i="19"/>
  <c r="C852" i="19" s="1"/>
  <c r="B411" i="19"/>
  <c r="C411" i="19" s="1"/>
  <c r="B801" i="19"/>
  <c r="C801" i="19" s="1"/>
  <c r="B510" i="19"/>
  <c r="C510" i="19" s="1"/>
  <c r="B886" i="19"/>
  <c r="C886" i="19" s="1"/>
  <c r="A203" i="1" s="1"/>
  <c r="A203" i="3" s="1"/>
  <c r="B486" i="19"/>
  <c r="C486" i="19" s="1"/>
  <c r="B429" i="19"/>
  <c r="C429" i="19" s="1"/>
  <c r="B407" i="19"/>
  <c r="C407" i="19" s="1"/>
  <c r="B841" i="19"/>
  <c r="C841" i="19" s="1"/>
  <c r="B480" i="19"/>
  <c r="C480" i="19" s="1"/>
  <c r="B850" i="19"/>
  <c r="C850" i="19" s="1"/>
  <c r="B6" i="19"/>
  <c r="C6" i="19" s="1"/>
  <c r="B809" i="19"/>
  <c r="C809" i="19" s="1"/>
  <c r="B496" i="19"/>
  <c r="C496" i="19" s="1"/>
  <c r="B861" i="19"/>
  <c r="C861" i="19" s="1"/>
  <c r="B487" i="19"/>
  <c r="C487" i="19" s="1"/>
  <c r="B899" i="19"/>
  <c r="C899" i="19" s="1"/>
  <c r="B11" i="19"/>
  <c r="C11" i="19" s="1"/>
  <c r="B437" i="19"/>
  <c r="C437" i="19" s="1"/>
  <c r="B845" i="19"/>
  <c r="C845" i="19" s="1"/>
  <c r="B453" i="19"/>
  <c r="C453" i="19" s="1"/>
  <c r="B425" i="19"/>
  <c r="C425" i="19" s="1"/>
  <c r="B902" i="19"/>
  <c r="C902" i="19" s="1"/>
  <c r="B824" i="19"/>
  <c r="C824" i="19" s="1"/>
  <c r="B906" i="19"/>
  <c r="C906" i="19" s="1"/>
  <c r="A239" i="1" s="1"/>
  <c r="A239" i="3" s="1"/>
  <c r="B414" i="19"/>
  <c r="C414" i="19" s="1"/>
  <c r="B478" i="19"/>
  <c r="C478" i="19" s="1"/>
  <c r="B811" i="19"/>
  <c r="C811" i="19" s="1"/>
  <c r="B417" i="19"/>
  <c r="C417" i="19" s="1"/>
  <c r="B875" i="19"/>
  <c r="C875" i="19" s="1"/>
  <c r="B401" i="19"/>
  <c r="C401" i="19" s="1"/>
  <c r="A401" i="1" s="1"/>
  <c r="B851" i="19"/>
  <c r="C851" i="19" s="1"/>
  <c r="B823" i="19"/>
  <c r="C823" i="19" s="1"/>
  <c r="B462" i="19"/>
  <c r="C462" i="19" s="1"/>
  <c r="B848" i="19"/>
  <c r="C848" i="19" s="1"/>
  <c r="B876" i="19"/>
  <c r="C876" i="19" s="1"/>
  <c r="B910" i="19"/>
  <c r="C910" i="19" s="1"/>
  <c r="A243" i="1" s="1"/>
  <c r="A243" i="3" s="1"/>
  <c r="B466" i="19"/>
  <c r="C466" i="19" s="1"/>
  <c r="B885" i="19"/>
  <c r="C885" i="19" s="1"/>
  <c r="B461" i="19"/>
  <c r="C461" i="19" s="1"/>
  <c r="B485" i="19"/>
  <c r="C485" i="19" s="1"/>
  <c r="B428" i="19"/>
  <c r="C428" i="19" s="1"/>
  <c r="B817" i="19"/>
  <c r="C817" i="19" s="1"/>
  <c r="B406" i="19"/>
  <c r="C406" i="19" s="1"/>
  <c r="B479" i="19"/>
  <c r="C479" i="19" s="1"/>
  <c r="B509" i="19"/>
  <c r="C509" i="19" s="1"/>
  <c r="B473" i="19"/>
  <c r="C473" i="19" s="1"/>
  <c r="B805" i="19"/>
  <c r="C805" i="19" s="1"/>
  <c r="B827" i="19"/>
  <c r="C827" i="19" s="1"/>
  <c r="B884" i="19"/>
  <c r="C884" i="19" s="1"/>
  <c r="B465" i="19"/>
  <c r="C465" i="19" s="1"/>
  <c r="B424" i="19"/>
  <c r="C424" i="19" s="1"/>
  <c r="B415" i="19"/>
  <c r="C415" i="19" s="1"/>
  <c r="B445" i="19"/>
  <c r="C445" i="19" s="1"/>
  <c r="B842" i="19"/>
  <c r="C842" i="19" s="1"/>
  <c r="B404" i="19"/>
  <c r="C404" i="19" s="1"/>
  <c r="B888" i="19"/>
  <c r="C888" i="19" s="1"/>
  <c r="B878" i="19"/>
  <c r="C878" i="19" s="1"/>
  <c r="B826" i="19"/>
  <c r="C826" i="19" s="1"/>
  <c r="B435" i="19"/>
  <c r="C435" i="19" s="1"/>
  <c r="B806" i="19"/>
  <c r="C806" i="19" s="1"/>
  <c r="B418" i="19"/>
  <c r="C418" i="19" s="1"/>
  <c r="B484" i="19"/>
  <c r="C484" i="19" s="1"/>
  <c r="B416" i="19"/>
  <c r="C416" i="19" s="1"/>
  <c r="B476" i="19"/>
  <c r="C476" i="19" s="1"/>
  <c r="B447" i="19"/>
  <c r="C447" i="19" s="1"/>
  <c r="A42" i="1" s="1"/>
  <c r="A42" i="3" s="1"/>
  <c r="B868" i="19"/>
  <c r="C868" i="19" s="1"/>
  <c r="B442" i="19"/>
  <c r="C442" i="19" s="1"/>
  <c r="B843" i="19"/>
  <c r="C843" i="19" s="1"/>
  <c r="B10" i="19"/>
  <c r="C10" i="19" s="1"/>
  <c r="B831" i="19"/>
  <c r="C831" i="19" s="1"/>
  <c r="B794" i="19"/>
  <c r="C794" i="19" s="1"/>
  <c r="B887" i="19"/>
  <c r="C887" i="19" s="1"/>
  <c r="B844" i="19"/>
  <c r="C844" i="19" s="1"/>
  <c r="B896" i="19"/>
  <c r="C896" i="19" s="1"/>
  <c r="B432" i="19"/>
  <c r="C432" i="19" s="1"/>
  <c r="B905" i="19"/>
  <c r="C905" i="19" s="1"/>
  <c r="A238" i="1" s="1"/>
  <c r="A238" i="3" s="1"/>
  <c r="B815" i="19"/>
  <c r="C815" i="19" s="1"/>
  <c r="B457" i="19"/>
  <c r="C457" i="19" s="1"/>
  <c r="B891" i="19"/>
  <c r="C891" i="19" s="1"/>
  <c r="B870" i="19"/>
  <c r="C870" i="19" s="1"/>
  <c r="B858" i="19"/>
  <c r="C858" i="19" s="1"/>
  <c r="B830" i="19"/>
  <c r="C830" i="19" s="1"/>
  <c r="B791" i="19"/>
  <c r="C791" i="19" s="1"/>
  <c r="B810" i="19"/>
  <c r="C810" i="19" s="1"/>
  <c r="B419" i="19"/>
  <c r="C419" i="19" s="1"/>
  <c r="B5" i="19"/>
  <c r="C5" i="19" s="1"/>
  <c r="B821" i="19"/>
  <c r="C821" i="19" s="1"/>
  <c r="B909" i="19"/>
  <c r="C909" i="19" s="1"/>
  <c r="B427" i="19"/>
  <c r="C427" i="19" s="1"/>
  <c r="B443" i="19"/>
  <c r="C443" i="19" s="1"/>
  <c r="A38" i="1" s="1"/>
  <c r="A38" i="3" s="1"/>
  <c r="B898" i="19"/>
  <c r="C898" i="19" s="1"/>
  <c r="B488" i="19"/>
  <c r="C488" i="19" s="1"/>
  <c r="B494" i="19"/>
  <c r="C494" i="19" s="1"/>
  <c r="B405" i="19"/>
  <c r="C405" i="19" s="1"/>
  <c r="B802" i="19"/>
  <c r="C802" i="19" s="1"/>
  <c r="B877" i="19"/>
  <c r="C877" i="19" s="1"/>
  <c r="B798" i="19"/>
  <c r="C798" i="19" s="1"/>
  <c r="B471" i="19"/>
  <c r="C471" i="19" s="1"/>
  <c r="B500" i="19"/>
  <c r="C500" i="19" s="1"/>
  <c r="B813" i="19"/>
  <c r="C813" i="19" s="1"/>
  <c r="B857" i="19"/>
  <c r="C857" i="19" s="1"/>
  <c r="B439" i="19"/>
  <c r="C439" i="19" s="1"/>
  <c r="B460" i="19"/>
  <c r="C460" i="19" s="1"/>
  <c r="B495" i="19"/>
  <c r="C495" i="19" s="1"/>
  <c r="B816" i="19"/>
  <c r="C816" i="19" s="1"/>
  <c r="B822" i="19"/>
  <c r="C822" i="19" s="1"/>
  <c r="B431" i="19"/>
  <c r="C431" i="19" s="1"/>
  <c r="B894" i="19"/>
  <c r="C894" i="19" s="1"/>
  <c r="B434" i="19"/>
  <c r="C434" i="19" s="1"/>
  <c r="B837" i="19"/>
  <c r="C837" i="19" s="1"/>
  <c r="B904" i="19"/>
  <c r="C904" i="19" s="1"/>
  <c r="A237" i="1" s="1"/>
  <c r="A237" i="3" s="1"/>
  <c r="B464" i="19"/>
  <c r="C464" i="19" s="1"/>
  <c r="B504" i="19"/>
  <c r="C504" i="19" s="1"/>
  <c r="B847" i="19"/>
  <c r="C847" i="19" s="1"/>
  <c r="B792" i="19"/>
  <c r="C792" i="19" s="1"/>
  <c r="B413" i="19"/>
  <c r="C413" i="19" s="1"/>
  <c r="B832" i="19"/>
  <c r="C832" i="19" s="1"/>
  <c r="B475" i="19"/>
  <c r="C475" i="19" s="1"/>
  <c r="B849" i="19"/>
  <c r="C849" i="19" s="1"/>
  <c r="B828" i="19"/>
  <c r="C828" i="19" s="1"/>
  <c r="B872" i="19"/>
  <c r="C872" i="19" s="1"/>
  <c r="B865" i="19"/>
  <c r="C865" i="19" s="1"/>
  <c r="B893" i="19"/>
  <c r="C893" i="19" s="1"/>
  <c r="B468" i="19"/>
  <c r="C468" i="19" s="1"/>
  <c r="B426" i="19"/>
  <c r="C426" i="19" s="1"/>
  <c r="B867" i="19"/>
  <c r="C867" i="19" s="1"/>
  <c r="B856" i="19"/>
  <c r="C856" i="19" s="1"/>
  <c r="B433" i="19"/>
  <c r="C433" i="19" s="1"/>
  <c r="B458" i="19"/>
  <c r="C458" i="19" s="1"/>
  <c r="B423" i="19"/>
  <c r="C423" i="19" s="1"/>
  <c r="B871" i="19"/>
  <c r="C871" i="19" s="1"/>
  <c r="B880" i="19"/>
  <c r="C880" i="19" s="1"/>
  <c r="B502" i="19"/>
  <c r="C502" i="19" s="1"/>
  <c r="B420" i="19"/>
  <c r="C420" i="19" s="1"/>
  <c r="B410" i="19"/>
  <c r="C410" i="19" s="1"/>
  <c r="B9" i="19"/>
  <c r="C9" i="19" s="1"/>
  <c r="B907" i="19"/>
  <c r="C907" i="19" s="1"/>
  <c r="B859" i="19"/>
  <c r="C859" i="19" s="1"/>
  <c r="B505" i="19"/>
  <c r="C505" i="19" s="1"/>
  <c r="B7" i="19"/>
  <c r="C7" i="19" s="1"/>
  <c r="B477" i="19"/>
  <c r="C477" i="19" s="1"/>
  <c r="B796" i="19"/>
  <c r="C796" i="19" s="1"/>
  <c r="B467" i="19"/>
  <c r="C467" i="19" s="1"/>
  <c r="B472" i="19"/>
  <c r="C472" i="19" s="1"/>
  <c r="B408" i="19"/>
  <c r="C408" i="19" s="1"/>
  <c r="B846" i="19"/>
  <c r="C846" i="19" s="1"/>
  <c r="B808" i="19"/>
  <c r="C808" i="19" s="1"/>
  <c r="B8" i="19"/>
  <c r="C8" i="19" s="1"/>
  <c r="T22" i="18" l="1"/>
  <c r="U22" i="18" s="1"/>
  <c r="D243" i="3"/>
  <c r="F243" i="3"/>
  <c r="L243" i="3" s="1"/>
  <c r="G243" i="3"/>
  <c r="A243" i="28" s="1"/>
  <c r="B243" i="3"/>
  <c r="C243" i="3"/>
  <c r="E243" i="3"/>
  <c r="B42" i="3"/>
  <c r="C42" i="3"/>
  <c r="D42" i="3"/>
  <c r="G42" i="3"/>
  <c r="E42" i="3" s="1"/>
  <c r="D44" i="3"/>
  <c r="B44" i="3"/>
  <c r="C44" i="3"/>
  <c r="G44" i="3"/>
  <c r="F44" i="3" s="1"/>
  <c r="L44" i="3" s="1"/>
  <c r="G38" i="3"/>
  <c r="E38" i="3" s="1"/>
  <c r="B38" i="3"/>
  <c r="C38" i="3"/>
  <c r="D38" i="3"/>
  <c r="B49" i="3"/>
  <c r="D49" i="3"/>
  <c r="G49" i="3"/>
  <c r="F49" i="3" s="1"/>
  <c r="L49" i="3" s="1"/>
  <c r="C49" i="3"/>
  <c r="E241" i="3"/>
  <c r="B241" i="3"/>
  <c r="C241" i="3"/>
  <c r="F241" i="3"/>
  <c r="L241" i="3" s="1"/>
  <c r="G241" i="3"/>
  <c r="A241" i="28" s="1"/>
  <c r="D241" i="3"/>
  <c r="B39" i="3"/>
  <c r="C39" i="3"/>
  <c r="D39" i="3"/>
  <c r="G39" i="3"/>
  <c r="E39" i="3" s="1"/>
  <c r="C238" i="3"/>
  <c r="F238" i="3"/>
  <c r="L238" i="3" s="1"/>
  <c r="B238" i="3"/>
  <c r="D238" i="3"/>
  <c r="E238" i="3"/>
  <c r="G238" i="3"/>
  <c r="A238" i="28" s="1"/>
  <c r="C239" i="3"/>
  <c r="E239" i="3"/>
  <c r="F239" i="3"/>
  <c r="L239" i="3" s="1"/>
  <c r="G239" i="3"/>
  <c r="A239" i="28" s="1"/>
  <c r="D239" i="3"/>
  <c r="B239" i="3"/>
  <c r="F209" i="3"/>
  <c r="L209" i="3" s="1"/>
  <c r="E209" i="3"/>
  <c r="B209" i="3"/>
  <c r="C209" i="3"/>
  <c r="G209" i="3"/>
  <c r="A209" i="28" s="1"/>
  <c r="D209" i="3"/>
  <c r="C203" i="3"/>
  <c r="F203" i="3"/>
  <c r="L203" i="3" s="1"/>
  <c r="D203" i="3"/>
  <c r="E203" i="3"/>
  <c r="B203" i="3"/>
  <c r="G203" i="3"/>
  <c r="A203" i="28" s="1"/>
  <c r="C237" i="3"/>
  <c r="F237" i="3"/>
  <c r="L237" i="3" s="1"/>
  <c r="G237" i="3"/>
  <c r="A237" i="28" s="1"/>
  <c r="B237" i="3"/>
  <c r="D237" i="3"/>
  <c r="E237" i="3"/>
  <c r="D212" i="3"/>
  <c r="E212" i="3"/>
  <c r="F212" i="3"/>
  <c r="L212" i="3" s="1"/>
  <c r="G212" i="3"/>
  <c r="A212" i="28" s="1"/>
  <c r="B212" i="3"/>
  <c r="C212" i="3"/>
  <c r="A403" i="1"/>
  <c r="A402" i="1"/>
  <c r="A57" i="1"/>
  <c r="A57" i="3" s="1"/>
  <c r="A35" i="1"/>
  <c r="A35" i="3" s="1"/>
  <c r="A386" i="1"/>
  <c r="A355" i="1"/>
  <c r="A206" i="1"/>
  <c r="A206" i="3" s="1"/>
  <c r="A230" i="1"/>
  <c r="A230" i="3" s="1"/>
  <c r="A240" i="1"/>
  <c r="A240" i="3" s="1"/>
  <c r="A33" i="1"/>
  <c r="A33" i="3" s="1"/>
  <c r="A232" i="1"/>
  <c r="A232" i="3" s="1"/>
  <c r="A242" i="1"/>
  <c r="A242" i="3" s="1"/>
  <c r="A207" i="1"/>
  <c r="A207" i="3" s="1"/>
  <c r="A236" i="1"/>
  <c r="A236" i="3" s="1"/>
  <c r="A244" i="1"/>
  <c r="A244" i="3" s="1"/>
  <c r="A58" i="1"/>
  <c r="A58" i="3" s="1"/>
  <c r="A205" i="1"/>
  <c r="A205" i="3" s="1"/>
  <c r="A233" i="1"/>
  <c r="A233" i="3" s="1"/>
  <c r="A235" i="1"/>
  <c r="A235" i="3" s="1"/>
  <c r="A47" i="1"/>
  <c r="A47" i="3" s="1"/>
  <c r="A40" i="1"/>
  <c r="A40" i="3" s="1"/>
  <c r="A229" i="1"/>
  <c r="A229" i="3" s="1"/>
  <c r="A208" i="1"/>
  <c r="A208" i="3" s="1"/>
  <c r="A214" i="1"/>
  <c r="A214" i="3" s="1"/>
  <c r="A231" i="1"/>
  <c r="A231" i="3" s="1"/>
  <c r="A54" i="1"/>
  <c r="A54" i="3" s="1"/>
  <c r="A43" i="1"/>
  <c r="A43" i="3" s="1"/>
  <c r="A211" i="1"/>
  <c r="A211" i="3" s="1"/>
  <c r="A36" i="1"/>
  <c r="A36" i="3" s="1"/>
  <c r="A52" i="1"/>
  <c r="A52" i="3" s="1"/>
  <c r="A41" i="1"/>
  <c r="A41" i="3" s="1"/>
  <c r="A48" i="1"/>
  <c r="A48" i="3" s="1"/>
  <c r="A55" i="1"/>
  <c r="A55" i="3" s="1"/>
  <c r="A51" i="1"/>
  <c r="A51" i="3" s="1"/>
  <c r="A34" i="1"/>
  <c r="A34" i="3" s="1"/>
  <c r="A213" i="1"/>
  <c r="A213" i="3" s="1"/>
  <c r="A204" i="1"/>
  <c r="A204" i="3" s="1"/>
  <c r="A56" i="1"/>
  <c r="A56" i="3" s="1"/>
  <c r="A215" i="1"/>
  <c r="A215" i="3" s="1"/>
  <c r="A228" i="1"/>
  <c r="A228" i="3" s="1"/>
  <c r="A234" i="1"/>
  <c r="A234" i="3" s="1"/>
  <c r="A53" i="1"/>
  <c r="A53" i="3" s="1"/>
  <c r="A45" i="1"/>
  <c r="A45" i="3" s="1"/>
  <c r="A50" i="1"/>
  <c r="A50" i="3" s="1"/>
  <c r="A46" i="1"/>
  <c r="A46" i="3" s="1"/>
  <c r="A210" i="1"/>
  <c r="A210" i="3" s="1"/>
  <c r="A37" i="1"/>
  <c r="A37" i="3" s="1"/>
  <c r="A65" i="1"/>
  <c r="A65" i="3" s="1"/>
  <c r="A82" i="1"/>
  <c r="A82" i="3" s="1"/>
  <c r="A30" i="1"/>
  <c r="A30" i="3" s="1"/>
  <c r="A66" i="1"/>
  <c r="A66" i="3" s="1"/>
  <c r="A71" i="1"/>
  <c r="A71" i="3" s="1"/>
  <c r="A19" i="1"/>
  <c r="A19" i="3" s="1"/>
  <c r="A78" i="1"/>
  <c r="A78" i="3" s="1"/>
  <c r="A26" i="1"/>
  <c r="A26" i="3" s="1"/>
  <c r="A67" i="1"/>
  <c r="A67" i="3" s="1"/>
  <c r="A72" i="1"/>
  <c r="A72" i="3" s="1"/>
  <c r="A20" i="1"/>
  <c r="A20" i="3" s="1"/>
  <c r="A79" i="1"/>
  <c r="A79" i="3" s="1"/>
  <c r="A27" i="1"/>
  <c r="A27" i="3" s="1"/>
  <c r="G27" i="3" s="1"/>
  <c r="A77" i="1"/>
  <c r="A77" i="3" s="1"/>
  <c r="A25" i="1"/>
  <c r="A25" i="3" s="1"/>
  <c r="A60" i="1"/>
  <c r="A60" i="3" s="1"/>
  <c r="A16" i="1"/>
  <c r="A16" i="3" s="1"/>
  <c r="A59" i="1"/>
  <c r="A59" i="3" s="1"/>
  <c r="A15" i="1"/>
  <c r="A15" i="3" s="1"/>
  <c r="A74" i="1"/>
  <c r="A74" i="3" s="1"/>
  <c r="A22" i="1"/>
  <c r="A22" i="3" s="1"/>
  <c r="A63" i="1"/>
  <c r="A63" i="3" s="1"/>
  <c r="A69" i="1"/>
  <c r="A69" i="3" s="1"/>
  <c r="A17" i="1"/>
  <c r="A17" i="3" s="1"/>
  <c r="A80" i="1"/>
  <c r="A80" i="3" s="1"/>
  <c r="A28" i="1"/>
  <c r="A28" i="3" s="1"/>
  <c r="A62" i="1"/>
  <c r="A62" i="3" s="1"/>
  <c r="A81" i="1"/>
  <c r="A81" i="3" s="1"/>
  <c r="A29" i="1"/>
  <c r="A29" i="3" s="1"/>
  <c r="A64" i="1"/>
  <c r="A64" i="3" s="1"/>
  <c r="A76" i="1"/>
  <c r="A76" i="3" s="1"/>
  <c r="A24" i="1"/>
  <c r="A24" i="3" s="1"/>
  <c r="A83" i="1"/>
  <c r="A83" i="3" s="1"/>
  <c r="A31" i="1"/>
  <c r="A31" i="3" s="1"/>
  <c r="A68" i="1"/>
  <c r="A68" i="3" s="1"/>
  <c r="A70" i="1"/>
  <c r="A70" i="3" s="1"/>
  <c r="A18" i="1"/>
  <c r="A18" i="3" s="1"/>
  <c r="A73" i="1"/>
  <c r="A73" i="3" s="1"/>
  <c r="A21" i="1"/>
  <c r="A21" i="3" s="1"/>
  <c r="A84" i="1"/>
  <c r="A84" i="3" s="1"/>
  <c r="A32" i="1"/>
  <c r="A32" i="3" s="1"/>
  <c r="A75" i="1"/>
  <c r="A75" i="3" s="1"/>
  <c r="A23" i="1"/>
  <c r="A23" i="3" s="1"/>
  <c r="A61" i="1"/>
  <c r="A61" i="3" s="1"/>
  <c r="A144" i="1"/>
  <c r="A144" i="3" s="1"/>
  <c r="A91" i="1"/>
  <c r="A91" i="3" s="1"/>
  <c r="A141" i="1"/>
  <c r="A141" i="3" s="1"/>
  <c r="A88" i="1"/>
  <c r="A88" i="3" s="1"/>
  <c r="A138" i="1"/>
  <c r="A138" i="3" s="1"/>
  <c r="A85" i="1"/>
  <c r="A85" i="3" s="1"/>
  <c r="A140" i="1"/>
  <c r="A140" i="3" s="1"/>
  <c r="A87" i="1"/>
  <c r="A87" i="3" s="1"/>
  <c r="A149" i="1"/>
  <c r="A149" i="3" s="1"/>
  <c r="A96" i="1"/>
  <c r="A96" i="3" s="1"/>
  <c r="A163" i="1"/>
  <c r="A163" i="3" s="1"/>
  <c r="A111" i="1"/>
  <c r="A111" i="3" s="1"/>
  <c r="A146" i="1"/>
  <c r="A146" i="3" s="1"/>
  <c r="A93" i="1"/>
  <c r="A93" i="3" s="1"/>
  <c r="A160" i="1"/>
  <c r="A160" i="3" s="1"/>
  <c r="A107" i="1"/>
  <c r="A107" i="3" s="1"/>
  <c r="A148" i="1"/>
  <c r="A148" i="3" s="1"/>
  <c r="A95" i="1"/>
  <c r="A95" i="3" s="1"/>
  <c r="A147" i="1"/>
  <c r="A147" i="3" s="1"/>
  <c r="A94" i="1"/>
  <c r="A94" i="3" s="1"/>
  <c r="A143" i="1"/>
  <c r="A143" i="3" s="1"/>
  <c r="A90" i="1"/>
  <c r="A90" i="3" s="1"/>
  <c r="A145" i="1"/>
  <c r="A145" i="3" s="1"/>
  <c r="A92" i="1"/>
  <c r="A92" i="3" s="1"/>
  <c r="A150" i="1"/>
  <c r="A150" i="3" s="1"/>
  <c r="A97" i="1"/>
  <c r="A97" i="3" s="1"/>
  <c r="A155" i="1"/>
  <c r="A155" i="3" s="1"/>
  <c r="A102" i="1"/>
  <c r="A102" i="3" s="1"/>
  <c r="A151" i="1"/>
  <c r="A151" i="3" s="1"/>
  <c r="A98" i="1"/>
  <c r="A98" i="3" s="1"/>
  <c r="A152" i="1"/>
  <c r="A152" i="3" s="1"/>
  <c r="A99" i="1"/>
  <c r="A99" i="3" s="1"/>
  <c r="A162" i="1"/>
  <c r="A162" i="3" s="1"/>
  <c r="A110" i="1"/>
  <c r="A110" i="3" s="1"/>
  <c r="A139" i="1"/>
  <c r="A139" i="3" s="1"/>
  <c r="A86" i="1"/>
  <c r="A86" i="3" s="1"/>
  <c r="A157" i="1"/>
  <c r="A157" i="3" s="1"/>
  <c r="A104" i="1"/>
  <c r="A104" i="3" s="1"/>
  <c r="A158" i="1"/>
  <c r="A158" i="3" s="1"/>
  <c r="A105" i="1"/>
  <c r="A105" i="3" s="1"/>
  <c r="A142" i="1"/>
  <c r="A142" i="3" s="1"/>
  <c r="A89" i="1"/>
  <c r="A89" i="3" s="1"/>
  <c r="A161" i="1"/>
  <c r="A161" i="3" s="1"/>
  <c r="A109" i="1"/>
  <c r="A109" i="3" s="1"/>
  <c r="A159" i="1"/>
  <c r="A159" i="3" s="1"/>
  <c r="A106" i="1"/>
  <c r="A106" i="3" s="1"/>
  <c r="A154" i="1"/>
  <c r="A154" i="3" s="1"/>
  <c r="A101" i="1"/>
  <c r="A101" i="3" s="1"/>
  <c r="A156" i="1"/>
  <c r="A156" i="3" s="1"/>
  <c r="A103" i="1"/>
  <c r="A103" i="3" s="1"/>
  <c r="A153" i="1"/>
  <c r="A153" i="3" s="1"/>
  <c r="A100" i="1"/>
  <c r="A100" i="3" s="1"/>
  <c r="A181" i="1"/>
  <c r="A181" i="3" s="1"/>
  <c r="A129" i="1"/>
  <c r="A129" i="3" s="1"/>
  <c r="A168" i="1"/>
  <c r="A168" i="3" s="1"/>
  <c r="A116" i="1"/>
  <c r="A116" i="3" s="1"/>
  <c r="A179" i="1"/>
  <c r="A179" i="3" s="1"/>
  <c r="A127" i="1"/>
  <c r="A127" i="3" s="1"/>
  <c r="A170" i="1"/>
  <c r="A170" i="3" s="1"/>
  <c r="A118" i="1"/>
  <c r="A118" i="3" s="1"/>
  <c r="A186" i="1"/>
  <c r="A186" i="3" s="1"/>
  <c r="A134" i="1"/>
  <c r="A134" i="3" s="1"/>
  <c r="A166" i="1"/>
  <c r="A166" i="3" s="1"/>
  <c r="A114" i="1"/>
  <c r="A114" i="3" s="1"/>
  <c r="A167" i="1"/>
  <c r="A167" i="3" s="1"/>
  <c r="A115" i="1"/>
  <c r="A115" i="3" s="1"/>
  <c r="A171" i="1"/>
  <c r="A171" i="3" s="1"/>
  <c r="A119" i="1"/>
  <c r="A119" i="3" s="1"/>
  <c r="A169" i="1"/>
  <c r="A169" i="3" s="1"/>
  <c r="A117" i="1"/>
  <c r="A117" i="3" s="1"/>
  <c r="A176" i="1"/>
  <c r="A176" i="3" s="1"/>
  <c r="A124" i="1"/>
  <c r="A124" i="3" s="1"/>
  <c r="A187" i="1"/>
  <c r="A187" i="3" s="1"/>
  <c r="A135" i="1"/>
  <c r="A135" i="3" s="1"/>
  <c r="A173" i="1"/>
  <c r="A173" i="3" s="1"/>
  <c r="A121" i="1"/>
  <c r="A121" i="3" s="1"/>
  <c r="A183" i="1"/>
  <c r="A183" i="3" s="1"/>
  <c r="A131" i="1"/>
  <c r="A131" i="3" s="1"/>
  <c r="A172" i="1"/>
  <c r="A172" i="3" s="1"/>
  <c r="A120" i="1"/>
  <c r="A120" i="3" s="1"/>
  <c r="A177" i="1"/>
  <c r="A177" i="3" s="1"/>
  <c r="A125" i="1"/>
  <c r="A125" i="3" s="1"/>
  <c r="A188" i="1"/>
  <c r="A188" i="3" s="1"/>
  <c r="A136" i="1"/>
  <c r="A136" i="3" s="1"/>
  <c r="A182" i="1"/>
  <c r="A182" i="3" s="1"/>
  <c r="A130" i="1"/>
  <c r="A130" i="3" s="1"/>
  <c r="A184" i="1"/>
  <c r="A184" i="3" s="1"/>
  <c r="A132" i="1"/>
  <c r="A132" i="3" s="1"/>
  <c r="A175" i="1"/>
  <c r="A175" i="3" s="1"/>
  <c r="A123" i="1"/>
  <c r="A123" i="3" s="1"/>
  <c r="A189" i="1"/>
  <c r="A189" i="3" s="1"/>
  <c r="A137" i="1"/>
  <c r="A137" i="3" s="1"/>
  <c r="A164" i="1"/>
  <c r="A164" i="3" s="1"/>
  <c r="A112" i="1"/>
  <c r="A112" i="3" s="1"/>
  <c r="A165" i="1"/>
  <c r="A165" i="3" s="1"/>
  <c r="A113" i="1"/>
  <c r="A113" i="3" s="1"/>
  <c r="A174" i="1"/>
  <c r="A174" i="3" s="1"/>
  <c r="A122" i="1"/>
  <c r="A122" i="3" s="1"/>
  <c r="A185" i="1"/>
  <c r="A185" i="3" s="1"/>
  <c r="A133" i="1"/>
  <c r="A133" i="3" s="1"/>
  <c r="A180" i="1"/>
  <c r="A180" i="3" s="1"/>
  <c r="A128" i="1"/>
  <c r="A128" i="3" s="1"/>
  <c r="A178" i="1"/>
  <c r="A178" i="3" s="1"/>
  <c r="A126" i="1"/>
  <c r="A126" i="3" s="1"/>
  <c r="A7" i="1"/>
  <c r="A7" i="3" s="1"/>
  <c r="A5" i="1"/>
  <c r="A5" i="3" s="1"/>
  <c r="A4" i="1"/>
  <c r="A6" i="1"/>
  <c r="A6" i="3" s="1"/>
  <c r="A219" i="1"/>
  <c r="A219" i="3" s="1"/>
  <c r="A8" i="1"/>
  <c r="A8" i="3" s="1"/>
  <c r="A192" i="1"/>
  <c r="A192" i="3" s="1"/>
  <c r="A193" i="1"/>
  <c r="A193" i="3" s="1"/>
  <c r="A220" i="1"/>
  <c r="A220" i="3" s="1"/>
  <c r="A200" i="1"/>
  <c r="A200" i="3" s="1"/>
  <c r="A227" i="1"/>
  <c r="A227" i="3" s="1"/>
  <c r="A14" i="1"/>
  <c r="A14" i="3" s="1"/>
  <c r="A11" i="1"/>
  <c r="A11" i="3" s="1"/>
  <c r="A10" i="1"/>
  <c r="A10" i="3" s="1"/>
  <c r="A202" i="1"/>
  <c r="A202" i="3" s="1"/>
  <c r="A223" i="1"/>
  <c r="A223" i="3" s="1"/>
  <c r="A224" i="1"/>
  <c r="A224" i="3" s="1"/>
  <c r="A12" i="1"/>
  <c r="A12" i="3" s="1"/>
  <c r="A197" i="1"/>
  <c r="A197" i="3" s="1"/>
  <c r="A222" i="1"/>
  <c r="A222" i="3" s="1"/>
  <c r="A199" i="1"/>
  <c r="A199" i="3" s="1"/>
  <c r="A13" i="1"/>
  <c r="A13" i="3" s="1"/>
  <c r="A217" i="1"/>
  <c r="A217" i="3" s="1"/>
  <c r="A226" i="1"/>
  <c r="A226" i="3" s="1"/>
  <c r="A196" i="1"/>
  <c r="A196" i="3" s="1"/>
  <c r="A216" i="1"/>
  <c r="A216" i="3" s="1"/>
  <c r="A9" i="1"/>
  <c r="A9" i="3" s="1"/>
  <c r="A218" i="1"/>
  <c r="A218" i="3" s="1"/>
  <c r="A195" i="1"/>
  <c r="A195" i="3" s="1"/>
  <c r="A194" i="1"/>
  <c r="A194" i="3" s="1"/>
  <c r="A221" i="1"/>
  <c r="A221" i="3" s="1"/>
  <c r="A190" i="1"/>
  <c r="A190" i="3" s="1"/>
  <c r="A198" i="1"/>
  <c r="A198" i="3" s="1"/>
  <c r="A225" i="1"/>
  <c r="A225" i="3" s="1"/>
  <c r="A191" i="1"/>
  <c r="A191" i="3" s="1"/>
  <c r="A201" i="1"/>
  <c r="A201" i="3" s="1"/>
  <c r="G241" i="28" l="1" a="1"/>
  <c r="G241" i="28" s="1"/>
  <c r="G203" i="28" a="1"/>
  <c r="G203" i="28" s="1"/>
  <c r="G212" i="28" a="1"/>
  <c r="G212" i="28" s="1"/>
  <c r="G238" i="28" a="1"/>
  <c r="G238" i="28" s="1"/>
  <c r="G209" i="28" a="1"/>
  <c r="G209" i="28" s="1"/>
  <c r="G239" i="28" a="1"/>
  <c r="G239" i="28" s="1"/>
  <c r="G237" i="28" a="1"/>
  <c r="G237" i="28" s="1"/>
  <c r="G243" i="28" a="1"/>
  <c r="G243" i="28" s="1"/>
  <c r="F38" i="3"/>
  <c r="L38" i="3" s="1"/>
  <c r="F42" i="3"/>
  <c r="L42" i="3" s="1"/>
  <c r="E49" i="3"/>
  <c r="E44" i="3"/>
  <c r="F39" i="3"/>
  <c r="L39" i="3" s="1"/>
  <c r="C127" i="3"/>
  <c r="G127" i="3"/>
  <c r="D127" i="3"/>
  <c r="F127" i="3"/>
  <c r="L127" i="3" s="1"/>
  <c r="B127" i="3"/>
  <c r="E127" i="3"/>
  <c r="G136" i="3"/>
  <c r="B136" i="3"/>
  <c r="C136" i="3"/>
  <c r="D136" i="3"/>
  <c r="E136" i="3"/>
  <c r="F136" i="3"/>
  <c r="L136" i="3" s="1"/>
  <c r="B55" i="3"/>
  <c r="C55" i="3"/>
  <c r="D55" i="3"/>
  <c r="G55" i="3"/>
  <c r="A55" i="28" s="1"/>
  <c r="D9" i="3"/>
  <c r="B9" i="3"/>
  <c r="G9" i="3"/>
  <c r="F9" i="3" s="1"/>
  <c r="L9" i="3" s="1"/>
  <c r="C9" i="3"/>
  <c r="G178" i="3"/>
  <c r="B178" i="3"/>
  <c r="C178" i="3"/>
  <c r="D178" i="3"/>
  <c r="F178" i="3"/>
  <c r="L178" i="3" s="1"/>
  <c r="E178" i="3"/>
  <c r="B173" i="3"/>
  <c r="C173" i="3"/>
  <c r="E173" i="3"/>
  <c r="D173" i="3"/>
  <c r="F173" i="3"/>
  <c r="L173" i="3" s="1"/>
  <c r="G173" i="3"/>
  <c r="D154" i="3"/>
  <c r="C154" i="3"/>
  <c r="B154" i="3"/>
  <c r="E154" i="3"/>
  <c r="F154" i="3"/>
  <c r="L154" i="3" s="1"/>
  <c r="G154" i="3"/>
  <c r="B147" i="3"/>
  <c r="C147" i="3"/>
  <c r="G147" i="3"/>
  <c r="F147" i="3"/>
  <c r="L147" i="3" s="1"/>
  <c r="E147" i="3"/>
  <c r="D147" i="3"/>
  <c r="B68" i="3"/>
  <c r="G68" i="3"/>
  <c r="E68" i="3" s="1"/>
  <c r="C68" i="3"/>
  <c r="D68" i="3"/>
  <c r="C78" i="3"/>
  <c r="E78" i="3"/>
  <c r="D78" i="3"/>
  <c r="G78" i="3"/>
  <c r="F78" i="3" s="1"/>
  <c r="L78" i="3" s="1"/>
  <c r="B78" i="3"/>
  <c r="B54" i="3"/>
  <c r="C54" i="3"/>
  <c r="D54" i="3"/>
  <c r="G54" i="3"/>
  <c r="E54" i="3" s="1"/>
  <c r="B95" i="3"/>
  <c r="C95" i="3"/>
  <c r="D95" i="3"/>
  <c r="E95" i="3"/>
  <c r="G95" i="3"/>
  <c r="F95" i="3"/>
  <c r="L95" i="3" s="1"/>
  <c r="G31" i="3"/>
  <c r="F31" i="3" s="1"/>
  <c r="L31" i="3" s="1"/>
  <c r="C31" i="3"/>
  <c r="B31" i="3"/>
  <c r="D31" i="3"/>
  <c r="B19" i="3"/>
  <c r="C19" i="3"/>
  <c r="D19" i="3"/>
  <c r="G19" i="3"/>
  <c r="E19" i="3" s="1"/>
  <c r="G231" i="3"/>
  <c r="A231" i="28" s="1"/>
  <c r="F231" i="3"/>
  <c r="L231" i="3" s="1"/>
  <c r="B231" i="3"/>
  <c r="C231" i="3"/>
  <c r="D231" i="3"/>
  <c r="E231" i="3"/>
  <c r="B130" i="3"/>
  <c r="C130" i="3"/>
  <c r="D130" i="3"/>
  <c r="F130" i="3"/>
  <c r="L130" i="3" s="1"/>
  <c r="G130" i="3"/>
  <c r="E130" i="3"/>
  <c r="B121" i="3"/>
  <c r="G121" i="3"/>
  <c r="C121" i="3"/>
  <c r="D121" i="3"/>
  <c r="E121" i="3"/>
  <c r="F121" i="3"/>
  <c r="L121" i="3" s="1"/>
  <c r="B214" i="3"/>
  <c r="D214" i="3"/>
  <c r="E214" i="3"/>
  <c r="C214" i="3"/>
  <c r="F214" i="3"/>
  <c r="L214" i="3" s="1"/>
  <c r="G214" i="3"/>
  <c r="A214" i="28" s="1"/>
  <c r="D182" i="3"/>
  <c r="B182" i="3"/>
  <c r="E182" i="3"/>
  <c r="F182" i="3"/>
  <c r="L182" i="3" s="1"/>
  <c r="C182" i="3"/>
  <c r="G182" i="3"/>
  <c r="C201" i="3"/>
  <c r="G201" i="3"/>
  <c r="A201" i="28" s="1"/>
  <c r="D201" i="3"/>
  <c r="E201" i="3"/>
  <c r="F201" i="3"/>
  <c r="L201" i="3" s="1"/>
  <c r="B201" i="3"/>
  <c r="G75" i="3"/>
  <c r="E75" i="3" s="1"/>
  <c r="B75" i="3"/>
  <c r="C75" i="3"/>
  <c r="D75" i="3"/>
  <c r="G66" i="3"/>
  <c r="E66" i="3" s="1"/>
  <c r="B66" i="3"/>
  <c r="C66" i="3"/>
  <c r="D66" i="3"/>
  <c r="F208" i="3"/>
  <c r="L208" i="3" s="1"/>
  <c r="G208" i="3"/>
  <c r="A208" i="28" s="1"/>
  <c r="E208" i="3"/>
  <c r="D208" i="3"/>
  <c r="B208" i="3"/>
  <c r="C208" i="3"/>
  <c r="F125" i="3"/>
  <c r="L125" i="3" s="1"/>
  <c r="G125" i="3"/>
  <c r="E125" i="3"/>
  <c r="C125" i="3"/>
  <c r="D125" i="3"/>
  <c r="B125" i="3"/>
  <c r="B71" i="3"/>
  <c r="G71" i="3"/>
  <c r="E71" i="3" s="1"/>
  <c r="C71" i="3"/>
  <c r="D71" i="3"/>
  <c r="G229" i="3"/>
  <c r="A229" i="28" s="1"/>
  <c r="B229" i="3"/>
  <c r="D229" i="3"/>
  <c r="E229" i="3"/>
  <c r="C229" i="3"/>
  <c r="F229" i="3"/>
  <c r="L229" i="3" s="1"/>
  <c r="F133" i="3"/>
  <c r="L133" i="3" s="1"/>
  <c r="G133" i="3"/>
  <c r="B133" i="3"/>
  <c r="C133" i="3"/>
  <c r="D133" i="3"/>
  <c r="E133" i="3"/>
  <c r="C109" i="3"/>
  <c r="B109" i="3"/>
  <c r="D109" i="3"/>
  <c r="E109" i="3"/>
  <c r="F109" i="3"/>
  <c r="L109" i="3" s="1"/>
  <c r="G109" i="3"/>
  <c r="G24" i="3"/>
  <c r="E24" i="3" s="1"/>
  <c r="B24" i="3"/>
  <c r="D24" i="3"/>
  <c r="C24" i="3"/>
  <c r="D61" i="3"/>
  <c r="G61" i="3"/>
  <c r="F61" i="3" s="1"/>
  <c r="L61" i="3" s="1"/>
  <c r="B61" i="3"/>
  <c r="C61" i="3"/>
  <c r="C8" i="3"/>
  <c r="B8" i="3"/>
  <c r="D8" i="3"/>
  <c r="G8" i="3"/>
  <c r="E8" i="3" s="1"/>
  <c r="B77" i="3"/>
  <c r="D77" i="3"/>
  <c r="C77" i="3"/>
  <c r="G77" i="3"/>
  <c r="E77" i="3" s="1"/>
  <c r="C216" i="3"/>
  <c r="B216" i="3"/>
  <c r="D216" i="3"/>
  <c r="G216" i="3"/>
  <c r="A216" i="28" s="1"/>
  <c r="E216" i="3"/>
  <c r="F216" i="3"/>
  <c r="L216" i="3" s="1"/>
  <c r="C106" i="3"/>
  <c r="F106" i="3"/>
  <c r="L106" i="3" s="1"/>
  <c r="G106" i="3"/>
  <c r="B106" i="3"/>
  <c r="E106" i="3"/>
  <c r="D106" i="3"/>
  <c r="C93" i="3"/>
  <c r="F93" i="3"/>
  <c r="L93" i="3" s="1"/>
  <c r="G93" i="3"/>
  <c r="D93" i="3"/>
  <c r="E93" i="3"/>
  <c r="B93" i="3"/>
  <c r="G188" i="3"/>
  <c r="F188" i="3"/>
  <c r="L188" i="3" s="1"/>
  <c r="D188" i="3"/>
  <c r="C188" i="3"/>
  <c r="E188" i="3"/>
  <c r="B188" i="3"/>
  <c r="B198" i="3"/>
  <c r="E198" i="3"/>
  <c r="C198" i="3"/>
  <c r="F198" i="3"/>
  <c r="L198" i="3" s="1"/>
  <c r="D198" i="3"/>
  <c r="G198" i="3"/>
  <c r="C218" i="3"/>
  <c r="B218" i="3"/>
  <c r="D218" i="3"/>
  <c r="G218" i="3"/>
  <c r="A218" i="28" s="1"/>
  <c r="E218" i="3"/>
  <c r="F218" i="3"/>
  <c r="L218" i="3" s="1"/>
  <c r="B180" i="3"/>
  <c r="G180" i="3"/>
  <c r="C180" i="3"/>
  <c r="D180" i="3"/>
  <c r="E180" i="3"/>
  <c r="F180" i="3"/>
  <c r="L180" i="3" s="1"/>
  <c r="G217" i="3"/>
  <c r="A217" i="28" s="1"/>
  <c r="F217" i="3"/>
  <c r="L217" i="3" s="1"/>
  <c r="B217" i="3"/>
  <c r="E217" i="3"/>
  <c r="C217" i="3"/>
  <c r="D217" i="3"/>
  <c r="B13" i="3"/>
  <c r="C13" i="3"/>
  <c r="D13" i="3"/>
  <c r="G13" i="3"/>
  <c r="E13" i="3" s="1"/>
  <c r="G82" i="3"/>
  <c r="E82" i="3" s="1"/>
  <c r="B82" i="3"/>
  <c r="C82" i="3"/>
  <c r="D82" i="3"/>
  <c r="D179" i="3"/>
  <c r="B179" i="3"/>
  <c r="C179" i="3"/>
  <c r="E179" i="3"/>
  <c r="F179" i="3"/>
  <c r="L179" i="3" s="1"/>
  <c r="G179" i="3"/>
  <c r="B107" i="3"/>
  <c r="C107" i="3"/>
  <c r="D107" i="3"/>
  <c r="G107" i="3"/>
  <c r="E107" i="3"/>
  <c r="F107" i="3"/>
  <c r="L107" i="3" s="1"/>
  <c r="G30" i="3"/>
  <c r="E30" i="3" s="1"/>
  <c r="B30" i="3"/>
  <c r="C30" i="3"/>
  <c r="D30" i="3"/>
  <c r="G122" i="3"/>
  <c r="F122" i="3"/>
  <c r="L122" i="3" s="1"/>
  <c r="B122" i="3"/>
  <c r="C122" i="3"/>
  <c r="D122" i="3"/>
  <c r="E122" i="3"/>
  <c r="G174" i="3"/>
  <c r="E174" i="3"/>
  <c r="F174" i="3"/>
  <c r="L174" i="3" s="1"/>
  <c r="B174" i="3"/>
  <c r="D174" i="3"/>
  <c r="C174" i="3"/>
  <c r="B65" i="3"/>
  <c r="C65" i="3"/>
  <c r="D65" i="3"/>
  <c r="G65" i="3"/>
  <c r="F65" i="3" s="1"/>
  <c r="L65" i="3" s="1"/>
  <c r="C113" i="3"/>
  <c r="F113" i="3"/>
  <c r="L113" i="3" s="1"/>
  <c r="B113" i="3"/>
  <c r="D113" i="3"/>
  <c r="G113" i="3"/>
  <c r="E113" i="3"/>
  <c r="G111" i="3"/>
  <c r="D111" i="3"/>
  <c r="B111" i="3"/>
  <c r="C111" i="3"/>
  <c r="E111" i="3"/>
  <c r="F111" i="3"/>
  <c r="L111" i="3" s="1"/>
  <c r="C235" i="3"/>
  <c r="B235" i="3"/>
  <c r="F235" i="3"/>
  <c r="L235" i="3" s="1"/>
  <c r="G235" i="3"/>
  <c r="A235" i="28" s="1"/>
  <c r="E235" i="3"/>
  <c r="D235" i="3"/>
  <c r="D210" i="3"/>
  <c r="B210" i="3"/>
  <c r="E210" i="3"/>
  <c r="G210" i="3"/>
  <c r="A210" i="28" s="1"/>
  <c r="C210" i="3"/>
  <c r="F210" i="3"/>
  <c r="L210" i="3" s="1"/>
  <c r="B28" i="3"/>
  <c r="G28" i="3"/>
  <c r="E28" i="3" s="1"/>
  <c r="D28" i="3"/>
  <c r="C28" i="3"/>
  <c r="C224" i="3"/>
  <c r="B224" i="3"/>
  <c r="E224" i="3"/>
  <c r="F224" i="3"/>
  <c r="L224" i="3" s="1"/>
  <c r="D224" i="3"/>
  <c r="G224" i="3"/>
  <c r="A224" i="28" s="1"/>
  <c r="G17" i="3"/>
  <c r="E17" i="3" s="1"/>
  <c r="C17" i="3"/>
  <c r="B17" i="3"/>
  <c r="D17" i="3"/>
  <c r="E244" i="3"/>
  <c r="B244" i="3"/>
  <c r="D244" i="3"/>
  <c r="F244" i="3"/>
  <c r="L244" i="3" s="1"/>
  <c r="C244" i="3"/>
  <c r="G244" i="3"/>
  <c r="A244" i="28" s="1"/>
  <c r="B202" i="3"/>
  <c r="C202" i="3"/>
  <c r="E202" i="3"/>
  <c r="D202" i="3"/>
  <c r="F202" i="3"/>
  <c r="L202" i="3" s="1"/>
  <c r="G202" i="3"/>
  <c r="A202" i="28" s="1"/>
  <c r="D189" i="3"/>
  <c r="B189" i="3"/>
  <c r="C189" i="3"/>
  <c r="F189" i="3"/>
  <c r="L189" i="3" s="1"/>
  <c r="E189" i="3"/>
  <c r="G189" i="3"/>
  <c r="B166" i="3"/>
  <c r="G166" i="3"/>
  <c r="F166" i="3"/>
  <c r="L166" i="3" s="1"/>
  <c r="E166" i="3"/>
  <c r="C166" i="3"/>
  <c r="D166" i="3"/>
  <c r="C139" i="3"/>
  <c r="F139" i="3"/>
  <c r="L139" i="3" s="1"/>
  <c r="B139" i="3"/>
  <c r="E139" i="3"/>
  <c r="G139" i="3"/>
  <c r="D139" i="3"/>
  <c r="B140" i="3"/>
  <c r="D140" i="3"/>
  <c r="E140" i="3"/>
  <c r="F140" i="3"/>
  <c r="L140" i="3" s="1"/>
  <c r="G140" i="3"/>
  <c r="C140" i="3"/>
  <c r="G69" i="3"/>
  <c r="E69" i="3" s="1"/>
  <c r="B69" i="3"/>
  <c r="C69" i="3"/>
  <c r="D69" i="3"/>
  <c r="B53" i="3"/>
  <c r="C53" i="3"/>
  <c r="D53" i="3"/>
  <c r="G53" i="3"/>
  <c r="F53" i="3" s="1"/>
  <c r="L53" i="3" s="1"/>
  <c r="C236" i="3"/>
  <c r="D236" i="3"/>
  <c r="B236" i="3"/>
  <c r="E236" i="3"/>
  <c r="F236" i="3"/>
  <c r="L236" i="3" s="1"/>
  <c r="G236" i="3"/>
  <c r="A236" i="28" s="1"/>
  <c r="C126" i="3"/>
  <c r="B126" i="3"/>
  <c r="D126" i="3"/>
  <c r="E126" i="3"/>
  <c r="F126" i="3"/>
  <c r="L126" i="3" s="1"/>
  <c r="G126" i="3"/>
  <c r="C196" i="3"/>
  <c r="D196" i="3"/>
  <c r="G196" i="3"/>
  <c r="B196" i="3"/>
  <c r="E196" i="3"/>
  <c r="F196" i="3"/>
  <c r="L196" i="3" s="1"/>
  <c r="C148" i="3"/>
  <c r="F148" i="3"/>
  <c r="L148" i="3" s="1"/>
  <c r="B148" i="3"/>
  <c r="E148" i="3"/>
  <c r="G148" i="3"/>
  <c r="D148" i="3"/>
  <c r="D161" i="3"/>
  <c r="E161" i="3"/>
  <c r="G161" i="3"/>
  <c r="B161" i="3"/>
  <c r="C161" i="3"/>
  <c r="F161" i="3"/>
  <c r="L161" i="3" s="1"/>
  <c r="C169" i="3"/>
  <c r="B169" i="3"/>
  <c r="E169" i="3"/>
  <c r="F169" i="3"/>
  <c r="L169" i="3" s="1"/>
  <c r="G169" i="3"/>
  <c r="D169" i="3"/>
  <c r="C142" i="3"/>
  <c r="D142" i="3"/>
  <c r="G142" i="3"/>
  <c r="E142" i="3"/>
  <c r="F142" i="3"/>
  <c r="L142" i="3" s="1"/>
  <c r="B142" i="3"/>
  <c r="G102" i="3"/>
  <c r="F102" i="3"/>
  <c r="L102" i="3" s="1"/>
  <c r="B102" i="3"/>
  <c r="C102" i="3"/>
  <c r="D102" i="3"/>
  <c r="E102" i="3"/>
  <c r="B225" i="3"/>
  <c r="E225" i="3"/>
  <c r="D225" i="3"/>
  <c r="G225" i="3"/>
  <c r="A225" i="28" s="1"/>
  <c r="F225" i="3"/>
  <c r="L225" i="3" s="1"/>
  <c r="C225" i="3"/>
  <c r="C135" i="3"/>
  <c r="B135" i="3"/>
  <c r="D135" i="3"/>
  <c r="E135" i="3"/>
  <c r="G135" i="3"/>
  <c r="F135" i="3"/>
  <c r="L135" i="3" s="1"/>
  <c r="B124" i="3"/>
  <c r="F124" i="3"/>
  <c r="L124" i="3" s="1"/>
  <c r="C124" i="3"/>
  <c r="D124" i="3"/>
  <c r="E124" i="3"/>
  <c r="G124" i="3"/>
  <c r="G185" i="3"/>
  <c r="C185" i="3"/>
  <c r="D185" i="3"/>
  <c r="F185" i="3"/>
  <c r="L185" i="3" s="1"/>
  <c r="B185" i="3"/>
  <c r="E185" i="3"/>
  <c r="G76" i="3"/>
  <c r="E76" i="3" s="1"/>
  <c r="B76" i="3"/>
  <c r="C76" i="3"/>
  <c r="D76" i="3"/>
  <c r="C64" i="3"/>
  <c r="G64" i="3"/>
  <c r="E64" i="3" s="1"/>
  <c r="D64" i="3"/>
  <c r="B64" i="3"/>
  <c r="C204" i="3"/>
  <c r="B204" i="3"/>
  <c r="D204" i="3"/>
  <c r="E204" i="3"/>
  <c r="F204" i="3"/>
  <c r="L204" i="3" s="1"/>
  <c r="G204" i="3"/>
  <c r="A204" i="28" s="1"/>
  <c r="G60" i="3"/>
  <c r="E60" i="3" s="1"/>
  <c r="D60" i="3"/>
  <c r="C60" i="3"/>
  <c r="B60" i="3"/>
  <c r="G192" i="3"/>
  <c r="C192" i="3"/>
  <c r="E192" i="3"/>
  <c r="B192" i="3"/>
  <c r="F192" i="3"/>
  <c r="L192" i="3" s="1"/>
  <c r="D192" i="3"/>
  <c r="B219" i="3"/>
  <c r="G219" i="3"/>
  <c r="A219" i="28" s="1"/>
  <c r="C219" i="3"/>
  <c r="D219" i="3"/>
  <c r="E219" i="3"/>
  <c r="F219" i="3"/>
  <c r="L219" i="3" s="1"/>
  <c r="C181" i="3"/>
  <c r="B181" i="3"/>
  <c r="F181" i="3"/>
  <c r="L181" i="3" s="1"/>
  <c r="E181" i="3"/>
  <c r="D181" i="3"/>
  <c r="G181" i="3"/>
  <c r="C128" i="3"/>
  <c r="B128" i="3"/>
  <c r="D128" i="3"/>
  <c r="E128" i="3"/>
  <c r="F128" i="3"/>
  <c r="L128" i="3" s="1"/>
  <c r="G128" i="3"/>
  <c r="F187" i="3"/>
  <c r="L187" i="3" s="1"/>
  <c r="E187" i="3"/>
  <c r="G187" i="3"/>
  <c r="B187" i="3"/>
  <c r="C187" i="3"/>
  <c r="D187" i="3"/>
  <c r="B159" i="3"/>
  <c r="C159" i="3"/>
  <c r="D159" i="3"/>
  <c r="E159" i="3"/>
  <c r="F159" i="3"/>
  <c r="L159" i="3" s="1"/>
  <c r="G159" i="3"/>
  <c r="G83" i="3"/>
  <c r="E83" i="3" s="1"/>
  <c r="D83" i="3"/>
  <c r="B83" i="3"/>
  <c r="C83" i="3"/>
  <c r="B226" i="3"/>
  <c r="D226" i="3"/>
  <c r="C226" i="3"/>
  <c r="F226" i="3"/>
  <c r="L226" i="3" s="1"/>
  <c r="E226" i="3"/>
  <c r="G226" i="3"/>
  <c r="A226" i="28" s="1"/>
  <c r="G176" i="3"/>
  <c r="D176" i="3"/>
  <c r="C176" i="3"/>
  <c r="B176" i="3"/>
  <c r="E176" i="3"/>
  <c r="F176" i="3"/>
  <c r="L176" i="3" s="1"/>
  <c r="C160" i="3"/>
  <c r="F160" i="3"/>
  <c r="L160" i="3" s="1"/>
  <c r="G160" i="3"/>
  <c r="B160" i="3"/>
  <c r="D160" i="3"/>
  <c r="E160" i="3"/>
  <c r="C117" i="3"/>
  <c r="D117" i="3"/>
  <c r="E117" i="3"/>
  <c r="G117" i="3"/>
  <c r="B117" i="3"/>
  <c r="F117" i="3"/>
  <c r="L117" i="3" s="1"/>
  <c r="G89" i="3"/>
  <c r="E89" i="3" s="1"/>
  <c r="B89" i="3"/>
  <c r="D89" i="3"/>
  <c r="C89" i="3"/>
  <c r="G40" i="3"/>
  <c r="E40" i="3" s="1"/>
  <c r="C40" i="3"/>
  <c r="B40" i="3"/>
  <c r="D40" i="3"/>
  <c r="G199" i="3"/>
  <c r="C199" i="3"/>
  <c r="F199" i="3"/>
  <c r="L199" i="3" s="1"/>
  <c r="B199" i="3"/>
  <c r="D199" i="3"/>
  <c r="E199" i="3"/>
  <c r="D146" i="3"/>
  <c r="E146" i="3"/>
  <c r="F146" i="3"/>
  <c r="L146" i="3" s="1"/>
  <c r="B146" i="3"/>
  <c r="C146" i="3"/>
  <c r="G146" i="3"/>
  <c r="D29" i="3"/>
  <c r="B29" i="3"/>
  <c r="G29" i="3"/>
  <c r="F29" i="3" s="1"/>
  <c r="L29" i="3" s="1"/>
  <c r="C29" i="3"/>
  <c r="B47" i="3"/>
  <c r="D47" i="3"/>
  <c r="G47" i="3"/>
  <c r="F47" i="3" s="1"/>
  <c r="L47" i="3" s="1"/>
  <c r="C47" i="3"/>
  <c r="B222" i="3"/>
  <c r="F222" i="3"/>
  <c r="L222" i="3" s="1"/>
  <c r="G222" i="3"/>
  <c r="A222" i="28" s="1"/>
  <c r="D222" i="3"/>
  <c r="C222" i="3"/>
  <c r="E222" i="3"/>
  <c r="G119" i="3"/>
  <c r="D119" i="3"/>
  <c r="E119" i="3"/>
  <c r="B119" i="3"/>
  <c r="C119" i="3"/>
  <c r="F119" i="3"/>
  <c r="L119" i="3" s="1"/>
  <c r="C105" i="3"/>
  <c r="G105" i="3"/>
  <c r="E105" i="3"/>
  <c r="B105" i="3"/>
  <c r="D105" i="3"/>
  <c r="F105" i="3"/>
  <c r="L105" i="3" s="1"/>
  <c r="B81" i="3"/>
  <c r="G81" i="3"/>
  <c r="E81" i="3" s="1"/>
  <c r="D81" i="3"/>
  <c r="C81" i="3"/>
  <c r="G37" i="3"/>
  <c r="F37" i="3" s="1"/>
  <c r="L37" i="3" s="1"/>
  <c r="B37" i="3"/>
  <c r="C37" i="3"/>
  <c r="D37" i="3"/>
  <c r="B197" i="3"/>
  <c r="D197" i="3"/>
  <c r="C197" i="3"/>
  <c r="E197" i="3"/>
  <c r="F197" i="3"/>
  <c r="L197" i="3" s="1"/>
  <c r="G197" i="3"/>
  <c r="B165" i="3"/>
  <c r="E165" i="3"/>
  <c r="D165" i="3"/>
  <c r="F165" i="3"/>
  <c r="L165" i="3" s="1"/>
  <c r="G165" i="3"/>
  <c r="C165" i="3"/>
  <c r="C171" i="3"/>
  <c r="D171" i="3"/>
  <c r="B171" i="3"/>
  <c r="F171" i="3"/>
  <c r="L171" i="3" s="1"/>
  <c r="G171" i="3"/>
  <c r="E171" i="3"/>
  <c r="B158" i="3"/>
  <c r="C158" i="3"/>
  <c r="D158" i="3"/>
  <c r="E158" i="3"/>
  <c r="F158" i="3"/>
  <c r="L158" i="3" s="1"/>
  <c r="G158" i="3"/>
  <c r="C163" i="3"/>
  <c r="D163" i="3"/>
  <c r="B163" i="3"/>
  <c r="E163" i="3"/>
  <c r="F163" i="3"/>
  <c r="L163" i="3" s="1"/>
  <c r="G163" i="3"/>
  <c r="G62" i="3"/>
  <c r="F62" i="3" s="1"/>
  <c r="L62" i="3" s="1"/>
  <c r="D62" i="3"/>
  <c r="B62" i="3"/>
  <c r="C62" i="3"/>
  <c r="G233" i="3"/>
  <c r="A233" i="28" s="1"/>
  <c r="E233" i="3"/>
  <c r="C233" i="3"/>
  <c r="D233" i="3"/>
  <c r="B233" i="3"/>
  <c r="F233" i="3"/>
  <c r="L233" i="3" s="1"/>
  <c r="G12" i="3"/>
  <c r="E12" i="3" s="1"/>
  <c r="C12" i="3"/>
  <c r="B12" i="3"/>
  <c r="D12" i="3"/>
  <c r="B112" i="3"/>
  <c r="C112" i="3"/>
  <c r="D112" i="3"/>
  <c r="E112" i="3"/>
  <c r="F112" i="3"/>
  <c r="L112" i="3" s="1"/>
  <c r="G112" i="3"/>
  <c r="G115" i="3"/>
  <c r="B115" i="3"/>
  <c r="D115" i="3"/>
  <c r="E115" i="3"/>
  <c r="C115" i="3"/>
  <c r="F115" i="3"/>
  <c r="L115" i="3" s="1"/>
  <c r="B104" i="3"/>
  <c r="C104" i="3"/>
  <c r="G104" i="3"/>
  <c r="F104" i="3"/>
  <c r="L104" i="3" s="1"/>
  <c r="D104" i="3"/>
  <c r="E104" i="3"/>
  <c r="E96" i="3"/>
  <c r="G96" i="3"/>
  <c r="B96" i="3"/>
  <c r="C96" i="3"/>
  <c r="D96" i="3"/>
  <c r="F96" i="3"/>
  <c r="L96" i="3" s="1"/>
  <c r="C46" i="3"/>
  <c r="B46" i="3"/>
  <c r="G46" i="3"/>
  <c r="E46" i="3" s="1"/>
  <c r="D46" i="3"/>
  <c r="B205" i="3"/>
  <c r="C205" i="3"/>
  <c r="D205" i="3"/>
  <c r="E205" i="3"/>
  <c r="G205" i="3"/>
  <c r="A205" i="28" s="1"/>
  <c r="F205" i="3"/>
  <c r="L205" i="3" s="1"/>
  <c r="B164" i="3"/>
  <c r="D164" i="3"/>
  <c r="C164" i="3"/>
  <c r="E164" i="3"/>
  <c r="G164" i="3"/>
  <c r="F164" i="3"/>
  <c r="L164" i="3" s="1"/>
  <c r="B167" i="3"/>
  <c r="D167" i="3"/>
  <c r="G167" i="3"/>
  <c r="C167" i="3"/>
  <c r="E167" i="3"/>
  <c r="F167" i="3"/>
  <c r="L167" i="3" s="1"/>
  <c r="G157" i="3"/>
  <c r="E157" i="3"/>
  <c r="F157" i="3"/>
  <c r="L157" i="3" s="1"/>
  <c r="B157" i="3"/>
  <c r="C157" i="3"/>
  <c r="D157" i="3"/>
  <c r="B149" i="3"/>
  <c r="E149" i="3"/>
  <c r="C149" i="3"/>
  <c r="D149" i="3"/>
  <c r="F149" i="3"/>
  <c r="L149" i="3" s="1"/>
  <c r="G149" i="3"/>
  <c r="G80" i="3"/>
  <c r="E80" i="3" s="1"/>
  <c r="B80" i="3"/>
  <c r="C80" i="3"/>
  <c r="D80" i="3"/>
  <c r="C50" i="3"/>
  <c r="B50" i="3"/>
  <c r="D50" i="3"/>
  <c r="G50" i="3"/>
  <c r="E50" i="3" s="1"/>
  <c r="C58" i="3"/>
  <c r="B58" i="3"/>
  <c r="G58" i="3"/>
  <c r="F58" i="3" s="1"/>
  <c r="L58" i="3" s="1"/>
  <c r="D58" i="3"/>
  <c r="G223" i="3"/>
  <c r="A223" i="28" s="1"/>
  <c r="E223" i="3"/>
  <c r="B223" i="3"/>
  <c r="C223" i="3"/>
  <c r="D223" i="3"/>
  <c r="F223" i="3"/>
  <c r="L223" i="3" s="1"/>
  <c r="C137" i="3"/>
  <c r="B137" i="3"/>
  <c r="E137" i="3"/>
  <c r="G137" i="3"/>
  <c r="D137" i="3"/>
  <c r="F137" i="3"/>
  <c r="L137" i="3" s="1"/>
  <c r="D114" i="3"/>
  <c r="B114" i="3"/>
  <c r="C114" i="3"/>
  <c r="G114" i="3"/>
  <c r="E114" i="3"/>
  <c r="F114" i="3"/>
  <c r="L114" i="3" s="1"/>
  <c r="G86" i="3"/>
  <c r="F86" i="3" s="1"/>
  <c r="L86" i="3" s="1"/>
  <c r="B86" i="3"/>
  <c r="C86" i="3"/>
  <c r="D86" i="3"/>
  <c r="G87" i="3"/>
  <c r="E87" i="3" s="1"/>
  <c r="B87" i="3"/>
  <c r="C87" i="3"/>
  <c r="D87" i="3"/>
  <c r="G45" i="3"/>
  <c r="F45" i="3" s="1"/>
  <c r="L45" i="3" s="1"/>
  <c r="B45" i="3"/>
  <c r="C45" i="3"/>
  <c r="D45" i="3"/>
  <c r="G10" i="3"/>
  <c r="F10" i="3" s="1"/>
  <c r="L10" i="3" s="1"/>
  <c r="C10" i="3"/>
  <c r="D10" i="3"/>
  <c r="B10" i="3"/>
  <c r="B123" i="3"/>
  <c r="C123" i="3"/>
  <c r="G123" i="3"/>
  <c r="D123" i="3"/>
  <c r="E123" i="3"/>
  <c r="F123" i="3"/>
  <c r="L123" i="3" s="1"/>
  <c r="C134" i="3"/>
  <c r="D134" i="3"/>
  <c r="E134" i="3"/>
  <c r="F134" i="3"/>
  <c r="L134" i="3" s="1"/>
  <c r="B134" i="3"/>
  <c r="G134" i="3"/>
  <c r="C110" i="3"/>
  <c r="F110" i="3"/>
  <c r="L110" i="3" s="1"/>
  <c r="G110" i="3"/>
  <c r="B110" i="3"/>
  <c r="D110" i="3"/>
  <c r="E110" i="3"/>
  <c r="B85" i="3"/>
  <c r="D85" i="3"/>
  <c r="C85" i="3"/>
  <c r="G85" i="3"/>
  <c r="F85" i="3" s="1"/>
  <c r="L85" i="3" s="1"/>
  <c r="C63" i="3"/>
  <c r="B63" i="3"/>
  <c r="D63" i="3"/>
  <c r="G63" i="3"/>
  <c r="E63" i="3" s="1"/>
  <c r="C234" i="3"/>
  <c r="D234" i="3"/>
  <c r="E234" i="3"/>
  <c r="F234" i="3"/>
  <c r="L234" i="3" s="1"/>
  <c r="G234" i="3"/>
  <c r="A234" i="28" s="1"/>
  <c r="B234" i="3"/>
  <c r="B207" i="3"/>
  <c r="C207" i="3"/>
  <c r="D207" i="3"/>
  <c r="E207" i="3"/>
  <c r="G207" i="3"/>
  <c r="A207" i="28" s="1"/>
  <c r="F207" i="3"/>
  <c r="L207" i="3" s="1"/>
  <c r="G11" i="3"/>
  <c r="E11" i="3" s="1"/>
  <c r="B11" i="3"/>
  <c r="C11" i="3"/>
  <c r="D11" i="3"/>
  <c r="F175" i="3"/>
  <c r="L175" i="3" s="1"/>
  <c r="D175" i="3"/>
  <c r="G175" i="3"/>
  <c r="C175" i="3"/>
  <c r="B175" i="3"/>
  <c r="E175" i="3"/>
  <c r="G186" i="3"/>
  <c r="B186" i="3"/>
  <c r="C186" i="3"/>
  <c r="D186" i="3"/>
  <c r="E186" i="3"/>
  <c r="F186" i="3"/>
  <c r="L186" i="3" s="1"/>
  <c r="C162" i="3"/>
  <c r="D162" i="3"/>
  <c r="E162" i="3"/>
  <c r="B162" i="3"/>
  <c r="F162" i="3"/>
  <c r="L162" i="3" s="1"/>
  <c r="G162" i="3"/>
  <c r="C138" i="3"/>
  <c r="F138" i="3"/>
  <c r="L138" i="3" s="1"/>
  <c r="B138" i="3"/>
  <c r="D138" i="3"/>
  <c r="E138" i="3"/>
  <c r="G138" i="3"/>
  <c r="B22" i="3"/>
  <c r="C22" i="3"/>
  <c r="D22" i="3"/>
  <c r="G22" i="3"/>
  <c r="F22" i="3" s="1"/>
  <c r="L22" i="3" s="1"/>
  <c r="C228" i="3"/>
  <c r="B228" i="3"/>
  <c r="E228" i="3"/>
  <c r="D228" i="3"/>
  <c r="F228" i="3"/>
  <c r="L228" i="3" s="1"/>
  <c r="G228" i="3"/>
  <c r="A228" i="28" s="1"/>
  <c r="B242" i="3"/>
  <c r="C242" i="3"/>
  <c r="D242" i="3"/>
  <c r="E242" i="3"/>
  <c r="F242" i="3"/>
  <c r="L242" i="3" s="1"/>
  <c r="G242" i="3"/>
  <c r="A242" i="28" s="1"/>
  <c r="C14" i="3"/>
  <c r="B14" i="3"/>
  <c r="D14" i="3"/>
  <c r="G14" i="3"/>
  <c r="F14" i="3" s="1"/>
  <c r="L14" i="3" s="1"/>
  <c r="G132" i="3"/>
  <c r="B132" i="3"/>
  <c r="D132" i="3"/>
  <c r="E132" i="3"/>
  <c r="F132" i="3"/>
  <c r="L132" i="3" s="1"/>
  <c r="C132" i="3"/>
  <c r="G118" i="3"/>
  <c r="B118" i="3"/>
  <c r="C118" i="3"/>
  <c r="D118" i="3"/>
  <c r="E118" i="3"/>
  <c r="F118" i="3"/>
  <c r="L118" i="3" s="1"/>
  <c r="C99" i="3"/>
  <c r="B99" i="3"/>
  <c r="D99" i="3"/>
  <c r="E99" i="3"/>
  <c r="F99" i="3"/>
  <c r="L99" i="3" s="1"/>
  <c r="G99" i="3"/>
  <c r="B88" i="3"/>
  <c r="G88" i="3"/>
  <c r="F88" i="3" s="1"/>
  <c r="L88" i="3" s="1"/>
  <c r="C88" i="3"/>
  <c r="D88" i="3"/>
  <c r="E88" i="3"/>
  <c r="B74" i="3"/>
  <c r="C74" i="3"/>
  <c r="D74" i="3"/>
  <c r="G74" i="3"/>
  <c r="F74" i="3" s="1"/>
  <c r="L74" i="3" s="1"/>
  <c r="C215" i="3"/>
  <c r="B215" i="3"/>
  <c r="D215" i="3"/>
  <c r="E215" i="3"/>
  <c r="F215" i="3"/>
  <c r="L215" i="3" s="1"/>
  <c r="G215" i="3"/>
  <c r="A215" i="28" s="1"/>
  <c r="C232" i="3"/>
  <c r="B232" i="3"/>
  <c r="D232" i="3"/>
  <c r="E232" i="3"/>
  <c r="F232" i="3"/>
  <c r="L232" i="3" s="1"/>
  <c r="G232" i="3"/>
  <c r="A232" i="28" s="1"/>
  <c r="F227" i="3"/>
  <c r="L227" i="3" s="1"/>
  <c r="E227" i="3"/>
  <c r="D227" i="3"/>
  <c r="G227" i="3"/>
  <c r="A227" i="28" s="1"/>
  <c r="B227" i="3"/>
  <c r="C227" i="3"/>
  <c r="F184" i="3"/>
  <c r="L184" i="3" s="1"/>
  <c r="G184" i="3"/>
  <c r="E184" i="3"/>
  <c r="C184" i="3"/>
  <c r="D184" i="3"/>
  <c r="B184" i="3"/>
  <c r="B170" i="3"/>
  <c r="G170" i="3"/>
  <c r="F170" i="3"/>
  <c r="L170" i="3" s="1"/>
  <c r="E170" i="3"/>
  <c r="C170" i="3"/>
  <c r="D170" i="3"/>
  <c r="B152" i="3"/>
  <c r="C152" i="3"/>
  <c r="F152" i="3"/>
  <c r="L152" i="3" s="1"/>
  <c r="D152" i="3"/>
  <c r="E152" i="3"/>
  <c r="G152" i="3"/>
  <c r="C141" i="3"/>
  <c r="G141" i="3"/>
  <c r="B141" i="3"/>
  <c r="D141" i="3"/>
  <c r="E141" i="3"/>
  <c r="F141" i="3"/>
  <c r="L141" i="3" s="1"/>
  <c r="C15" i="3"/>
  <c r="G15" i="3"/>
  <c r="F15" i="3" s="1"/>
  <c r="L15" i="3" s="1"/>
  <c r="D15" i="3"/>
  <c r="B15" i="3"/>
  <c r="G56" i="3"/>
  <c r="E56" i="3" s="1"/>
  <c r="B56" i="3"/>
  <c r="C56" i="3"/>
  <c r="D56" i="3"/>
  <c r="G33" i="3"/>
  <c r="F33" i="3" s="1"/>
  <c r="L33" i="3" s="1"/>
  <c r="D33" i="3"/>
  <c r="C33" i="3"/>
  <c r="B33" i="3"/>
  <c r="C240" i="3"/>
  <c r="B240" i="3"/>
  <c r="D240" i="3"/>
  <c r="F240" i="3"/>
  <c r="L240" i="3" s="1"/>
  <c r="G240" i="3"/>
  <c r="A240" i="28" s="1"/>
  <c r="E240" i="3"/>
  <c r="B144" i="3"/>
  <c r="C144" i="3"/>
  <c r="D144" i="3"/>
  <c r="E144" i="3"/>
  <c r="F144" i="3"/>
  <c r="L144" i="3" s="1"/>
  <c r="G144" i="3"/>
  <c r="C16" i="3"/>
  <c r="G16" i="3"/>
  <c r="F16" i="3" s="1"/>
  <c r="L16" i="3" s="1"/>
  <c r="B16" i="3"/>
  <c r="D16" i="3"/>
  <c r="G213" i="3"/>
  <c r="A213" i="28" s="1"/>
  <c r="B213" i="3"/>
  <c r="D213" i="3"/>
  <c r="C213" i="3"/>
  <c r="F213" i="3"/>
  <c r="L213" i="3" s="1"/>
  <c r="E213" i="3"/>
  <c r="D230" i="3"/>
  <c r="B230" i="3"/>
  <c r="C230" i="3"/>
  <c r="E230" i="3"/>
  <c r="F230" i="3"/>
  <c r="L230" i="3" s="1"/>
  <c r="G230" i="3"/>
  <c r="A230" i="28" s="1"/>
  <c r="C34" i="3"/>
  <c r="D34" i="3"/>
  <c r="B34" i="3"/>
  <c r="G34" i="3"/>
  <c r="E34" i="3" s="1"/>
  <c r="G206" i="3"/>
  <c r="A206" i="28" s="1"/>
  <c r="F206" i="3"/>
  <c r="L206" i="3" s="1"/>
  <c r="B206" i="3"/>
  <c r="C206" i="3"/>
  <c r="E206" i="3"/>
  <c r="D206" i="3"/>
  <c r="F200" i="3"/>
  <c r="L200" i="3" s="1"/>
  <c r="G200" i="3"/>
  <c r="A200" i="28" s="1"/>
  <c r="B200" i="3"/>
  <c r="C200" i="3"/>
  <c r="D200" i="3"/>
  <c r="E200" i="3"/>
  <c r="B91" i="3"/>
  <c r="D91" i="3"/>
  <c r="C91" i="3"/>
  <c r="G91" i="3"/>
  <c r="F91" i="3" s="1"/>
  <c r="L91" i="3" s="1"/>
  <c r="C191" i="3"/>
  <c r="G191" i="3"/>
  <c r="F191" i="3"/>
  <c r="L191" i="3" s="1"/>
  <c r="B191" i="3"/>
  <c r="D191" i="3"/>
  <c r="E191" i="3"/>
  <c r="D168" i="3"/>
  <c r="E168" i="3"/>
  <c r="F168" i="3"/>
  <c r="L168" i="3" s="1"/>
  <c r="G168" i="3"/>
  <c r="C168" i="3"/>
  <c r="B168" i="3"/>
  <c r="B155" i="3"/>
  <c r="E155" i="3"/>
  <c r="C155" i="3"/>
  <c r="D155" i="3"/>
  <c r="F155" i="3"/>
  <c r="L155" i="3" s="1"/>
  <c r="G155" i="3"/>
  <c r="B23" i="3"/>
  <c r="C23" i="3"/>
  <c r="D23" i="3"/>
  <c r="G23" i="3"/>
  <c r="E23" i="3" s="1"/>
  <c r="D25" i="3"/>
  <c r="B25" i="3"/>
  <c r="C25" i="3"/>
  <c r="G25" i="3"/>
  <c r="E25" i="3" s="1"/>
  <c r="B51" i="3"/>
  <c r="C51" i="3"/>
  <c r="D51" i="3"/>
  <c r="G51" i="3"/>
  <c r="E51" i="3" s="1"/>
  <c r="F98" i="3"/>
  <c r="L98" i="3" s="1"/>
  <c r="E98" i="3"/>
  <c r="B98" i="3"/>
  <c r="C98" i="3"/>
  <c r="D98" i="3"/>
  <c r="G98" i="3"/>
  <c r="D116" i="3"/>
  <c r="B116" i="3"/>
  <c r="E116" i="3"/>
  <c r="C116" i="3"/>
  <c r="G116" i="3"/>
  <c r="F116" i="3"/>
  <c r="L116" i="3" s="1"/>
  <c r="G129" i="3"/>
  <c r="E129" i="3"/>
  <c r="F129" i="3"/>
  <c r="L129" i="3" s="1"/>
  <c r="D129" i="3"/>
  <c r="C129" i="3"/>
  <c r="B129" i="3"/>
  <c r="F177" i="3"/>
  <c r="L177" i="3" s="1"/>
  <c r="G177" i="3"/>
  <c r="D177" i="3"/>
  <c r="E177" i="3"/>
  <c r="B177" i="3"/>
  <c r="C177" i="3"/>
  <c r="G150" i="3"/>
  <c r="D150" i="3"/>
  <c r="E150" i="3"/>
  <c r="C150" i="3"/>
  <c r="F150" i="3"/>
  <c r="L150" i="3" s="1"/>
  <c r="B150" i="3"/>
  <c r="B35" i="3"/>
  <c r="G35" i="3"/>
  <c r="E35" i="3" s="1"/>
  <c r="C35" i="3"/>
  <c r="D35" i="3"/>
  <c r="G59" i="3"/>
  <c r="F59" i="3" s="1"/>
  <c r="L59" i="3" s="1"/>
  <c r="B59" i="3"/>
  <c r="C59" i="3"/>
  <c r="D59" i="3"/>
  <c r="B97" i="3"/>
  <c r="C97" i="3"/>
  <c r="D97" i="3"/>
  <c r="E97" i="3"/>
  <c r="F97" i="3"/>
  <c r="L97" i="3" s="1"/>
  <c r="G97" i="3"/>
  <c r="B32" i="3"/>
  <c r="D32" i="3"/>
  <c r="G32" i="3"/>
  <c r="E32" i="3" s="1"/>
  <c r="C32" i="3"/>
  <c r="E27" i="3"/>
  <c r="B27" i="3"/>
  <c r="C27" i="3"/>
  <c r="D27" i="3"/>
  <c r="B48" i="3"/>
  <c r="C48" i="3"/>
  <c r="D48" i="3"/>
  <c r="G48" i="3"/>
  <c r="E48" i="3" s="1"/>
  <c r="B6" i="3"/>
  <c r="G6" i="3"/>
  <c r="E6" i="3" s="1"/>
  <c r="D6" i="3"/>
  <c r="C6" i="3"/>
  <c r="B92" i="3"/>
  <c r="D92" i="3"/>
  <c r="E92" i="3"/>
  <c r="F92" i="3"/>
  <c r="L92" i="3" s="1"/>
  <c r="G92" i="3"/>
  <c r="C92" i="3"/>
  <c r="B41" i="3"/>
  <c r="G41" i="3"/>
  <c r="E41" i="3" s="1"/>
  <c r="D41" i="3"/>
  <c r="C41" i="3"/>
  <c r="B79" i="3"/>
  <c r="C79" i="3"/>
  <c r="D79" i="3"/>
  <c r="G79" i="3"/>
  <c r="F79" i="3" s="1"/>
  <c r="L79" i="3" s="1"/>
  <c r="G153" i="3"/>
  <c r="D153" i="3"/>
  <c r="E153" i="3"/>
  <c r="F153" i="3"/>
  <c r="L153" i="3" s="1"/>
  <c r="B153" i="3"/>
  <c r="C153" i="3"/>
  <c r="G220" i="3"/>
  <c r="A220" i="28" s="1"/>
  <c r="D220" i="3"/>
  <c r="E220" i="3"/>
  <c r="B220" i="3"/>
  <c r="C220" i="3"/>
  <c r="F220" i="3"/>
  <c r="L220" i="3" s="1"/>
  <c r="C193" i="3"/>
  <c r="B193" i="3"/>
  <c r="D193" i="3"/>
  <c r="E193" i="3"/>
  <c r="F193" i="3"/>
  <c r="L193" i="3" s="1"/>
  <c r="G193" i="3"/>
  <c r="C120" i="3"/>
  <c r="B120" i="3"/>
  <c r="D120" i="3"/>
  <c r="F120" i="3"/>
  <c r="L120" i="3" s="1"/>
  <c r="G120" i="3"/>
  <c r="E120" i="3"/>
  <c r="C57" i="3"/>
  <c r="B57" i="3"/>
  <c r="D57" i="3"/>
  <c r="G57" i="3"/>
  <c r="E57" i="3" s="1"/>
  <c r="D190" i="3"/>
  <c r="B190" i="3"/>
  <c r="C190" i="3"/>
  <c r="G190" i="3"/>
  <c r="E190" i="3"/>
  <c r="F190" i="3"/>
  <c r="L190" i="3" s="1"/>
  <c r="D100" i="3"/>
  <c r="C100" i="3"/>
  <c r="B100" i="3"/>
  <c r="F100" i="3"/>
  <c r="L100" i="3" s="1"/>
  <c r="G100" i="3"/>
  <c r="E100" i="3"/>
  <c r="B84" i="3"/>
  <c r="G84" i="3"/>
  <c r="F84" i="3" s="1"/>
  <c r="L84" i="3" s="1"/>
  <c r="E84" i="3"/>
  <c r="C84" i="3"/>
  <c r="D84" i="3"/>
  <c r="B221" i="3"/>
  <c r="F221" i="3"/>
  <c r="L221" i="3" s="1"/>
  <c r="G221" i="3"/>
  <c r="A221" i="28" s="1"/>
  <c r="D221" i="3"/>
  <c r="E221" i="3"/>
  <c r="C221" i="3"/>
  <c r="C172" i="3"/>
  <c r="G172" i="3"/>
  <c r="E172" i="3"/>
  <c r="B172" i="3"/>
  <c r="D172" i="3"/>
  <c r="F172" i="3"/>
  <c r="L172" i="3" s="1"/>
  <c r="G145" i="3"/>
  <c r="F145" i="3"/>
  <c r="L145" i="3" s="1"/>
  <c r="C145" i="3"/>
  <c r="D145" i="3"/>
  <c r="B145" i="3"/>
  <c r="E145" i="3"/>
  <c r="C21" i="3"/>
  <c r="G21" i="3"/>
  <c r="F21" i="3" s="1"/>
  <c r="L21" i="3" s="1"/>
  <c r="D21" i="3"/>
  <c r="B21" i="3"/>
  <c r="B20" i="3"/>
  <c r="C20" i="3"/>
  <c r="D20" i="3"/>
  <c r="G20" i="3"/>
  <c r="E20" i="3" s="1"/>
  <c r="G52" i="3"/>
  <c r="E52" i="3" s="1"/>
  <c r="B52" i="3"/>
  <c r="C52" i="3"/>
  <c r="D52" i="3"/>
  <c r="E194" i="3"/>
  <c r="F194" i="3"/>
  <c r="L194" i="3" s="1"/>
  <c r="B194" i="3"/>
  <c r="D194" i="3"/>
  <c r="G194" i="3"/>
  <c r="C194" i="3"/>
  <c r="G5" i="3"/>
  <c r="E5" i="3" s="1"/>
  <c r="B5" i="3"/>
  <c r="C5" i="3"/>
  <c r="D5" i="3"/>
  <c r="G131" i="3"/>
  <c r="B131" i="3"/>
  <c r="D131" i="3"/>
  <c r="E131" i="3"/>
  <c r="C131" i="3"/>
  <c r="F131" i="3"/>
  <c r="L131" i="3" s="1"/>
  <c r="E103" i="3"/>
  <c r="F103" i="3"/>
  <c r="L103" i="3" s="1"/>
  <c r="B103" i="3"/>
  <c r="C103" i="3"/>
  <c r="D103" i="3"/>
  <c r="G103" i="3"/>
  <c r="D90" i="3"/>
  <c r="B90" i="3"/>
  <c r="G90" i="3"/>
  <c r="F90" i="3" s="1"/>
  <c r="L90" i="3" s="1"/>
  <c r="C90" i="3"/>
  <c r="G73" i="3"/>
  <c r="E73" i="3" s="1"/>
  <c r="B73" i="3"/>
  <c r="D73" i="3"/>
  <c r="C73" i="3"/>
  <c r="G72" i="3"/>
  <c r="F72" i="3" s="1"/>
  <c r="L72" i="3" s="1"/>
  <c r="D72" i="3"/>
  <c r="B72" i="3"/>
  <c r="C72" i="3"/>
  <c r="C36" i="3"/>
  <c r="G36" i="3"/>
  <c r="F36" i="3" s="1"/>
  <c r="L36" i="3" s="1"/>
  <c r="D36" i="3"/>
  <c r="B36" i="3"/>
  <c r="B195" i="3"/>
  <c r="C195" i="3"/>
  <c r="G195" i="3"/>
  <c r="E195" i="3"/>
  <c r="F195" i="3"/>
  <c r="L195" i="3" s="1"/>
  <c r="D195" i="3"/>
  <c r="C7" i="3"/>
  <c r="B7" i="3"/>
  <c r="D7" i="3"/>
  <c r="G7" i="3"/>
  <c r="E7" i="3" s="1"/>
  <c r="D183" i="3"/>
  <c r="B183" i="3"/>
  <c r="F183" i="3"/>
  <c r="L183" i="3" s="1"/>
  <c r="C183" i="3"/>
  <c r="E183" i="3"/>
  <c r="G183" i="3"/>
  <c r="F156" i="3"/>
  <c r="L156" i="3" s="1"/>
  <c r="G156" i="3"/>
  <c r="D156" i="3"/>
  <c r="E156" i="3"/>
  <c r="B156" i="3"/>
  <c r="C156" i="3"/>
  <c r="C143" i="3"/>
  <c r="B143" i="3"/>
  <c r="G143" i="3"/>
  <c r="D143" i="3"/>
  <c r="E143" i="3"/>
  <c r="F143" i="3"/>
  <c r="L143" i="3" s="1"/>
  <c r="C18" i="3"/>
  <c r="B18" i="3"/>
  <c r="D18" i="3"/>
  <c r="G18" i="3"/>
  <c r="E18" i="3" s="1"/>
  <c r="D67" i="3"/>
  <c r="C67" i="3"/>
  <c r="G67" i="3"/>
  <c r="E67" i="3" s="1"/>
  <c r="B67" i="3"/>
  <c r="D211" i="3"/>
  <c r="B211" i="3"/>
  <c r="C211" i="3"/>
  <c r="E211" i="3"/>
  <c r="F211" i="3"/>
  <c r="L211" i="3" s="1"/>
  <c r="G211" i="3"/>
  <c r="A211" i="28" s="1"/>
  <c r="E151" i="3"/>
  <c r="B151" i="3"/>
  <c r="C151" i="3"/>
  <c r="F151" i="3"/>
  <c r="L151" i="3" s="1"/>
  <c r="G151" i="3"/>
  <c r="D151" i="3"/>
  <c r="G101" i="3"/>
  <c r="C101" i="3"/>
  <c r="D101" i="3"/>
  <c r="E101" i="3"/>
  <c r="F101" i="3"/>
  <c r="L101" i="3" s="1"/>
  <c r="B101" i="3"/>
  <c r="G94" i="3"/>
  <c r="C94" i="3"/>
  <c r="B94" i="3"/>
  <c r="D94" i="3"/>
  <c r="E94" i="3"/>
  <c r="F94" i="3"/>
  <c r="L94" i="3" s="1"/>
  <c r="G70" i="3"/>
  <c r="F70" i="3" s="1"/>
  <c r="L70" i="3" s="1"/>
  <c r="D70" i="3"/>
  <c r="C70" i="3"/>
  <c r="B70" i="3"/>
  <c r="B26" i="3"/>
  <c r="G26" i="3"/>
  <c r="F26" i="3" s="1"/>
  <c r="L26" i="3" s="1"/>
  <c r="D26" i="3"/>
  <c r="C26" i="3"/>
  <c r="C43" i="3"/>
  <c r="B43" i="3"/>
  <c r="G43" i="3"/>
  <c r="F43" i="3" s="1"/>
  <c r="L43" i="3" s="1"/>
  <c r="D43" i="3"/>
  <c r="A49" i="28"/>
  <c r="A4" i="3"/>
  <c r="I58" i="21" l="1"/>
  <c r="I86" i="21"/>
  <c r="I114" i="21"/>
  <c r="I142" i="21"/>
  <c r="I170" i="21"/>
  <c r="I198" i="21"/>
  <c r="I226" i="21"/>
  <c r="H41" i="21"/>
  <c r="H69" i="21"/>
  <c r="H97" i="21"/>
  <c r="H125" i="21"/>
  <c r="H153" i="21"/>
  <c r="H181" i="21"/>
  <c r="H209" i="21"/>
  <c r="H237" i="21"/>
  <c r="I59" i="21"/>
  <c r="I87" i="21"/>
  <c r="I115" i="21"/>
  <c r="I143" i="21"/>
  <c r="I199" i="21"/>
  <c r="I227" i="21"/>
  <c r="H42" i="21"/>
  <c r="H70" i="21"/>
  <c r="H98" i="21"/>
  <c r="H126" i="21"/>
  <c r="H154" i="21"/>
  <c r="H182" i="21"/>
  <c r="H210" i="21"/>
  <c r="H238" i="21"/>
  <c r="I123" i="21"/>
  <c r="H218" i="21"/>
  <c r="I124" i="21"/>
  <c r="H79" i="21"/>
  <c r="H219" i="21"/>
  <c r="I97" i="21"/>
  <c r="H192" i="21"/>
  <c r="I70" i="21"/>
  <c r="I238" i="21"/>
  <c r="H165" i="21"/>
  <c r="I71" i="21"/>
  <c r="H166" i="21"/>
  <c r="I128" i="21"/>
  <c r="H167" i="21"/>
  <c r="I73" i="21"/>
  <c r="I241" i="21"/>
  <c r="H196" i="21"/>
  <c r="I46" i="21"/>
  <c r="H57" i="21"/>
  <c r="H197" i="21"/>
  <c r="I75" i="21"/>
  <c r="H58" i="21"/>
  <c r="I171" i="21"/>
  <c r="I60" i="21"/>
  <c r="I88" i="21"/>
  <c r="I116" i="21"/>
  <c r="I144" i="21"/>
  <c r="I172" i="21"/>
  <c r="I200" i="21"/>
  <c r="I228" i="21"/>
  <c r="H43" i="21"/>
  <c r="H71" i="21"/>
  <c r="H99" i="21"/>
  <c r="H127" i="21"/>
  <c r="H155" i="21"/>
  <c r="H183" i="21"/>
  <c r="H211" i="21"/>
  <c r="H239" i="21"/>
  <c r="I61" i="21"/>
  <c r="I117" i="21"/>
  <c r="I145" i="21"/>
  <c r="I173" i="21"/>
  <c r="I201" i="21"/>
  <c r="I229" i="21"/>
  <c r="H44" i="21"/>
  <c r="H72" i="21"/>
  <c r="H100" i="21"/>
  <c r="H128" i="21"/>
  <c r="H156" i="21"/>
  <c r="H184" i="21"/>
  <c r="H212" i="21"/>
  <c r="I65" i="21"/>
  <c r="H104" i="21"/>
  <c r="H188" i="21"/>
  <c r="H244" i="21"/>
  <c r="I66" i="21"/>
  <c r="I122" i="21"/>
  <c r="I178" i="21"/>
  <c r="H105" i="21"/>
  <c r="H189" i="21"/>
  <c r="I179" i="21"/>
  <c r="I207" i="21"/>
  <c r="H78" i="21"/>
  <c r="H190" i="21"/>
  <c r="I40" i="21"/>
  <c r="I180" i="21"/>
  <c r="H107" i="21"/>
  <c r="H247" i="21"/>
  <c r="I41" i="21"/>
  <c r="I181" i="21"/>
  <c r="I237" i="21"/>
  <c r="H136" i="21"/>
  <c r="H220" i="21"/>
  <c r="I210" i="21"/>
  <c r="H137" i="21"/>
  <c r="I43" i="21"/>
  <c r="I211" i="21"/>
  <c r="H82" i="21"/>
  <c r="H222" i="21"/>
  <c r="I156" i="21"/>
  <c r="I212" i="21"/>
  <c r="H55" i="21"/>
  <c r="H195" i="21"/>
  <c r="I101" i="21"/>
  <c r="H112" i="21"/>
  <c r="H224" i="21"/>
  <c r="I130" i="21"/>
  <c r="I158" i="21"/>
  <c r="I186" i="21"/>
  <c r="H85" i="21"/>
  <c r="H169" i="21"/>
  <c r="I47" i="21"/>
  <c r="I187" i="21"/>
  <c r="I243" i="21"/>
  <c r="H86" i="21"/>
  <c r="I89" i="21"/>
  <c r="H240" i="21"/>
  <c r="H49" i="21"/>
  <c r="H245" i="21"/>
  <c r="I67" i="21"/>
  <c r="H134" i="21"/>
  <c r="I68" i="21"/>
  <c r="H191" i="21"/>
  <c r="I125" i="21"/>
  <c r="H108" i="21"/>
  <c r="I98" i="21"/>
  <c r="I182" i="21"/>
  <c r="H53" i="21"/>
  <c r="H221" i="21"/>
  <c r="I99" i="21"/>
  <c r="H54" i="21"/>
  <c r="H194" i="21"/>
  <c r="I100" i="21"/>
  <c r="I240" i="21"/>
  <c r="H139" i="21"/>
  <c r="I45" i="21"/>
  <c r="H84" i="21"/>
  <c r="I242" i="21"/>
  <c r="I131" i="21"/>
  <c r="H170" i="21"/>
  <c r="I62" i="21"/>
  <c r="I90" i="21"/>
  <c r="I118" i="21"/>
  <c r="I146" i="21"/>
  <c r="I174" i="21"/>
  <c r="I202" i="21"/>
  <c r="I230" i="21"/>
  <c r="H45" i="21"/>
  <c r="H73" i="21"/>
  <c r="H101" i="21"/>
  <c r="H129" i="21"/>
  <c r="H157" i="21"/>
  <c r="H185" i="21"/>
  <c r="H213" i="21"/>
  <c r="H241" i="21"/>
  <c r="I64" i="21"/>
  <c r="I92" i="21"/>
  <c r="I148" i="21"/>
  <c r="I176" i="21"/>
  <c r="I232" i="21"/>
  <c r="H47" i="21"/>
  <c r="H103" i="21"/>
  <c r="H159" i="21"/>
  <c r="H215" i="21"/>
  <c r="I93" i="21"/>
  <c r="I121" i="21"/>
  <c r="I177" i="21"/>
  <c r="I233" i="21"/>
  <c r="H48" i="21"/>
  <c r="H132" i="21"/>
  <c r="H216" i="21"/>
  <c r="I150" i="21"/>
  <c r="I206" i="21"/>
  <c r="H77" i="21"/>
  <c r="H133" i="21"/>
  <c r="H217" i="21"/>
  <c r="I151" i="21"/>
  <c r="I235" i="21"/>
  <c r="H50" i="21"/>
  <c r="H162" i="21"/>
  <c r="H246" i="21"/>
  <c r="I152" i="21"/>
  <c r="I208" i="21"/>
  <c r="H51" i="21"/>
  <c r="H135" i="21"/>
  <c r="I153" i="21"/>
  <c r="I209" i="21"/>
  <c r="H52" i="21"/>
  <c r="H164" i="21"/>
  <c r="I42" i="21"/>
  <c r="I154" i="21"/>
  <c r="H109" i="21"/>
  <c r="H193" i="21"/>
  <c r="I155" i="21"/>
  <c r="I183" i="21"/>
  <c r="I239" i="21"/>
  <c r="H110" i="21"/>
  <c r="I44" i="21"/>
  <c r="I184" i="21"/>
  <c r="H83" i="21"/>
  <c r="H223" i="21"/>
  <c r="I157" i="21"/>
  <c r="I185" i="21"/>
  <c r="I213" i="21"/>
  <c r="H56" i="21"/>
  <c r="H168" i="21"/>
  <c r="I102" i="21"/>
  <c r="I214" i="21"/>
  <c r="H113" i="21"/>
  <c r="H225" i="21"/>
  <c r="I159" i="21"/>
  <c r="I215" i="21"/>
  <c r="I63" i="21"/>
  <c r="I91" i="21"/>
  <c r="I119" i="21"/>
  <c r="I147" i="21"/>
  <c r="I175" i="21"/>
  <c r="I203" i="21"/>
  <c r="I231" i="21"/>
  <c r="H46" i="21"/>
  <c r="H74" i="21"/>
  <c r="H102" i="21"/>
  <c r="H130" i="21"/>
  <c r="H158" i="21"/>
  <c r="H186" i="21"/>
  <c r="H214" i="21"/>
  <c r="H242" i="21"/>
  <c r="I120" i="21"/>
  <c r="I204" i="21"/>
  <c r="H75" i="21"/>
  <c r="H131" i="21"/>
  <c r="H187" i="21"/>
  <c r="H243" i="21"/>
  <c r="I149" i="21"/>
  <c r="I205" i="21"/>
  <c r="H76" i="21"/>
  <c r="H160" i="21"/>
  <c r="I94" i="21"/>
  <c r="I234" i="21"/>
  <c r="H161" i="21"/>
  <c r="I95" i="21"/>
  <c r="H106" i="21"/>
  <c r="I96" i="21"/>
  <c r="I236" i="21"/>
  <c r="H163" i="21"/>
  <c r="I69" i="21"/>
  <c r="H80" i="21"/>
  <c r="H248" i="21"/>
  <c r="I126" i="21"/>
  <c r="H81" i="21"/>
  <c r="I127" i="21"/>
  <c r="H138" i="21"/>
  <c r="I72" i="21"/>
  <c r="H111" i="21"/>
  <c r="I129" i="21"/>
  <c r="H140" i="21"/>
  <c r="I74" i="21"/>
  <c r="H141" i="21"/>
  <c r="I103" i="21"/>
  <c r="H142" i="21"/>
  <c r="I105" i="21"/>
  <c r="I169" i="21"/>
  <c r="H92" i="21"/>
  <c r="H173" i="21"/>
  <c r="H235" i="21"/>
  <c r="I106" i="21"/>
  <c r="I188" i="21"/>
  <c r="H93" i="21"/>
  <c r="H174" i="21"/>
  <c r="H236" i="21"/>
  <c r="I107" i="21"/>
  <c r="I189" i="21"/>
  <c r="H94" i="21"/>
  <c r="H175" i="21"/>
  <c r="I190" i="21"/>
  <c r="H95" i="21"/>
  <c r="H176" i="21"/>
  <c r="I191" i="21"/>
  <c r="H96" i="21"/>
  <c r="H177" i="21"/>
  <c r="I110" i="21"/>
  <c r="H114" i="21"/>
  <c r="H178" i="21"/>
  <c r="I111" i="21"/>
  <c r="I193" i="21"/>
  <c r="H115" i="21"/>
  <c r="H179" i="21"/>
  <c r="I112" i="21"/>
  <c r="I194" i="21"/>
  <c r="H116" i="21"/>
  <c r="H180" i="21"/>
  <c r="I113" i="21"/>
  <c r="I195" i="21"/>
  <c r="H117" i="21"/>
  <c r="H198" i="21"/>
  <c r="I132" i="21"/>
  <c r="I196" i="21"/>
  <c r="H118" i="21"/>
  <c r="H199" i="21"/>
  <c r="I133" i="21"/>
  <c r="H119" i="21"/>
  <c r="H200" i="21"/>
  <c r="I134" i="21"/>
  <c r="H120" i="21"/>
  <c r="I135" i="21"/>
  <c r="H202" i="21"/>
  <c r="I218" i="21"/>
  <c r="H122" i="21"/>
  <c r="H123" i="21"/>
  <c r="I138" i="21"/>
  <c r="H205" i="21"/>
  <c r="I57" i="21"/>
  <c r="I222" i="21"/>
  <c r="I223" i="21"/>
  <c r="I246" i="21"/>
  <c r="I166" i="21"/>
  <c r="I85" i="21"/>
  <c r="H234" i="21"/>
  <c r="I192" i="21"/>
  <c r="I197" i="21"/>
  <c r="H201" i="21"/>
  <c r="H121" i="21"/>
  <c r="H59" i="21"/>
  <c r="I220" i="21"/>
  <c r="H143" i="21"/>
  <c r="H144" i="21"/>
  <c r="H208" i="21"/>
  <c r="I247" i="21"/>
  <c r="I167" i="21"/>
  <c r="I108" i="21"/>
  <c r="H40" i="21"/>
  <c r="I136" i="21"/>
  <c r="H203" i="21"/>
  <c r="I56" i="21"/>
  <c r="H62" i="21"/>
  <c r="H206" i="21"/>
  <c r="I140" i="21"/>
  <c r="H64" i="21"/>
  <c r="H150" i="21"/>
  <c r="I84" i="21"/>
  <c r="H233" i="21"/>
  <c r="H91" i="21"/>
  <c r="I109" i="21"/>
  <c r="I49" i="21"/>
  <c r="H151" i="21"/>
  <c r="I48" i="21"/>
  <c r="I50" i="21"/>
  <c r="I216" i="21"/>
  <c r="I217" i="21"/>
  <c r="H204" i="21"/>
  <c r="H61" i="21"/>
  <c r="I221" i="21"/>
  <c r="I77" i="21"/>
  <c r="I165" i="21"/>
  <c r="H152" i="21"/>
  <c r="H90" i="21"/>
  <c r="H172" i="21"/>
  <c r="I51" i="21"/>
  <c r="I52" i="21"/>
  <c r="H60" i="21"/>
  <c r="H124" i="21"/>
  <c r="I139" i="21"/>
  <c r="H207" i="21"/>
  <c r="I141" i="21"/>
  <c r="I83" i="21"/>
  <c r="H232" i="21"/>
  <c r="H171" i="21"/>
  <c r="I168" i="21"/>
  <c r="I53" i="21"/>
  <c r="I54" i="21"/>
  <c r="I55" i="21"/>
  <c r="I137" i="21"/>
  <c r="I219" i="21"/>
  <c r="H63" i="21"/>
  <c r="H145" i="21"/>
  <c r="H230" i="21"/>
  <c r="H231" i="21"/>
  <c r="I248" i="21"/>
  <c r="I104" i="21"/>
  <c r="I76" i="21"/>
  <c r="I78" i="21"/>
  <c r="I160" i="21"/>
  <c r="I224" i="21"/>
  <c r="H65" i="21"/>
  <c r="H146" i="21"/>
  <c r="H226" i="21"/>
  <c r="I79" i="21"/>
  <c r="I161" i="21"/>
  <c r="I225" i="21"/>
  <c r="H66" i="21"/>
  <c r="H147" i="21"/>
  <c r="H227" i="21"/>
  <c r="I80" i="21"/>
  <c r="I162" i="21"/>
  <c r="I244" i="21"/>
  <c r="H67" i="21"/>
  <c r="H148" i="21"/>
  <c r="H228" i="21"/>
  <c r="I81" i="21"/>
  <c r="I163" i="21"/>
  <c r="I245" i="21"/>
  <c r="H68" i="21"/>
  <c r="H149" i="21"/>
  <c r="H229" i="21"/>
  <c r="I82" i="21"/>
  <c r="I164" i="21"/>
  <c r="H87" i="21"/>
  <c r="H88" i="21"/>
  <c r="H89" i="21"/>
  <c r="F82" i="3"/>
  <c r="L82" i="3" s="1"/>
  <c r="J243" i="28"/>
  <c r="J237" i="28"/>
  <c r="J239" i="28"/>
  <c r="J209" i="28"/>
  <c r="J238" i="28"/>
  <c r="J212" i="28"/>
  <c r="F89" i="3"/>
  <c r="L89" i="3" s="1"/>
  <c r="F87" i="3"/>
  <c r="L87" i="3" s="1"/>
  <c r="J203" i="28"/>
  <c r="J241" i="28"/>
  <c r="G208" i="28" a="1"/>
  <c r="G208" i="28" s="1"/>
  <c r="G49" i="28" a="1"/>
  <c r="G49" i="28" s="1"/>
  <c r="G206" i="28" a="1"/>
  <c r="G206" i="28" s="1"/>
  <c r="G240" i="28" a="1"/>
  <c r="G240" i="28" s="1"/>
  <c r="G218" i="28" a="1"/>
  <c r="G218" i="28" s="1"/>
  <c r="G234" i="28" a="1"/>
  <c r="G234" i="28" s="1"/>
  <c r="G204" i="28" a="1"/>
  <c r="G204" i="28" s="1"/>
  <c r="G202" i="28" a="1"/>
  <c r="G202" i="28" s="1"/>
  <c r="G210" i="28" a="1"/>
  <c r="G210" i="28" s="1"/>
  <c r="F75" i="3"/>
  <c r="L75" i="3" s="1"/>
  <c r="E70" i="3"/>
  <c r="E85" i="3"/>
  <c r="G229" i="28" a="1"/>
  <c r="G229" i="28" s="1"/>
  <c r="G233" i="28" a="1"/>
  <c r="G233" i="28" s="1"/>
  <c r="G220" i="28" a="1"/>
  <c r="G220" i="28" s="1"/>
  <c r="G244" i="28" a="1"/>
  <c r="G244" i="28" s="1"/>
  <c r="G227" i="28" a="1"/>
  <c r="G227" i="28" s="1"/>
  <c r="G213" i="28" a="1"/>
  <c r="G213" i="28" s="1"/>
  <c r="G223" i="28" a="1"/>
  <c r="G223" i="28" s="1"/>
  <c r="G219" i="28" a="1"/>
  <c r="G219" i="28" s="1"/>
  <c r="G231" i="28" a="1"/>
  <c r="G231" i="28" s="1"/>
  <c r="G226" i="28" a="1"/>
  <c r="G226" i="28" s="1"/>
  <c r="G55" i="28" a="1"/>
  <c r="G55" i="28" s="1"/>
  <c r="G216" i="28" a="1"/>
  <c r="G216" i="28" s="1"/>
  <c r="G232" i="28" a="1"/>
  <c r="G232" i="28" s="1"/>
  <c r="G230" i="28" a="1"/>
  <c r="G230" i="28" s="1"/>
  <c r="G222" i="28" a="1"/>
  <c r="G222" i="28" s="1"/>
  <c r="G217" i="28" a="1"/>
  <c r="G217" i="28" s="1"/>
  <c r="G200" i="28" a="1"/>
  <c r="G200" i="28" s="1"/>
  <c r="G211" i="28" a="1"/>
  <c r="G211" i="28" s="1"/>
  <c r="G201" i="28" a="1"/>
  <c r="G201" i="28" s="1"/>
  <c r="F80" i="3"/>
  <c r="L80" i="3" s="1"/>
  <c r="G214" i="28" a="1"/>
  <c r="G214" i="28" s="1"/>
  <c r="G221" i="28" a="1"/>
  <c r="G221" i="28" s="1"/>
  <c r="E90" i="3"/>
  <c r="G225" i="28" a="1"/>
  <c r="G225" i="28" s="1"/>
  <c r="G207" i="28" a="1"/>
  <c r="G207" i="28" s="1"/>
  <c r="G224" i="28" a="1"/>
  <c r="G224" i="28" s="1"/>
  <c r="G215" i="28" a="1"/>
  <c r="G215" i="28" s="1"/>
  <c r="G205" i="28" a="1"/>
  <c r="G205" i="28" s="1"/>
  <c r="G242" i="28" a="1"/>
  <c r="G242" i="28" s="1"/>
  <c r="G228" i="28" a="1"/>
  <c r="G228" i="28" s="1"/>
  <c r="G235" i="28" a="1"/>
  <c r="G235" i="28" s="1"/>
  <c r="F60" i="3"/>
  <c r="L60" i="3" s="1"/>
  <c r="G236" i="28" a="1"/>
  <c r="G236" i="28" s="1"/>
  <c r="F81" i="3"/>
  <c r="L81" i="3" s="1"/>
  <c r="E74" i="3"/>
  <c r="E91" i="3"/>
  <c r="E79" i="3"/>
  <c r="F83" i="3"/>
  <c r="L83" i="3" s="1"/>
  <c r="F76" i="3"/>
  <c r="L76" i="3" s="1"/>
  <c r="E86" i="3"/>
  <c r="F77" i="3"/>
  <c r="L77" i="3" s="1"/>
  <c r="F41" i="3"/>
  <c r="L41" i="3" s="1"/>
  <c r="F69" i="3"/>
  <c r="L69" i="3" s="1"/>
  <c r="E16" i="3"/>
  <c r="E37" i="3"/>
  <c r="E31" i="3"/>
  <c r="F52" i="3"/>
  <c r="L52" i="3" s="1"/>
  <c r="E45" i="3"/>
  <c r="F67" i="3"/>
  <c r="L67" i="3" s="1"/>
  <c r="F66" i="3"/>
  <c r="L66" i="3" s="1"/>
  <c r="F68" i="3"/>
  <c r="L68" i="3" s="1"/>
  <c r="E62" i="3"/>
  <c r="E36" i="3"/>
  <c r="E29" i="3"/>
  <c r="F54" i="3"/>
  <c r="L54" i="3" s="1"/>
  <c r="F56" i="3"/>
  <c r="L56" i="3" s="1"/>
  <c r="F46" i="3"/>
  <c r="L46" i="3" s="1"/>
  <c r="E72" i="3"/>
  <c r="F57" i="3"/>
  <c r="L57" i="3" s="1"/>
  <c r="F17" i="3"/>
  <c r="L17" i="3" s="1"/>
  <c r="F30" i="3"/>
  <c r="L30" i="3" s="1"/>
  <c r="E26" i="3"/>
  <c r="F25" i="3"/>
  <c r="L25" i="3" s="1"/>
  <c r="F28" i="3"/>
  <c r="L28" i="3" s="1"/>
  <c r="F55" i="3"/>
  <c r="L55" i="3" s="1"/>
  <c r="E55" i="3"/>
  <c r="E47" i="3"/>
  <c r="E33" i="3"/>
  <c r="E43" i="3"/>
  <c r="E59" i="3"/>
  <c r="E61" i="3"/>
  <c r="F64" i="3"/>
  <c r="L64" i="3" s="1"/>
  <c r="E65" i="3"/>
  <c r="E22" i="3"/>
  <c r="E58" i="3"/>
  <c r="F34" i="3"/>
  <c r="L34" i="3" s="1"/>
  <c r="F20" i="3"/>
  <c r="L20" i="3" s="1"/>
  <c r="F32" i="3"/>
  <c r="L32" i="3" s="1"/>
  <c r="F50" i="3"/>
  <c r="L50" i="3" s="1"/>
  <c r="F51" i="3"/>
  <c r="L51" i="3" s="1"/>
  <c r="F23" i="3"/>
  <c r="L23" i="3" s="1"/>
  <c r="F40" i="3"/>
  <c r="L40" i="3" s="1"/>
  <c r="F63" i="3"/>
  <c r="L63" i="3" s="1"/>
  <c r="F71" i="3"/>
  <c r="L71" i="3" s="1"/>
  <c r="F48" i="3"/>
  <c r="L48" i="3" s="1"/>
  <c r="E53" i="3"/>
  <c r="F73" i="3"/>
  <c r="L73" i="3" s="1"/>
  <c r="F24" i="3"/>
  <c r="L24" i="3" s="1"/>
  <c r="F35" i="3"/>
  <c r="L35" i="3" s="1"/>
  <c r="F27" i="3"/>
  <c r="L27" i="3" s="1"/>
  <c r="E14" i="3"/>
  <c r="E15" i="3"/>
  <c r="F11" i="3"/>
  <c r="L11" i="3" s="1"/>
  <c r="E21" i="3"/>
  <c r="F8" i="3"/>
  <c r="L8" i="3" s="1"/>
  <c r="F7" i="3"/>
  <c r="L7" i="3" s="1"/>
  <c r="F5" i="3"/>
  <c r="L5" i="3" s="1"/>
  <c r="F18" i="3"/>
  <c r="L18" i="3" s="1"/>
  <c r="E10" i="3"/>
  <c r="F12" i="3"/>
  <c r="L12" i="3" s="1"/>
  <c r="F6" i="3"/>
  <c r="L6" i="3" s="1"/>
  <c r="F13" i="3"/>
  <c r="L13" i="3" s="1"/>
  <c r="F19" i="3"/>
  <c r="L19" i="3" s="1"/>
  <c r="E9" i="3"/>
  <c r="A76" i="28"/>
  <c r="A192" i="28"/>
  <c r="B4" i="3"/>
  <c r="G4" i="3"/>
  <c r="E4" i="3" s="1"/>
  <c r="C4" i="3"/>
  <c r="D4" i="3"/>
  <c r="A135" i="28"/>
  <c r="A188" i="28"/>
  <c r="A111" i="28"/>
  <c r="A21" i="28"/>
  <c r="A131" i="28"/>
  <c r="A159" i="28"/>
  <c r="A166" i="28"/>
  <c r="A52" i="28"/>
  <c r="A45" i="28"/>
  <c r="A168" i="28"/>
  <c r="A25" i="28"/>
  <c r="A147" i="28"/>
  <c r="A37" i="28"/>
  <c r="A183" i="28"/>
  <c r="A47" i="28"/>
  <c r="A156" i="28"/>
  <c r="A44" i="28"/>
  <c r="A32" i="28"/>
  <c r="A104" i="28"/>
  <c r="A177" i="28"/>
  <c r="A113" i="28"/>
  <c r="A171" i="28"/>
  <c r="A119" i="28"/>
  <c r="A35" i="28"/>
  <c r="A31" i="28"/>
  <c r="A140" i="28"/>
  <c r="A165" i="28"/>
  <c r="A79" i="28"/>
  <c r="A151" i="28"/>
  <c r="A91" i="28"/>
  <c r="A120" i="28"/>
  <c r="A14" i="28"/>
  <c r="A190" i="28"/>
  <c r="A34" i="28"/>
  <c r="A90" i="28"/>
  <c r="A134" i="28"/>
  <c r="A127" i="28"/>
  <c r="A11" i="28"/>
  <c r="A20" i="28"/>
  <c r="A105" i="28"/>
  <c r="A179" i="28"/>
  <c r="A150" i="28"/>
  <c r="A130" i="28"/>
  <c r="A33" i="28"/>
  <c r="A96" i="28"/>
  <c r="A116" i="28"/>
  <c r="A137" i="28"/>
  <c r="A22" i="28"/>
  <c r="A97" i="28"/>
  <c r="A144" i="28"/>
  <c r="A196" i="28"/>
  <c r="A122" i="28"/>
  <c r="A16" i="28"/>
  <c r="A75" i="28"/>
  <c r="A70" i="28"/>
  <c r="A167" i="28"/>
  <c r="A143" i="28"/>
  <c r="A27" i="28"/>
  <c r="A89" i="28"/>
  <c r="A146" i="28"/>
  <c r="A195" i="28"/>
  <c r="A117" i="28"/>
  <c r="A9" i="28"/>
  <c r="A48" i="28"/>
  <c r="A101" i="28"/>
  <c r="A153" i="28"/>
  <c r="A123" i="28"/>
  <c r="A162" i="28"/>
  <c r="A125" i="28"/>
  <c r="A18" i="28"/>
  <c r="A46" i="28"/>
  <c r="A68" i="28"/>
  <c r="A108" i="28"/>
  <c r="A86" i="28"/>
  <c r="A155" i="28"/>
  <c r="A71" i="28"/>
  <c r="A28" i="28"/>
  <c r="A41" i="28"/>
  <c r="A94" i="28"/>
  <c r="A128" i="28"/>
  <c r="A194" i="28"/>
  <c r="A197" i="28"/>
  <c r="A139" i="28"/>
  <c r="A176" i="28"/>
  <c r="A129" i="28"/>
  <c r="A5" i="28"/>
  <c r="A157" i="28"/>
  <c r="A170" i="28"/>
  <c r="A77" i="28"/>
  <c r="A121" i="28"/>
  <c r="A40" i="28"/>
  <c r="A186" i="28"/>
  <c r="A17" i="28"/>
  <c r="A132" i="28"/>
  <c r="A78" i="28"/>
  <c r="A63" i="28"/>
  <c r="A161" i="28"/>
  <c r="A54" i="28"/>
  <c r="A56" i="28"/>
  <c r="A83" i="28"/>
  <c r="A133" i="28"/>
  <c r="A173" i="28"/>
  <c r="A43" i="28"/>
  <c r="A169" i="28"/>
  <c r="A136" i="28"/>
  <c r="A19" i="28"/>
  <c r="A152" i="28"/>
  <c r="A158" i="28"/>
  <c r="A100" i="28"/>
  <c r="A84" i="28"/>
  <c r="A61" i="28"/>
  <c r="A42" i="28"/>
  <c r="A172" i="28"/>
  <c r="A81" i="28"/>
  <c r="A102" i="28"/>
  <c r="A163" i="28"/>
  <c r="A58" i="28"/>
  <c r="A87" i="28"/>
  <c r="A141" i="28"/>
  <c r="A38" i="28"/>
  <c r="A160" i="28"/>
  <c r="A109" i="28"/>
  <c r="A199" i="28"/>
  <c r="A29" i="28"/>
  <c r="A74" i="28"/>
  <c r="A51" i="28"/>
  <c r="A80" i="28"/>
  <c r="A193" i="28"/>
  <c r="A149" i="28"/>
  <c r="A13" i="28"/>
  <c r="A62" i="28"/>
  <c r="A88" i="28"/>
  <c r="A99" i="28"/>
  <c r="A106" i="28"/>
  <c r="A92" i="28"/>
  <c r="A182" i="28"/>
  <c r="A23" i="28"/>
  <c r="A72" i="28"/>
  <c r="A67" i="28"/>
  <c r="A184" i="28"/>
  <c r="A189" i="28"/>
  <c r="A50" i="28"/>
  <c r="A53" i="28"/>
  <c r="A65" i="28"/>
  <c r="A181" i="28"/>
  <c r="A15" i="28"/>
  <c r="A103" i="28"/>
  <c r="A178" i="28"/>
  <c r="A30" i="28"/>
  <c r="A126" i="28"/>
  <c r="A187" i="28"/>
  <c r="A6" i="28"/>
  <c r="A148" i="28"/>
  <c r="A12" i="28"/>
  <c r="A107" i="28"/>
  <c r="A8" i="28"/>
  <c r="A114" i="28"/>
  <c r="A198" i="28"/>
  <c r="A118" i="28"/>
  <c r="A66" i="28"/>
  <c r="A98" i="28"/>
  <c r="A124" i="28"/>
  <c r="A36" i="28"/>
  <c r="A64" i="28"/>
  <c r="A175" i="28"/>
  <c r="A142" i="28"/>
  <c r="A180" i="28"/>
  <c r="A82" i="28"/>
  <c r="A69" i="28"/>
  <c r="A26" i="28"/>
  <c r="A73" i="28"/>
  <c r="A145" i="28"/>
  <c r="A185" i="28"/>
  <c r="A191" i="28"/>
  <c r="A164" i="28"/>
  <c r="A59" i="28"/>
  <c r="A24" i="28"/>
  <c r="A57" i="28"/>
  <c r="A154" i="28"/>
  <c r="A93" i="28"/>
  <c r="A174" i="28"/>
  <c r="A95" i="28"/>
  <c r="A60" i="28"/>
  <c r="A39" i="28"/>
  <c r="A138" i="28"/>
  <c r="J201" i="28" l="1"/>
  <c r="J210" i="28"/>
  <c r="J207" i="28"/>
  <c r="J225" i="28"/>
  <c r="J223" i="28"/>
  <c r="J213" i="28"/>
  <c r="J224" i="28"/>
  <c r="J233" i="28"/>
  <c r="J221" i="28"/>
  <c r="J204" i="28"/>
  <c r="J228" i="28"/>
  <c r="J234" i="28"/>
  <c r="J227" i="28"/>
  <c r="J214" i="28"/>
  <c r="J202" i="28"/>
  <c r="J205" i="28"/>
  <c r="J211" i="28"/>
  <c r="J200" i="28"/>
  <c r="J217" i="28"/>
  <c r="J222" i="28"/>
  <c r="J218" i="28"/>
  <c r="J240" i="28"/>
  <c r="J230" i="28"/>
  <c r="J232" i="28"/>
  <c r="J206" i="28"/>
  <c r="J219" i="28"/>
  <c r="J229" i="28"/>
  <c r="J49" i="28"/>
  <c r="I49" i="3" s="1"/>
  <c r="J49" i="3" s="1"/>
  <c r="M49" i="3" s="1" a="1"/>
  <c r="M49" i="3" s="1"/>
  <c r="J236" i="28"/>
  <c r="J235" i="28"/>
  <c r="J215" i="28"/>
  <c r="J244" i="28"/>
  <c r="J220" i="28"/>
  <c r="J216" i="28"/>
  <c r="J55" i="28"/>
  <c r="I55" i="3" s="1"/>
  <c r="J55" i="3" s="1"/>
  <c r="M55" i="3" s="1" a="1"/>
  <c r="M55" i="3" s="1"/>
  <c r="J208" i="28"/>
  <c r="J242" i="28"/>
  <c r="J226" i="28"/>
  <c r="J231" i="28"/>
  <c r="G90" i="28" a="1"/>
  <c r="G90" i="28" s="1"/>
  <c r="G191" i="28" a="1"/>
  <c r="G191" i="28" s="1"/>
  <c r="G15" i="28" a="1"/>
  <c r="G15" i="28" s="1"/>
  <c r="G87" i="28" a="1"/>
  <c r="G87" i="28" s="1"/>
  <c r="G121" i="28" a="1"/>
  <c r="G121" i="28" s="1"/>
  <c r="G117" i="28" a="1"/>
  <c r="G117" i="28" s="1"/>
  <c r="G34" i="28" a="1"/>
  <c r="G34" i="28" s="1"/>
  <c r="G159" i="28" a="1"/>
  <c r="G159" i="28" s="1"/>
  <c r="G40" i="28" a="1"/>
  <c r="G40" i="28" s="1"/>
  <c r="G185" i="28" a="1"/>
  <c r="G185" i="28" s="1"/>
  <c r="G146" i="28" a="1"/>
  <c r="G146" i="28" s="1"/>
  <c r="G100" i="28" a="1"/>
  <c r="G100" i="28" s="1"/>
  <c r="G119" i="28" a="1"/>
  <c r="G119" i="28" s="1"/>
  <c r="G65" i="28" a="1"/>
  <c r="G65" i="28" s="1"/>
  <c r="G21" i="28" a="1"/>
  <c r="G21" i="28" s="1"/>
  <c r="G157" i="28" a="1"/>
  <c r="G157" i="28" s="1"/>
  <c r="G171" i="28" a="1"/>
  <c r="G171" i="28" s="1"/>
  <c r="G62" i="28" a="1"/>
  <c r="G62" i="28" s="1"/>
  <c r="G166" i="28" a="1"/>
  <c r="G166" i="28" s="1"/>
  <c r="G131" i="28" a="1"/>
  <c r="G131" i="28" s="1"/>
  <c r="G89" i="28" a="1"/>
  <c r="G89" i="28" s="1"/>
  <c r="G135" i="28" a="1"/>
  <c r="G135" i="28" s="1"/>
  <c r="G82" i="28" a="1"/>
  <c r="G82" i="28" s="1"/>
  <c r="G61" i="28" a="1"/>
  <c r="G61" i="28" s="1"/>
  <c r="G140" i="28" a="1"/>
  <c r="G140" i="28" s="1"/>
  <c r="G31" i="28" a="1"/>
  <c r="G31" i="28" s="1"/>
  <c r="G71" i="28" a="1"/>
  <c r="G71" i="28" s="1"/>
  <c r="G155" i="28" a="1"/>
  <c r="G155" i="28" s="1"/>
  <c r="G32" i="28" a="1"/>
  <c r="G32" i="28" s="1"/>
  <c r="G181" i="28" a="1"/>
  <c r="G181" i="28" s="1"/>
  <c r="G77" i="28" a="1"/>
  <c r="G77" i="28" s="1"/>
  <c r="G5" i="28" a="1"/>
  <c r="G5" i="28" s="1"/>
  <c r="G176" i="28" a="1"/>
  <c r="G176" i="28" s="1"/>
  <c r="G158" i="28" a="1"/>
  <c r="G158" i="28" s="1"/>
  <c r="G35" i="28" a="1"/>
  <c r="G35" i="28" s="1"/>
  <c r="G106" i="28" a="1"/>
  <c r="G106" i="28" s="1"/>
  <c r="G41" i="28" a="1"/>
  <c r="G41" i="28" s="1"/>
  <c r="G98" i="28" a="1"/>
  <c r="G98" i="28" s="1"/>
  <c r="G169" i="28" a="1"/>
  <c r="G169" i="28" s="1"/>
  <c r="G118" i="28" a="1"/>
  <c r="G118" i="28" s="1"/>
  <c r="G13" i="28" a="1"/>
  <c r="G13" i="28" s="1"/>
  <c r="G116" i="28" a="1"/>
  <c r="G116" i="28" s="1"/>
  <c r="G138" i="28" a="1"/>
  <c r="G138" i="28" s="1"/>
  <c r="G114" i="28" a="1"/>
  <c r="G114" i="28" s="1"/>
  <c r="G149" i="28" a="1"/>
  <c r="G149" i="28" s="1"/>
  <c r="G133" i="28" a="1"/>
  <c r="G133" i="28" s="1"/>
  <c r="G108" i="28" a="1"/>
  <c r="G108" i="28" s="1"/>
  <c r="G96" i="28" a="1"/>
  <c r="G96" i="28" s="1"/>
  <c r="G44" i="28" a="1"/>
  <c r="G44" i="28" s="1"/>
  <c r="G189" i="28" a="1"/>
  <c r="G189" i="28" s="1"/>
  <c r="G79" i="28" a="1"/>
  <c r="G79" i="28" s="1"/>
  <c r="G94" i="28" a="1"/>
  <c r="G94" i="28" s="1"/>
  <c r="G124" i="28" a="1"/>
  <c r="G124" i="28" s="1"/>
  <c r="G144" i="28" a="1"/>
  <c r="G144" i="28" s="1"/>
  <c r="G97" i="28" a="1"/>
  <c r="G97" i="28" s="1"/>
  <c r="G33" i="28" a="1"/>
  <c r="G33" i="28" s="1"/>
  <c r="G170" i="28" a="1"/>
  <c r="G170" i="28" s="1"/>
  <c r="G14" i="28" a="1"/>
  <c r="G14" i="28" s="1"/>
  <c r="G73" i="28" a="1"/>
  <c r="G73" i="28" s="1"/>
  <c r="G81" i="28" a="1"/>
  <c r="G81" i="28" s="1"/>
  <c r="G91" i="28" a="1"/>
  <c r="G91" i="28" s="1"/>
  <c r="G172" i="28" a="1"/>
  <c r="G172" i="28" s="1"/>
  <c r="G184" i="28" a="1"/>
  <c r="G184" i="28" s="1"/>
  <c r="G165" i="28" a="1"/>
  <c r="G165" i="28" s="1"/>
  <c r="G84" i="28" a="1"/>
  <c r="G84" i="28" s="1"/>
  <c r="G182" i="28" a="1"/>
  <c r="G182" i="28" s="1"/>
  <c r="G36" i="28" a="1"/>
  <c r="G36" i="28" s="1"/>
  <c r="G22" i="28" a="1"/>
  <c r="G22" i="28" s="1"/>
  <c r="G104" i="28" a="1"/>
  <c r="G104" i="28" s="1"/>
  <c r="G56" i="28" a="1"/>
  <c r="G56" i="28" s="1"/>
  <c r="G195" i="28" a="1"/>
  <c r="G195" i="28" s="1"/>
  <c r="G53" i="28" a="1"/>
  <c r="G53" i="28" s="1"/>
  <c r="G70" i="28" a="1"/>
  <c r="G70" i="28" s="1"/>
  <c r="G142" i="28" a="1"/>
  <c r="G142" i="28" s="1"/>
  <c r="G175" i="28" a="1"/>
  <c r="G175" i="28" s="1"/>
  <c r="G16" i="28" a="1"/>
  <c r="G16" i="28" s="1"/>
  <c r="G64" i="28" a="1"/>
  <c r="G64" i="28" s="1"/>
  <c r="G122" i="28" a="1"/>
  <c r="G122" i="28" s="1"/>
  <c r="G192" i="28" a="1"/>
  <c r="G192" i="28" s="1"/>
  <c r="G92" i="28" a="1"/>
  <c r="G92" i="28" s="1"/>
  <c r="G137" i="28" a="1"/>
  <c r="G137" i="28" s="1"/>
  <c r="G173" i="28" a="1"/>
  <c r="G173" i="28" s="1"/>
  <c r="G86" i="28" a="1"/>
  <c r="G86" i="28" s="1"/>
  <c r="G39" i="28" a="1"/>
  <c r="G39" i="28" s="1"/>
  <c r="G8" i="28" a="1"/>
  <c r="G8" i="28" s="1"/>
  <c r="G193" i="28" a="1"/>
  <c r="G193" i="28" s="1"/>
  <c r="G83" i="28" a="1"/>
  <c r="G83" i="28" s="1"/>
  <c r="G68" i="28" a="1"/>
  <c r="G68" i="28" s="1"/>
  <c r="G156" i="28" a="1"/>
  <c r="G156" i="28" s="1"/>
  <c r="G60" i="28" a="1"/>
  <c r="G60" i="28" s="1"/>
  <c r="G80" i="28" a="1"/>
  <c r="G80" i="28" s="1"/>
  <c r="G130" i="28" a="1"/>
  <c r="G130" i="28" s="1"/>
  <c r="G47" i="28" a="1"/>
  <c r="G47" i="28" s="1"/>
  <c r="G95" i="28" a="1"/>
  <c r="G95" i="28" s="1"/>
  <c r="G12" i="28" a="1"/>
  <c r="G12" i="28" s="1"/>
  <c r="G51" i="28" a="1"/>
  <c r="G51" i="28" s="1"/>
  <c r="G54" i="28" a="1"/>
  <c r="G54" i="28" s="1"/>
  <c r="G18" i="28" a="1"/>
  <c r="G18" i="28" s="1"/>
  <c r="G150" i="28" a="1"/>
  <c r="G150" i="28" s="1"/>
  <c r="G183" i="28" a="1"/>
  <c r="G183" i="28" s="1"/>
  <c r="G164" i="28" a="1"/>
  <c r="G164" i="28" s="1"/>
  <c r="G50" i="28" a="1"/>
  <c r="G50" i="28" s="1"/>
  <c r="G188" i="28" a="1"/>
  <c r="G188" i="28" s="1"/>
  <c r="G129" i="28" a="1"/>
  <c r="G129" i="28" s="1"/>
  <c r="G167" i="28" a="1"/>
  <c r="G167" i="28" s="1"/>
  <c r="G67" i="28" a="1"/>
  <c r="G67" i="28" s="1"/>
  <c r="G197" i="28" a="1"/>
  <c r="G197" i="28" s="1"/>
  <c r="G23" i="28" a="1"/>
  <c r="G23" i="28" s="1"/>
  <c r="G74" i="28" a="1"/>
  <c r="G74" i="28" s="1"/>
  <c r="G179" i="28" a="1"/>
  <c r="G179" i="28" s="1"/>
  <c r="G37" i="28" a="1"/>
  <c r="G37" i="28" s="1"/>
  <c r="G141" i="28" a="1"/>
  <c r="G141" i="28" s="1"/>
  <c r="G9" i="28" a="1"/>
  <c r="G9" i="28" s="1"/>
  <c r="G58" i="28" a="1"/>
  <c r="G58" i="28" s="1"/>
  <c r="G190" i="28" a="1"/>
  <c r="G190" i="28" s="1"/>
  <c r="G145" i="28" a="1"/>
  <c r="G145" i="28" s="1"/>
  <c r="G102" i="28" a="1"/>
  <c r="G102" i="28" s="1"/>
  <c r="G69" i="28" a="1"/>
  <c r="G69" i="28" s="1"/>
  <c r="G143" i="28" a="1"/>
  <c r="G143" i="28" s="1"/>
  <c r="G42" i="28" a="1"/>
  <c r="G42" i="28" s="1"/>
  <c r="G128" i="28" a="1"/>
  <c r="G128" i="28" s="1"/>
  <c r="G152" i="28" a="1"/>
  <c r="G152" i="28" s="1"/>
  <c r="G76" i="28" a="1"/>
  <c r="G76" i="28" s="1"/>
  <c r="G19" i="28" a="1"/>
  <c r="G19" i="28" s="1"/>
  <c r="G99" i="28" a="1"/>
  <c r="G99" i="28" s="1"/>
  <c r="G28" i="28" a="1"/>
  <c r="G28" i="28" s="1"/>
  <c r="G43" i="28" a="1"/>
  <c r="G43" i="28" s="1"/>
  <c r="G198" i="28" a="1"/>
  <c r="G198" i="28" s="1"/>
  <c r="G107" i="28" a="1"/>
  <c r="G107" i="28" s="1"/>
  <c r="G46" i="28" a="1"/>
  <c r="G46" i="28" s="1"/>
  <c r="G174" i="28" a="1"/>
  <c r="G174" i="28" s="1"/>
  <c r="G148" i="28" a="1"/>
  <c r="G148" i="28" s="1"/>
  <c r="G161" i="28" a="1"/>
  <c r="G161" i="28" s="1"/>
  <c r="G125" i="28" a="1"/>
  <c r="G125" i="28" s="1"/>
  <c r="G93" i="28" a="1"/>
  <c r="G93" i="28" s="1"/>
  <c r="G6" i="28" a="1"/>
  <c r="G6" i="28" s="1"/>
  <c r="G29" i="28" a="1"/>
  <c r="G29" i="28" s="1"/>
  <c r="G63" i="28" a="1"/>
  <c r="G63" i="28" s="1"/>
  <c r="G162" i="28" a="1"/>
  <c r="G162" i="28" s="1"/>
  <c r="G105" i="28" a="1"/>
  <c r="G105" i="28" s="1"/>
  <c r="G147" i="28" a="1"/>
  <c r="G147" i="28" s="1"/>
  <c r="G103" i="28" a="1"/>
  <c r="G103" i="28" s="1"/>
  <c r="G111" i="28" a="1"/>
  <c r="G111" i="28" s="1"/>
  <c r="G26" i="28" a="1"/>
  <c r="G26" i="28" s="1"/>
  <c r="G180" i="28" a="1"/>
  <c r="G180" i="28" s="1"/>
  <c r="G72" i="28" a="1"/>
  <c r="G72" i="28" s="1"/>
  <c r="G75" i="28" a="1"/>
  <c r="G75" i="28" s="1"/>
  <c r="G194" i="28" a="1"/>
  <c r="G194" i="28" s="1"/>
  <c r="G136" i="28" a="1"/>
  <c r="G136" i="28" s="1"/>
  <c r="G113" i="28" a="1"/>
  <c r="G113" i="28" s="1"/>
  <c r="G88" i="28" a="1"/>
  <c r="G88" i="28" s="1"/>
  <c r="G187" i="28" a="1"/>
  <c r="G187" i="28" s="1"/>
  <c r="G123" i="28" a="1"/>
  <c r="G123" i="28" s="1"/>
  <c r="G126" i="28" a="1"/>
  <c r="G126" i="28" s="1"/>
  <c r="G132" i="28" a="1"/>
  <c r="G132" i="28" s="1"/>
  <c r="G153" i="28" a="1"/>
  <c r="G153" i="28" s="1"/>
  <c r="G11" i="28" a="1"/>
  <c r="G11" i="28" s="1"/>
  <c r="G30" i="28" a="1"/>
  <c r="G30" i="28" s="1"/>
  <c r="G160" i="28" a="1"/>
  <c r="G160" i="28" s="1"/>
  <c r="G17" i="28" a="1"/>
  <c r="G17" i="28" s="1"/>
  <c r="G101" i="28" a="1"/>
  <c r="G101" i="28" s="1"/>
  <c r="G127" i="28" a="1"/>
  <c r="G127" i="28" s="1"/>
  <c r="G45" i="28" a="1"/>
  <c r="G45" i="28" s="1"/>
  <c r="G163" i="28" a="1"/>
  <c r="G163" i="28" s="1"/>
  <c r="G120" i="28" a="1"/>
  <c r="G120" i="28" s="1"/>
  <c r="G27" i="28" a="1"/>
  <c r="G27" i="28" s="1"/>
  <c r="G151" i="28" a="1"/>
  <c r="G151" i="28" s="1"/>
  <c r="G139" i="28" a="1"/>
  <c r="G139" i="28" s="1"/>
  <c r="G196" i="28" a="1"/>
  <c r="G196" i="28" s="1"/>
  <c r="G66" i="28" a="1"/>
  <c r="G66" i="28" s="1"/>
  <c r="G177" i="28" a="1"/>
  <c r="G177" i="28" s="1"/>
  <c r="G154" i="28" a="1"/>
  <c r="G154" i="28" s="1"/>
  <c r="G199" i="28" a="1"/>
  <c r="G199" i="28" s="1"/>
  <c r="G78" i="28" a="1"/>
  <c r="G78" i="28" s="1"/>
  <c r="G20" i="28" a="1"/>
  <c r="G20" i="28" s="1"/>
  <c r="G25" i="28" a="1"/>
  <c r="G25" i="28" s="1"/>
  <c r="G57" i="28" a="1"/>
  <c r="G57" i="28" s="1"/>
  <c r="G109" i="28" a="1"/>
  <c r="G109" i="28" s="1"/>
  <c r="G168" i="28" a="1"/>
  <c r="G168" i="28" s="1"/>
  <c r="G24" i="28" a="1"/>
  <c r="G24" i="28" s="1"/>
  <c r="G59" i="28" a="1"/>
  <c r="G59" i="28" s="1"/>
  <c r="G178" i="28" a="1"/>
  <c r="G178" i="28" s="1"/>
  <c r="G38" i="28" a="1"/>
  <c r="G38" i="28" s="1"/>
  <c r="G186" i="28" a="1"/>
  <c r="G186" i="28" s="1"/>
  <c r="G48" i="28" a="1"/>
  <c r="G48" i="28" s="1"/>
  <c r="G134" i="28" a="1"/>
  <c r="G134" i="28" s="1"/>
  <c r="G52" i="28" a="1"/>
  <c r="G52" i="28" s="1"/>
  <c r="A112" i="28"/>
  <c r="A115" i="28"/>
  <c r="A110" i="28"/>
  <c r="A85" i="28"/>
  <c r="F4" i="3"/>
  <c r="L4" i="3" s="1"/>
  <c r="A7" i="28"/>
  <c r="A4" i="28"/>
  <c r="A10" i="28"/>
  <c r="J130" i="28" l="1"/>
  <c r="J194" i="28"/>
  <c r="J93" i="28"/>
  <c r="J35" i="28"/>
  <c r="I35" i="3" s="1"/>
  <c r="J35" i="3" s="1"/>
  <c r="M35" i="3" s="1" a="1"/>
  <c r="M35" i="3" s="1"/>
  <c r="J134" i="28"/>
  <c r="J125" i="28"/>
  <c r="J160" i="28"/>
  <c r="J176" i="28"/>
  <c r="J148" i="28"/>
  <c r="J97" i="28"/>
  <c r="J188" i="28"/>
  <c r="J144" i="28"/>
  <c r="J181" i="28"/>
  <c r="J121" i="28"/>
  <c r="J24" i="28"/>
  <c r="I24" i="3" s="1"/>
  <c r="J24" i="3" s="1"/>
  <c r="M24" i="3" s="1" a="1"/>
  <c r="M24" i="3" s="1"/>
  <c r="J126" i="28"/>
  <c r="J198" i="28"/>
  <c r="J50" i="28"/>
  <c r="I50" i="3" s="1"/>
  <c r="J50" i="3" s="1"/>
  <c r="M50" i="3" s="1" a="1"/>
  <c r="M50" i="3" s="1"/>
  <c r="J122" i="28"/>
  <c r="J124" i="28"/>
  <c r="J32" i="28"/>
  <c r="I32" i="3" s="1"/>
  <c r="J32" i="3" s="1"/>
  <c r="M32" i="3" s="1" a="1"/>
  <c r="M32" i="3" s="1"/>
  <c r="J87" i="28"/>
  <c r="I87" i="3" s="1"/>
  <c r="J87" i="3" s="1"/>
  <c r="M87" i="3" s="1" a="1"/>
  <c r="M87" i="3" s="1"/>
  <c r="J168" i="28"/>
  <c r="J123" i="28"/>
  <c r="J43" i="28"/>
  <c r="I43" i="3" s="1"/>
  <c r="J43" i="3" s="1"/>
  <c r="M43" i="3" s="1" a="1"/>
  <c r="M43" i="3" s="1"/>
  <c r="J64" i="28"/>
  <c r="I64" i="3" s="1"/>
  <c r="J64" i="3" s="1"/>
  <c r="M64" i="3" s="1" a="1"/>
  <c r="M64" i="3" s="1"/>
  <c r="J94" i="28"/>
  <c r="J155" i="28"/>
  <c r="J109" i="28"/>
  <c r="J187" i="28"/>
  <c r="J28" i="28"/>
  <c r="I28" i="3" s="1"/>
  <c r="J28" i="3" s="1"/>
  <c r="M28" i="3" s="1" a="1"/>
  <c r="M28" i="3" s="1"/>
  <c r="J164" i="28"/>
  <c r="J16" i="28"/>
  <c r="I16" i="3" s="1"/>
  <c r="J16" i="3" s="1"/>
  <c r="M16" i="3" s="1" a="1"/>
  <c r="M16" i="3" s="1"/>
  <c r="J79" i="28"/>
  <c r="I79" i="3" s="1"/>
  <c r="J79" i="3" s="1"/>
  <c r="M79" i="3" s="1" a="1"/>
  <c r="M79" i="3" s="1"/>
  <c r="J71" i="28"/>
  <c r="I71" i="3" s="1"/>
  <c r="J71" i="3" s="1"/>
  <c r="M71" i="3" s="1" a="1"/>
  <c r="M71" i="3" s="1"/>
  <c r="J15" i="28"/>
  <c r="I15" i="3" s="1"/>
  <c r="J15" i="3" s="1"/>
  <c r="M15" i="3" s="1" a="1"/>
  <c r="M15" i="3" s="1"/>
  <c r="J57" i="28"/>
  <c r="I57" i="3" s="1"/>
  <c r="J57" i="3" s="1"/>
  <c r="M57" i="3" s="1" a="1"/>
  <c r="M57" i="3" s="1"/>
  <c r="J88" i="28"/>
  <c r="I88" i="3" s="1"/>
  <c r="J88" i="3" s="1"/>
  <c r="M88" i="3" s="1" a="1"/>
  <c r="M88" i="3" s="1"/>
  <c r="J99" i="28"/>
  <c r="J183" i="28"/>
  <c r="J175" i="28"/>
  <c r="J31" i="28"/>
  <c r="I31" i="3" s="1"/>
  <c r="J31" i="3" s="1"/>
  <c r="M31" i="3" s="1" a="1"/>
  <c r="M31" i="3" s="1"/>
  <c r="J191" i="28"/>
  <c r="J113" i="28"/>
  <c r="J19" i="28"/>
  <c r="I19" i="3" s="1"/>
  <c r="J19" i="3" s="1"/>
  <c r="M19" i="3" s="1" a="1"/>
  <c r="M19" i="3" s="1"/>
  <c r="J150" i="28"/>
  <c r="J142" i="28"/>
  <c r="J189" i="28"/>
  <c r="J140" i="28"/>
  <c r="J90" i="28"/>
  <c r="I90" i="3" s="1"/>
  <c r="J90" i="3" s="1"/>
  <c r="M90" i="3" s="1" a="1"/>
  <c r="M90" i="3" s="1"/>
  <c r="J25" i="28"/>
  <c r="I25" i="3" s="1"/>
  <c r="J25" i="3" s="1"/>
  <c r="M25" i="3" s="1" a="1"/>
  <c r="M25" i="3" s="1"/>
  <c r="J136" i="28"/>
  <c r="J76" i="28"/>
  <c r="I76" i="3" s="1"/>
  <c r="J76" i="3" s="1"/>
  <c r="M76" i="3" s="1" a="1"/>
  <c r="M76" i="3" s="1"/>
  <c r="J18" i="28"/>
  <c r="I18" i="3" s="1"/>
  <c r="J18" i="3" s="1"/>
  <c r="M18" i="3" s="1" a="1"/>
  <c r="M18" i="3" s="1"/>
  <c r="J44" i="28"/>
  <c r="I44" i="3" s="1"/>
  <c r="J44" i="3" s="1"/>
  <c r="M44" i="3" s="1" a="1"/>
  <c r="M44" i="3" s="1"/>
  <c r="J61" i="28"/>
  <c r="I61" i="3" s="1"/>
  <c r="J61" i="3" s="1"/>
  <c r="M61" i="3" s="1" a="1"/>
  <c r="M61" i="3" s="1"/>
  <c r="J20" i="28"/>
  <c r="I20" i="3" s="1"/>
  <c r="J20" i="3" s="1"/>
  <c r="M20" i="3" s="1" a="1"/>
  <c r="M20" i="3" s="1"/>
  <c r="J152" i="28"/>
  <c r="J54" i="28"/>
  <c r="I54" i="3" s="1"/>
  <c r="J54" i="3" s="1"/>
  <c r="M54" i="3" s="1" a="1"/>
  <c r="M54" i="3" s="1"/>
  <c r="J70" i="28"/>
  <c r="I70" i="3" s="1"/>
  <c r="J70" i="3" s="1"/>
  <c r="M70" i="3" s="1" a="1"/>
  <c r="M70" i="3" s="1"/>
  <c r="J96" i="28"/>
  <c r="J82" i="28"/>
  <c r="I82" i="3" s="1"/>
  <c r="J82" i="3" s="1"/>
  <c r="M82" i="3" s="1" a="1"/>
  <c r="M82" i="3" s="1"/>
  <c r="J74" i="28"/>
  <c r="I74" i="3" s="1"/>
  <c r="J74" i="3" s="1"/>
  <c r="M74" i="3" s="1" a="1"/>
  <c r="M74" i="3" s="1"/>
  <c r="J146" i="28"/>
  <c r="J59" i="28"/>
  <c r="I59" i="3" s="1"/>
  <c r="J59" i="3" s="1"/>
  <c r="M59" i="3" s="1" a="1"/>
  <c r="M59" i="3" s="1"/>
  <c r="J91" i="28"/>
  <c r="I91" i="3" s="1"/>
  <c r="J91" i="3" s="1"/>
  <c r="M91" i="3" s="1" a="1"/>
  <c r="M91" i="3" s="1"/>
  <c r="J8" i="28"/>
  <c r="I8" i="3" s="1"/>
  <c r="J8" i="3" s="1"/>
  <c r="M8" i="3" s="1" a="1"/>
  <c r="M8" i="3" s="1"/>
  <c r="J39" i="28"/>
  <c r="I39" i="3" s="1"/>
  <c r="J39" i="3" s="1"/>
  <c r="M39" i="3" s="1" a="1"/>
  <c r="M39" i="3" s="1"/>
  <c r="J86" i="28"/>
  <c r="I86" i="3" s="1"/>
  <c r="J86" i="3" s="1"/>
  <c r="M86" i="3" s="1" a="1"/>
  <c r="M86" i="3" s="1"/>
  <c r="J73" i="28"/>
  <c r="I73" i="3" s="1"/>
  <c r="J73" i="3" s="1"/>
  <c r="M73" i="3" s="1" a="1"/>
  <c r="M73" i="3" s="1"/>
  <c r="J14" i="28"/>
  <c r="I14" i="3" s="1"/>
  <c r="J14" i="3" s="1"/>
  <c r="M14" i="3" s="1" a="1"/>
  <c r="M14" i="3" s="1"/>
  <c r="J186" i="28"/>
  <c r="J67" i="28"/>
  <c r="I67" i="3" s="1"/>
  <c r="J67" i="3" s="1"/>
  <c r="M67" i="3" s="1" a="1"/>
  <c r="M67" i="3" s="1"/>
  <c r="J159" i="28"/>
  <c r="J33" i="28"/>
  <c r="I33" i="3" s="1"/>
  <c r="J33" i="3" s="1"/>
  <c r="M33" i="3" s="1" a="1"/>
  <c r="M33" i="3" s="1"/>
  <c r="J46" i="28"/>
  <c r="I46" i="3" s="1"/>
  <c r="J46" i="3" s="1"/>
  <c r="M46" i="3" s="1" a="1"/>
  <c r="M46" i="3" s="1"/>
  <c r="J117" i="28"/>
  <c r="J78" i="28"/>
  <c r="I78" i="3" s="1"/>
  <c r="J78" i="3" s="1"/>
  <c r="M78" i="3" s="1" a="1"/>
  <c r="M78" i="3" s="1"/>
  <c r="J108" i="28"/>
  <c r="J199" i="28"/>
  <c r="J75" i="28"/>
  <c r="I75" i="3" s="1"/>
  <c r="J75" i="3" s="1"/>
  <c r="M75" i="3" s="1" a="1"/>
  <c r="M75" i="3" s="1"/>
  <c r="J56" i="28"/>
  <c r="I56" i="3" s="1"/>
  <c r="J56" i="3" s="1"/>
  <c r="M56" i="3" s="1" a="1"/>
  <c r="M56" i="3" s="1"/>
  <c r="J106" i="28"/>
  <c r="J11" i="28"/>
  <c r="I11" i="3" s="1"/>
  <c r="J11" i="3" s="1"/>
  <c r="M11" i="3" s="1" a="1"/>
  <c r="M11" i="3" s="1"/>
  <c r="J17" i="28"/>
  <c r="I17" i="3" s="1"/>
  <c r="J17" i="3" s="1"/>
  <c r="M17" i="3" s="1" a="1"/>
  <c r="M17" i="3" s="1"/>
  <c r="J48" i="28"/>
  <c r="I48" i="3" s="1"/>
  <c r="J48" i="3" s="1"/>
  <c r="M48" i="3" s="1" a="1"/>
  <c r="M48" i="3" s="1"/>
  <c r="J170" i="28"/>
  <c r="J174" i="28"/>
  <c r="J153" i="28"/>
  <c r="J12" i="28"/>
  <c r="I12" i="3" s="1"/>
  <c r="J12" i="3" s="1"/>
  <c r="M12" i="3" s="1" a="1"/>
  <c r="M12" i="3" s="1"/>
  <c r="J195" i="28"/>
  <c r="J133" i="28"/>
  <c r="J135" i="28"/>
  <c r="J154" i="28"/>
  <c r="J72" i="28"/>
  <c r="I72" i="3" s="1"/>
  <c r="J72" i="3" s="1"/>
  <c r="M72" i="3" s="1" a="1"/>
  <c r="M72" i="3" s="1"/>
  <c r="J42" i="28"/>
  <c r="I42" i="3" s="1"/>
  <c r="J42" i="3" s="1"/>
  <c r="M42" i="3" s="1" a="1"/>
  <c r="M42" i="3" s="1"/>
  <c r="J95" i="28"/>
  <c r="J89" i="28"/>
  <c r="I89" i="3" s="1"/>
  <c r="J89" i="3" s="1"/>
  <c r="M89" i="3" s="1" a="1"/>
  <c r="M89" i="3" s="1"/>
  <c r="J177" i="28"/>
  <c r="J180" i="28"/>
  <c r="J143" i="28"/>
  <c r="J47" i="28"/>
  <c r="I47" i="3" s="1"/>
  <c r="J47" i="3" s="1"/>
  <c r="M47" i="3" s="1" a="1"/>
  <c r="M47" i="3" s="1"/>
  <c r="J104" i="28"/>
  <c r="J149" i="28"/>
  <c r="J131" i="28"/>
  <c r="J66" i="28"/>
  <c r="I66" i="3" s="1"/>
  <c r="J66" i="3" s="1"/>
  <c r="M66" i="3" s="1" a="1"/>
  <c r="M66" i="3" s="1"/>
  <c r="J26" i="28"/>
  <c r="I26" i="3" s="1"/>
  <c r="J26" i="3" s="1"/>
  <c r="M26" i="3" s="1" a="1"/>
  <c r="M26" i="3" s="1"/>
  <c r="J69" i="28"/>
  <c r="I69" i="3" s="1"/>
  <c r="J69" i="3" s="1"/>
  <c r="M69" i="3" s="1" a="1"/>
  <c r="M69" i="3" s="1"/>
  <c r="J22" i="28"/>
  <c r="I22" i="3" s="1"/>
  <c r="J22" i="3" s="1"/>
  <c r="M22" i="3" s="1" a="1"/>
  <c r="M22" i="3" s="1"/>
  <c r="J114" i="28"/>
  <c r="J166" i="28"/>
  <c r="J179" i="28"/>
  <c r="J101" i="28"/>
  <c r="J100" i="28"/>
  <c r="J185" i="28"/>
  <c r="J30" i="28"/>
  <c r="I30" i="3" s="1"/>
  <c r="J30" i="3" s="1"/>
  <c r="M30" i="3" s="1" a="1"/>
  <c r="M30" i="3" s="1"/>
  <c r="J167" i="28"/>
  <c r="J178" i="28"/>
  <c r="J77" i="28"/>
  <c r="I77" i="3" s="1"/>
  <c r="J77" i="3" s="1"/>
  <c r="M77" i="3" s="1" a="1"/>
  <c r="M77" i="3" s="1"/>
  <c r="J107" i="28"/>
  <c r="J128" i="28"/>
  <c r="J111" i="28"/>
  <c r="J36" i="28"/>
  <c r="I36" i="3" s="1"/>
  <c r="J36" i="3" s="1"/>
  <c r="M36" i="3" s="1" a="1"/>
  <c r="M36" i="3" s="1"/>
  <c r="J62" i="28"/>
  <c r="I62" i="3" s="1"/>
  <c r="J62" i="3" s="1"/>
  <c r="M62" i="3" s="1" a="1"/>
  <c r="M62" i="3" s="1"/>
  <c r="J182" i="28"/>
  <c r="J193" i="28"/>
  <c r="J81" i="28"/>
  <c r="I81" i="3" s="1"/>
  <c r="J81" i="3" s="1"/>
  <c r="M81" i="3" s="1" a="1"/>
  <c r="M81" i="3" s="1"/>
  <c r="J23" i="28"/>
  <c r="I23" i="3" s="1"/>
  <c r="J23" i="3" s="1"/>
  <c r="M23" i="3" s="1" a="1"/>
  <c r="M23" i="3" s="1"/>
  <c r="J197" i="28"/>
  <c r="J173" i="28"/>
  <c r="J5" i="28"/>
  <c r="I5" i="3" s="1"/>
  <c r="J5" i="3" s="1"/>
  <c r="M5" i="3" s="1" a="1"/>
  <c r="M5" i="3" s="1"/>
  <c r="J38" i="28"/>
  <c r="I38" i="3" s="1"/>
  <c r="J38" i="3" s="1"/>
  <c r="M38" i="3" s="1" a="1"/>
  <c r="M38" i="3" s="1"/>
  <c r="J34" i="28"/>
  <c r="I34" i="3" s="1"/>
  <c r="J34" i="3" s="1"/>
  <c r="M34" i="3" s="1" a="1"/>
  <c r="M34" i="3" s="1"/>
  <c r="J6" i="28"/>
  <c r="I6" i="3" s="1"/>
  <c r="J6" i="3" s="1"/>
  <c r="M6" i="3" s="1" a="1"/>
  <c r="M6" i="3" s="1"/>
  <c r="J127" i="28"/>
  <c r="J158" i="28"/>
  <c r="J92" i="28"/>
  <c r="J105" i="28"/>
  <c r="J52" i="28"/>
  <c r="I52" i="3" s="1"/>
  <c r="J52" i="3" s="1"/>
  <c r="M52" i="3" s="1" a="1"/>
  <c r="M52" i="3" s="1"/>
  <c r="J161" i="28"/>
  <c r="J129" i="28"/>
  <c r="J132" i="28"/>
  <c r="J51" i="28"/>
  <c r="I51" i="3" s="1"/>
  <c r="J51" i="3" s="1"/>
  <c r="M51" i="3" s="1" a="1"/>
  <c r="M51" i="3" s="1"/>
  <c r="J196" i="28"/>
  <c r="J102" i="28"/>
  <c r="J138" i="28"/>
  <c r="J139" i="28"/>
  <c r="J145" i="28"/>
  <c r="J116" i="28"/>
  <c r="J118" i="28"/>
  <c r="J40" i="28"/>
  <c r="I40" i="3" s="1"/>
  <c r="J40" i="3" s="1"/>
  <c r="M40" i="3" s="1" a="1"/>
  <c r="M40" i="3" s="1"/>
  <c r="J190" i="28"/>
  <c r="J137" i="28"/>
  <c r="J192" i="28"/>
  <c r="J53" i="28"/>
  <c r="I53" i="3" s="1"/>
  <c r="J53" i="3" s="1"/>
  <c r="M53" i="3" s="1" a="1"/>
  <c r="M53" i="3" s="1"/>
  <c r="J103" i="28"/>
  <c r="J80" i="28"/>
  <c r="I80" i="3" s="1"/>
  <c r="J80" i="3" s="1"/>
  <c r="M80" i="3" s="1" a="1"/>
  <c r="M80" i="3" s="1"/>
  <c r="J151" i="28"/>
  <c r="J147" i="28"/>
  <c r="J60" i="28"/>
  <c r="I60" i="3" s="1"/>
  <c r="J60" i="3" s="1"/>
  <c r="M60" i="3" s="1" a="1"/>
  <c r="M60" i="3" s="1"/>
  <c r="J84" i="28"/>
  <c r="I84" i="3" s="1"/>
  <c r="J84" i="3" s="1"/>
  <c r="M84" i="3" s="1" a="1"/>
  <c r="M84" i="3" s="1"/>
  <c r="J13" i="28"/>
  <c r="I13" i="3" s="1"/>
  <c r="J13" i="3" s="1"/>
  <c r="M13" i="3" s="1" a="1"/>
  <c r="M13" i="3" s="1"/>
  <c r="J171" i="28"/>
  <c r="J27" i="28"/>
  <c r="I27" i="3" s="1"/>
  <c r="J27" i="3" s="1"/>
  <c r="M27" i="3" s="1" a="1"/>
  <c r="M27" i="3" s="1"/>
  <c r="J58" i="28"/>
  <c r="I58" i="3" s="1"/>
  <c r="J58" i="3" s="1"/>
  <c r="M58" i="3" s="1" a="1"/>
  <c r="M58" i="3" s="1"/>
  <c r="J156" i="28"/>
  <c r="J157" i="28"/>
  <c r="J120" i="28"/>
  <c r="J162" i="28"/>
  <c r="J9" i="28"/>
  <c r="I9" i="3" s="1"/>
  <c r="J9" i="3" s="1"/>
  <c r="M9" i="3" s="1" a="1"/>
  <c r="M9" i="3" s="1"/>
  <c r="J68" i="28"/>
  <c r="I68" i="3" s="1"/>
  <c r="J68" i="3" s="1"/>
  <c r="M68" i="3" s="1" a="1"/>
  <c r="M68" i="3" s="1"/>
  <c r="J165" i="28"/>
  <c r="J169" i="28"/>
  <c r="J21" i="28"/>
  <c r="I21" i="3" s="1"/>
  <c r="J21" i="3" s="1"/>
  <c r="M21" i="3" s="1" a="1"/>
  <c r="M21" i="3" s="1"/>
  <c r="J163" i="28"/>
  <c r="J63" i="28"/>
  <c r="I63" i="3" s="1"/>
  <c r="J63" i="3" s="1"/>
  <c r="M63" i="3" s="1" a="1"/>
  <c r="M63" i="3" s="1"/>
  <c r="J141" i="28"/>
  <c r="J184" i="28"/>
  <c r="J98" i="28"/>
  <c r="J65" i="28"/>
  <c r="I65" i="3" s="1"/>
  <c r="J65" i="3" s="1"/>
  <c r="M65" i="3" s="1" a="1"/>
  <c r="M65" i="3" s="1"/>
  <c r="J45" i="28"/>
  <c r="I45" i="3" s="1"/>
  <c r="J45" i="3" s="1"/>
  <c r="M45" i="3" s="1" a="1"/>
  <c r="M45" i="3" s="1"/>
  <c r="J29" i="28"/>
  <c r="I29" i="3" s="1"/>
  <c r="J29" i="3" s="1"/>
  <c r="M29" i="3" s="1" a="1"/>
  <c r="M29" i="3" s="1"/>
  <c r="J37" i="28"/>
  <c r="I37" i="3" s="1"/>
  <c r="J37" i="3" s="1"/>
  <c r="M37" i="3" s="1" a="1"/>
  <c r="M37" i="3" s="1"/>
  <c r="J83" i="28"/>
  <c r="I83" i="3" s="1"/>
  <c r="J83" i="3" s="1"/>
  <c r="M83" i="3" s="1" a="1"/>
  <c r="M83" i="3" s="1"/>
  <c r="J172" i="28"/>
  <c r="J41" i="28"/>
  <c r="I41" i="3" s="1"/>
  <c r="J41" i="3" s="1"/>
  <c r="M41" i="3" s="1" a="1"/>
  <c r="M41" i="3" s="1"/>
  <c r="J119" i="28"/>
  <c r="G7" i="28" a="1"/>
  <c r="G7" i="28" s="1"/>
  <c r="G4" i="28" a="1"/>
  <c r="G4" i="28" s="1"/>
  <c r="G85" i="28" a="1"/>
  <c r="G85" i="28" s="1"/>
  <c r="G115" i="28" a="1"/>
  <c r="G115" i="28" s="1"/>
  <c r="G10" i="28" a="1"/>
  <c r="G10" i="28" s="1"/>
  <c r="G110" i="28" a="1"/>
  <c r="G110" i="28" s="1"/>
  <c r="G112" i="28" a="1"/>
  <c r="G112" i="28" s="1"/>
  <c r="J85" i="28" l="1"/>
  <c r="I85" i="3" s="1"/>
  <c r="J85" i="3" s="1"/>
  <c r="M85" i="3" s="1" a="1"/>
  <c r="M85" i="3" s="1"/>
  <c r="J112" i="28"/>
  <c r="J110" i="28"/>
  <c r="J7" i="28"/>
  <c r="I7" i="3" s="1"/>
  <c r="J7" i="3" s="1"/>
  <c r="M7" i="3" s="1" a="1"/>
  <c r="M7" i="3" s="1"/>
  <c r="J10" i="28"/>
  <c r="I10" i="3" s="1"/>
  <c r="J10" i="3" s="1"/>
  <c r="M10" i="3" s="1" a="1"/>
  <c r="M10" i="3" s="1"/>
  <c r="J4" i="28"/>
  <c r="I4" i="3" s="1"/>
  <c r="J4" i="3" s="1"/>
  <c r="M4" i="3" s="1" a="1"/>
  <c r="M4" i="3" s="1"/>
  <c r="J115" i="28"/>
  <c r="A1" i="29" l="1" a="1"/>
  <c r="A1" i="29" s="1"/>
  <c r="C228" i="21"/>
  <c r="M228" i="21" s="1"/>
  <c r="C206" i="21"/>
  <c r="M206" i="21" s="1"/>
  <c r="C205" i="21"/>
  <c r="M205" i="21" s="1"/>
  <c r="C227" i="21"/>
  <c r="M227" i="21" s="1"/>
  <c r="C134" i="21"/>
  <c r="M134" i="21" s="1"/>
  <c r="C231" i="21"/>
  <c r="M231" i="21" s="1"/>
  <c r="C133" i="21"/>
  <c r="M133" i="21" s="1"/>
  <c r="C196" i="21"/>
  <c r="M196" i="21" s="1"/>
  <c r="C123" i="21"/>
  <c r="M123" i="21" s="1"/>
  <c r="C115" i="21"/>
  <c r="M115" i="21" s="1"/>
  <c r="C114" i="21"/>
  <c r="M114" i="21" s="1"/>
  <c r="C216" i="21"/>
  <c r="M216" i="21" s="1"/>
  <c r="C224" i="21"/>
  <c r="M224" i="21" s="1"/>
  <c r="C235" i="21"/>
  <c r="M235" i="21" s="1"/>
  <c r="C171" i="21"/>
  <c r="M171" i="21" s="1"/>
  <c r="C151" i="21"/>
  <c r="M151" i="21" s="1"/>
  <c r="C213" i="21"/>
  <c r="M213" i="21" s="1"/>
  <c r="C117" i="21"/>
  <c r="M117" i="21" s="1"/>
  <c r="C222" i="21"/>
  <c r="M222" i="21" s="1"/>
  <c r="C221" i="21"/>
  <c r="M221" i="21" s="1"/>
  <c r="C186" i="21"/>
  <c r="M186" i="21" s="1"/>
  <c r="C110" i="21"/>
  <c r="M110" i="21" s="1"/>
  <c r="C149" i="21"/>
  <c r="M149" i="21" s="1"/>
  <c r="C200" i="21"/>
  <c r="M200" i="21" s="1"/>
  <c r="C193" i="21"/>
  <c r="M193" i="21" s="1"/>
  <c r="C158" i="21"/>
  <c r="M158" i="21" s="1"/>
  <c r="C208" i="21"/>
  <c r="M208" i="21" s="1"/>
  <c r="C128" i="21"/>
  <c r="M128" i="21" s="1"/>
  <c r="C108" i="21"/>
  <c r="M108" i="21" s="1"/>
  <c r="C234" i="21"/>
  <c r="M234" i="21" s="1"/>
  <c r="C148" i="21"/>
  <c r="M148" i="21" s="1"/>
  <c r="C243" i="21"/>
  <c r="M243" i="21" s="1"/>
  <c r="C168" i="21"/>
  <c r="M168" i="21" s="1"/>
  <c r="C215" i="21"/>
  <c r="M215" i="21" s="1"/>
  <c r="C218" i="21"/>
  <c r="M218" i="21" s="1"/>
  <c r="C226" i="21"/>
  <c r="M226" i="21" s="1"/>
  <c r="C217" i="21"/>
  <c r="M217" i="21" s="1"/>
  <c r="C152" i="21"/>
  <c r="M152" i="21" s="1"/>
  <c r="C131" i="21"/>
  <c r="M131" i="21" s="1"/>
  <c r="C146" i="21"/>
  <c r="M146" i="21" s="1"/>
  <c r="C169" i="21"/>
  <c r="M169" i="21" s="1"/>
  <c r="C141" i="21"/>
  <c r="M141" i="21" s="1"/>
  <c r="C98" i="21"/>
  <c r="M98" i="21" s="1"/>
  <c r="C188" i="21"/>
  <c r="M188" i="21" s="1"/>
  <c r="C157" i="21"/>
  <c r="M157" i="21" s="1"/>
  <c r="C242" i="21"/>
  <c r="M242" i="21" s="1"/>
  <c r="C122" i="21"/>
  <c r="M122" i="21" s="1"/>
  <c r="C214" i="21"/>
  <c r="M214" i="21" s="1"/>
  <c r="C179" i="21"/>
  <c r="M179" i="21" s="1"/>
  <c r="C147" i="21"/>
  <c r="M147" i="21" s="1"/>
  <c r="C163" i="21"/>
  <c r="M163" i="21" s="1"/>
  <c r="C130" i="21"/>
  <c r="M130" i="21" s="1"/>
  <c r="C204" i="21"/>
  <c r="M204" i="21" s="1"/>
  <c r="C178" i="21"/>
  <c r="M178" i="21" s="1"/>
  <c r="C244" i="21"/>
  <c r="M244" i="21" s="1"/>
  <c r="C212" i="21"/>
  <c r="M212" i="21" s="1"/>
  <c r="C126" i="21"/>
  <c r="M126" i="21" s="1"/>
  <c r="C229" i="21"/>
  <c r="M229" i="21" s="1"/>
  <c r="C191" i="21"/>
  <c r="M191" i="21" s="1"/>
  <c r="C137" i="21"/>
  <c r="M137" i="21" s="1"/>
  <c r="C102" i="21"/>
  <c r="M102" i="21" s="1"/>
  <c r="C237" i="21"/>
  <c r="M237" i="21" s="1"/>
  <c r="C153" i="21"/>
  <c r="M153" i="21" s="1"/>
  <c r="C174" i="21"/>
  <c r="M174" i="21" s="1"/>
  <c r="C210" i="21"/>
  <c r="M210" i="21" s="1"/>
  <c r="C187" i="21"/>
  <c r="M187" i="21" s="1"/>
  <c r="C225" i="21"/>
  <c r="M225" i="21" s="1"/>
  <c r="C209" i="21"/>
  <c r="M209" i="21" s="1"/>
  <c r="C236" i="21"/>
  <c r="M236" i="21" s="1"/>
  <c r="C197" i="21"/>
  <c r="M197" i="21" s="1"/>
  <c r="C180" i="21"/>
  <c r="M180" i="21" s="1"/>
  <c r="C167" i="21"/>
  <c r="M167" i="21" s="1"/>
  <c r="C103" i="21"/>
  <c r="M103" i="21" s="1"/>
  <c r="C172" i="21"/>
  <c r="M172" i="21" s="1"/>
  <c r="C230" i="21"/>
  <c r="M230" i="21" s="1"/>
  <c r="C113" i="21"/>
  <c r="M113" i="21" s="1"/>
  <c r="C145" i="21"/>
  <c r="M145" i="21" s="1"/>
  <c r="C195" i="21"/>
  <c r="M195" i="21" s="1"/>
  <c r="C181" i="21"/>
  <c r="M181" i="21" s="1"/>
  <c r="C166" i="21"/>
  <c r="M166" i="21" s="1"/>
  <c r="C111" i="21"/>
  <c r="M111" i="21" s="1"/>
  <c r="C144" i="21"/>
  <c r="M144" i="21" s="1"/>
  <c r="C207" i="21"/>
  <c r="M207" i="21" s="1"/>
  <c r="C165" i="21"/>
  <c r="M165" i="21" s="1"/>
  <c r="C184" i="21"/>
  <c r="M184" i="21" s="1"/>
  <c r="C107" i="21"/>
  <c r="M107" i="21" s="1"/>
  <c r="C173" i="21"/>
  <c r="M173" i="21" s="1"/>
  <c r="C143" i="21"/>
  <c r="M143" i="21" s="1"/>
  <c r="C194" i="21"/>
  <c r="M194" i="21" s="1"/>
  <c r="C154" i="21"/>
  <c r="M154" i="21" s="1"/>
  <c r="C109" i="21"/>
  <c r="M109" i="21" s="1"/>
  <c r="C96" i="21"/>
  <c r="M96" i="21" s="1"/>
  <c r="C223" i="21"/>
  <c r="M223" i="21" s="1"/>
  <c r="C185" i="21"/>
  <c r="M185" i="21" s="1"/>
  <c r="C104" i="21"/>
  <c r="M104" i="21" s="1"/>
  <c r="C219" i="21"/>
  <c r="M219" i="21" s="1"/>
  <c r="C116" i="21"/>
  <c r="M116" i="21" s="1"/>
  <c r="C245" i="21"/>
  <c r="M245" i="21" s="1"/>
  <c r="C101" i="21"/>
  <c r="M101" i="21" s="1"/>
  <c r="C160" i="21"/>
  <c r="M160" i="21" s="1"/>
  <c r="C159" i="21"/>
  <c r="M159" i="21" s="1"/>
  <c r="C112" i="21"/>
  <c r="M112" i="21" s="1"/>
  <c r="C182" i="21"/>
  <c r="M182" i="21" s="1"/>
  <c r="C100" i="21"/>
  <c r="M100" i="21" s="1"/>
  <c r="C233" i="21"/>
  <c r="M233" i="21" s="1"/>
  <c r="C156" i="21"/>
  <c r="M156" i="21" s="1"/>
  <c r="C246" i="21"/>
  <c r="M246" i="21" s="1"/>
  <c r="C150" i="21"/>
  <c r="M150" i="21" s="1"/>
  <c r="C135" i="21"/>
  <c r="M135" i="21" s="1"/>
  <c r="C177" i="21"/>
  <c r="M177" i="21" s="1"/>
  <c r="C199" i="21"/>
  <c r="M199" i="21" s="1"/>
  <c r="C106" i="21"/>
  <c r="M106" i="21" s="1"/>
  <c r="C132" i="21"/>
  <c r="M132" i="21" s="1"/>
  <c r="C162" i="21"/>
  <c r="M162" i="21" s="1"/>
  <c r="C190" i="21"/>
  <c r="M190" i="21" s="1"/>
  <c r="C125" i="21"/>
  <c r="M125" i="21" s="1"/>
  <c r="C119" i="21"/>
  <c r="M119" i="21" s="1"/>
  <c r="C248" i="21"/>
  <c r="M248" i="21" s="1"/>
  <c r="C211" i="21"/>
  <c r="M211" i="21" s="1"/>
  <c r="C124" i="21"/>
  <c r="M124" i="21" s="1"/>
  <c r="C175" i="21"/>
  <c r="M175" i="21" s="1"/>
  <c r="C120" i="21"/>
  <c r="M120" i="21" s="1"/>
  <c r="C142" i="21"/>
  <c r="M142" i="21" s="1"/>
  <c r="C203" i="21"/>
  <c r="M203" i="21" s="1"/>
  <c r="C121" i="21"/>
  <c r="M121" i="21" s="1"/>
  <c r="C241" i="21"/>
  <c r="M241" i="21" s="1"/>
  <c r="C239" i="21"/>
  <c r="M239" i="21" s="1"/>
  <c r="C140" i="21"/>
  <c r="M140" i="21" s="1"/>
  <c r="C247" i="21"/>
  <c r="M247" i="21" s="1"/>
  <c r="C240" i="21"/>
  <c r="M240" i="21" s="1"/>
  <c r="C202" i="21"/>
  <c r="M202" i="21" s="1"/>
  <c r="C220" i="21"/>
  <c r="M220" i="21" s="1"/>
  <c r="C183" i="21"/>
  <c r="M183" i="21" s="1"/>
  <c r="C139" i="21"/>
  <c r="M139" i="21" s="1"/>
  <c r="C176" i="21"/>
  <c r="M176" i="21" s="1"/>
  <c r="C97" i="21"/>
  <c r="M97" i="21" s="1"/>
  <c r="C129" i="21"/>
  <c r="M129" i="21" s="1"/>
  <c r="C189" i="21"/>
  <c r="M189" i="21" s="1"/>
  <c r="C192" i="21"/>
  <c r="M192" i="21" s="1"/>
  <c r="C155" i="21"/>
  <c r="M155" i="21" s="1"/>
  <c r="C138" i="21"/>
  <c r="M138" i="21" s="1"/>
  <c r="C105" i="21"/>
  <c r="M105" i="21" s="1"/>
  <c r="C238" i="21"/>
  <c r="M238" i="21" s="1"/>
  <c r="C198" i="21"/>
  <c r="M198" i="21" s="1"/>
  <c r="C118" i="21"/>
  <c r="M118" i="21" s="1"/>
  <c r="C164" i="21"/>
  <c r="M164" i="21" s="1"/>
  <c r="C127" i="21"/>
  <c r="M127" i="21" s="1"/>
  <c r="C170" i="21"/>
  <c r="M170" i="21" s="1"/>
  <c r="C201" i="21"/>
  <c r="M201" i="21" s="1"/>
  <c r="C161" i="21"/>
  <c r="M161" i="21" s="1"/>
  <c r="C232" i="21"/>
  <c r="M232" i="21" s="1"/>
  <c r="C136" i="21"/>
  <c r="M136" i="21" s="1"/>
  <c r="C99" i="21"/>
  <c r="M99" i="21" s="1"/>
  <c r="C37" i="21" l="1"/>
  <c r="C92" i="21"/>
  <c r="M92" i="21" s="1"/>
  <c r="C86" i="21"/>
  <c r="M86" i="21" s="1"/>
  <c r="C88" i="21"/>
  <c r="M88" i="21" s="1"/>
  <c r="C20" i="21"/>
  <c r="C85" i="21"/>
  <c r="M85" i="21" s="1"/>
  <c r="C81" i="21"/>
  <c r="M81" i="21" s="1"/>
  <c r="C21" i="21"/>
  <c r="C50" i="21"/>
  <c r="M50" i="21" s="1"/>
  <c r="C24" i="21"/>
  <c r="C38" i="21"/>
  <c r="C52" i="21"/>
  <c r="M52" i="21" s="1"/>
  <c r="C10" i="21"/>
  <c r="C35" i="21"/>
  <c r="C22" i="21"/>
  <c r="C95" i="21"/>
  <c r="M95" i="21" s="1"/>
  <c r="C91" i="21"/>
  <c r="M91" i="21" s="1"/>
  <c r="C41" i="21"/>
  <c r="M41" i="21" s="1"/>
  <c r="C42" i="21"/>
  <c r="M42" i="21" s="1"/>
  <c r="C47" i="21"/>
  <c r="M47" i="21" s="1"/>
  <c r="C89" i="21"/>
  <c r="M89" i="21" s="1"/>
  <c r="C69" i="21"/>
  <c r="M69" i="21" s="1"/>
  <c r="C33" i="21"/>
  <c r="C36" i="21"/>
  <c r="C43" i="21"/>
  <c r="M43" i="21" s="1"/>
  <c r="C45" i="21"/>
  <c r="M45" i="21" s="1"/>
  <c r="C13" i="21"/>
  <c r="C68" i="21"/>
  <c r="M68" i="21" s="1"/>
  <c r="C32" i="21"/>
  <c r="C18" i="21"/>
  <c r="C79" i="21"/>
  <c r="M79" i="21" s="1"/>
  <c r="C44" i="21"/>
  <c r="M44" i="21" s="1"/>
  <c r="C8" i="21"/>
  <c r="C39" i="21"/>
  <c r="C73" i="21"/>
  <c r="M73" i="21" s="1"/>
  <c r="C25" i="21"/>
  <c r="C30" i="21"/>
  <c r="C72" i="21"/>
  <c r="M72" i="21" s="1"/>
  <c r="C48" i="21"/>
  <c r="M48" i="21" s="1"/>
  <c r="C84" i="21"/>
  <c r="M84" i="21" s="1"/>
  <c r="C29" i="21"/>
  <c r="C23" i="21"/>
  <c r="C49" i="21"/>
  <c r="M49" i="21" s="1"/>
  <c r="C57" i="21"/>
  <c r="M57" i="21" s="1"/>
  <c r="C62" i="21"/>
  <c r="M62" i="21" s="1"/>
  <c r="C64" i="21"/>
  <c r="M64" i="21" s="1"/>
  <c r="C17" i="21"/>
  <c r="C14" i="21"/>
  <c r="C65" i="21"/>
  <c r="M65" i="21" s="1"/>
  <c r="C77" i="21"/>
  <c r="M77" i="21" s="1"/>
  <c r="C93" i="21"/>
  <c r="M93" i="21" s="1"/>
  <c r="C34" i="21"/>
  <c r="C94" i="21"/>
  <c r="M94" i="21" s="1"/>
  <c r="C51" i="21"/>
  <c r="M51" i="21" s="1"/>
  <c r="C31" i="21"/>
  <c r="C54" i="21"/>
  <c r="M54" i="21" s="1"/>
  <c r="C70" i="21"/>
  <c r="M70" i="21" s="1"/>
  <c r="C63" i="21"/>
  <c r="M63" i="21" s="1"/>
  <c r="C28" i="21"/>
  <c r="C76" i="21"/>
  <c r="M76" i="21" s="1"/>
  <c r="C83" i="21"/>
  <c r="M83" i="21" s="1"/>
  <c r="C87" i="21"/>
  <c r="M87" i="21" s="1"/>
  <c r="C15" i="21"/>
  <c r="C19" i="21"/>
  <c r="C16" i="21"/>
  <c r="C58" i="21"/>
  <c r="M58" i="21" s="1"/>
  <c r="C46" i="21"/>
  <c r="M46" i="21" s="1"/>
  <c r="C61" i="21"/>
  <c r="M61" i="21" s="1"/>
  <c r="C56" i="21"/>
  <c r="M56" i="21" s="1"/>
  <c r="C53" i="21"/>
  <c r="M53" i="21" s="1"/>
  <c r="C40" i="21"/>
  <c r="M40" i="21" s="1"/>
  <c r="C12" i="21"/>
  <c r="C66" i="21"/>
  <c r="M66" i="21" s="1"/>
  <c r="C59" i="21"/>
  <c r="M59" i="21" s="1"/>
  <c r="C60" i="21"/>
  <c r="M60" i="21" s="1"/>
  <c r="C78" i="21"/>
  <c r="M78" i="21" s="1"/>
  <c r="C90" i="21"/>
  <c r="M90" i="21" s="1"/>
  <c r="C80" i="21"/>
  <c r="M80" i="21" s="1"/>
  <c r="C26" i="21"/>
  <c r="C82" i="21"/>
  <c r="M82" i="21" s="1"/>
  <c r="C55" i="21"/>
  <c r="M55" i="21" s="1"/>
  <c r="C27" i="21"/>
  <c r="C74" i="21"/>
  <c r="M74" i="21" s="1"/>
  <c r="C67" i="21"/>
  <c r="M67" i="21" s="1"/>
  <c r="C71" i="21"/>
  <c r="M71" i="21" s="1"/>
  <c r="C75" i="21"/>
  <c r="M75" i="21" s="1"/>
  <c r="C9" i="21"/>
  <c r="C11" i="21"/>
  <c r="L8" i="21"/>
  <c r="E155" i="21"/>
  <c r="F155" i="21"/>
  <c r="N155" i="21"/>
  <c r="G155" i="21"/>
  <c r="K155" i="21"/>
  <c r="J155" i="21"/>
  <c r="L155" i="21"/>
  <c r="E124" i="21"/>
  <c r="G124" i="21"/>
  <c r="F124" i="21"/>
  <c r="N124" i="21"/>
  <c r="L124" i="21"/>
  <c r="J124" i="21"/>
  <c r="K124" i="21"/>
  <c r="E147" i="21"/>
  <c r="N147" i="21"/>
  <c r="G147" i="21"/>
  <c r="F147" i="21"/>
  <c r="J147" i="21"/>
  <c r="L147" i="21"/>
  <c r="K147" i="21"/>
  <c r="E151" i="21"/>
  <c r="F151" i="21"/>
  <c r="N151" i="21"/>
  <c r="G151" i="21"/>
  <c r="J151" i="21"/>
  <c r="K151" i="21"/>
  <c r="L151" i="21"/>
  <c r="E248" i="21"/>
  <c r="N248" i="21"/>
  <c r="F248" i="21"/>
  <c r="G248" i="21"/>
  <c r="L248" i="21"/>
  <c r="K248" i="21"/>
  <c r="J248" i="21"/>
  <c r="E88" i="21"/>
  <c r="N88" i="21"/>
  <c r="F88" i="21"/>
  <c r="L88" i="21"/>
  <c r="J88" i="21"/>
  <c r="K88" i="21"/>
  <c r="E119" i="21"/>
  <c r="F119" i="21"/>
  <c r="N119" i="21"/>
  <c r="G119" i="21"/>
  <c r="J119" i="21"/>
  <c r="K119" i="21"/>
  <c r="L119" i="21"/>
  <c r="E85" i="21"/>
  <c r="F85" i="21"/>
  <c r="N85" i="21"/>
  <c r="J85" i="21"/>
  <c r="L85" i="21"/>
  <c r="K85" i="21"/>
  <c r="E129" i="21"/>
  <c r="N129" i="21"/>
  <c r="G129" i="21"/>
  <c r="F129" i="21"/>
  <c r="L129" i="21"/>
  <c r="J129" i="21"/>
  <c r="K129" i="21"/>
  <c r="E107" i="21"/>
  <c r="N107" i="21"/>
  <c r="G107" i="21"/>
  <c r="F107" i="21"/>
  <c r="K107" i="21"/>
  <c r="L107" i="21"/>
  <c r="J107" i="21"/>
  <c r="E214" i="21"/>
  <c r="G214" i="21"/>
  <c r="F214" i="21"/>
  <c r="N214" i="21"/>
  <c r="L214" i="21"/>
  <c r="J214" i="21"/>
  <c r="K214" i="21"/>
  <c r="E184" i="21"/>
  <c r="N184" i="21"/>
  <c r="F184" i="21"/>
  <c r="G184" i="21"/>
  <c r="K184" i="21"/>
  <c r="L184" i="21"/>
  <c r="J184" i="21"/>
  <c r="E224" i="21"/>
  <c r="G224" i="21"/>
  <c r="F224" i="21"/>
  <c r="N224" i="21"/>
  <c r="J224" i="21"/>
  <c r="L224" i="21"/>
  <c r="K224" i="21"/>
  <c r="E165" i="21"/>
  <c r="F165" i="21"/>
  <c r="N165" i="21"/>
  <c r="G165" i="21"/>
  <c r="J165" i="21"/>
  <c r="L165" i="21"/>
  <c r="K165" i="21"/>
  <c r="E183" i="21"/>
  <c r="G183" i="21"/>
  <c r="F183" i="21"/>
  <c r="N183" i="21"/>
  <c r="K183" i="21"/>
  <c r="L183" i="21"/>
  <c r="J183" i="21"/>
  <c r="E112" i="21"/>
  <c r="N112" i="21"/>
  <c r="G112" i="21"/>
  <c r="F112" i="21"/>
  <c r="K112" i="21"/>
  <c r="L112" i="21"/>
  <c r="J112" i="21"/>
  <c r="E190" i="21"/>
  <c r="G190" i="21"/>
  <c r="F190" i="21"/>
  <c r="N190" i="21"/>
  <c r="J190" i="21"/>
  <c r="K190" i="21"/>
  <c r="L190" i="21"/>
  <c r="F95" i="21"/>
  <c r="L95" i="21"/>
  <c r="J95" i="21"/>
  <c r="E115" i="21"/>
  <c r="F115" i="21"/>
  <c r="G115" i="21"/>
  <c r="N115" i="21"/>
  <c r="K115" i="21"/>
  <c r="J115" i="21"/>
  <c r="L115" i="21"/>
  <c r="E232" i="21"/>
  <c r="N232" i="21"/>
  <c r="G232" i="21"/>
  <c r="F232" i="21"/>
  <c r="K232" i="21"/>
  <c r="J232" i="21"/>
  <c r="L232" i="21"/>
  <c r="E101" i="21"/>
  <c r="N101" i="21"/>
  <c r="G101" i="21"/>
  <c r="F101" i="21"/>
  <c r="L101" i="21"/>
  <c r="J101" i="21"/>
  <c r="K101" i="21"/>
  <c r="E106" i="21"/>
  <c r="G106" i="21"/>
  <c r="F106" i="21"/>
  <c r="N106" i="21"/>
  <c r="J106" i="21"/>
  <c r="L106" i="21"/>
  <c r="K106" i="21"/>
  <c r="E158" i="21"/>
  <c r="N158" i="21"/>
  <c r="G158" i="21"/>
  <c r="F158" i="21"/>
  <c r="J158" i="21"/>
  <c r="K158" i="21"/>
  <c r="L158" i="21"/>
  <c r="E201" i="21"/>
  <c r="N201" i="21"/>
  <c r="F201" i="21"/>
  <c r="G201" i="21"/>
  <c r="J201" i="21"/>
  <c r="K201" i="21"/>
  <c r="L201" i="21"/>
  <c r="E153" i="21"/>
  <c r="F153" i="21"/>
  <c r="G153" i="21"/>
  <c r="N153" i="21"/>
  <c r="J153" i="21"/>
  <c r="L153" i="21"/>
  <c r="K153" i="21"/>
  <c r="E247" i="21"/>
  <c r="N247" i="21"/>
  <c r="G247" i="21"/>
  <c r="F247" i="21"/>
  <c r="J247" i="21"/>
  <c r="L247" i="21"/>
  <c r="K247" i="21"/>
  <c r="E237" i="21"/>
  <c r="F237" i="21"/>
  <c r="N237" i="21"/>
  <c r="G237" i="21"/>
  <c r="L237" i="21"/>
  <c r="K237" i="21"/>
  <c r="J237" i="21"/>
  <c r="E245" i="21"/>
  <c r="G245" i="21"/>
  <c r="F245" i="21"/>
  <c r="N245" i="21"/>
  <c r="L245" i="21"/>
  <c r="J245" i="21"/>
  <c r="K245" i="21"/>
  <c r="E116" i="21"/>
  <c r="N116" i="21"/>
  <c r="F116" i="21"/>
  <c r="G116" i="21"/>
  <c r="J116" i="21"/>
  <c r="L116" i="21"/>
  <c r="K116" i="21"/>
  <c r="E169" i="21"/>
  <c r="N169" i="21"/>
  <c r="G169" i="21"/>
  <c r="F169" i="21"/>
  <c r="L169" i="21"/>
  <c r="J169" i="21"/>
  <c r="K169" i="21"/>
  <c r="E181" i="21"/>
  <c r="G181" i="21"/>
  <c r="F181" i="21"/>
  <c r="N181" i="21"/>
  <c r="J181" i="21"/>
  <c r="K181" i="21"/>
  <c r="L181" i="21"/>
  <c r="E186" i="21"/>
  <c r="G186" i="21"/>
  <c r="N186" i="21"/>
  <c r="F186" i="21"/>
  <c r="K186" i="21"/>
  <c r="L186" i="21"/>
  <c r="J186" i="21"/>
  <c r="E175" i="21"/>
  <c r="F175" i="21"/>
  <c r="N175" i="21"/>
  <c r="G175" i="21"/>
  <c r="K175" i="21"/>
  <c r="L175" i="21"/>
  <c r="J175" i="21"/>
  <c r="E218" i="21"/>
  <c r="F218" i="21"/>
  <c r="G218" i="21"/>
  <c r="N218" i="21"/>
  <c r="L218" i="21"/>
  <c r="K218" i="21"/>
  <c r="J218" i="21"/>
  <c r="E192" i="21"/>
  <c r="N192" i="21"/>
  <c r="G192" i="21"/>
  <c r="F192" i="21"/>
  <c r="K192" i="21"/>
  <c r="L192" i="21"/>
  <c r="J192" i="21"/>
  <c r="E215" i="21"/>
  <c r="N215" i="21"/>
  <c r="F215" i="21"/>
  <c r="G215" i="21"/>
  <c r="J215" i="21"/>
  <c r="K215" i="21"/>
  <c r="L215" i="21"/>
  <c r="E189" i="21"/>
  <c r="F189" i="21"/>
  <c r="N189" i="21"/>
  <c r="G189" i="21"/>
  <c r="K189" i="21"/>
  <c r="J189" i="21"/>
  <c r="L189" i="21"/>
  <c r="E86" i="21"/>
  <c r="F86" i="21"/>
  <c r="N86" i="21"/>
  <c r="G86" i="21"/>
  <c r="K86" i="21"/>
  <c r="L86" i="21"/>
  <c r="J86" i="21"/>
  <c r="E243" i="21"/>
  <c r="N243" i="21"/>
  <c r="F243" i="21"/>
  <c r="G243" i="21"/>
  <c r="J243" i="21"/>
  <c r="L243" i="21"/>
  <c r="K243" i="21"/>
  <c r="E156" i="21"/>
  <c r="N156" i="21"/>
  <c r="G156" i="21"/>
  <c r="F156" i="21"/>
  <c r="K156" i="21"/>
  <c r="L156" i="21"/>
  <c r="J156" i="21"/>
  <c r="E180" i="21"/>
  <c r="G180" i="21"/>
  <c r="N180" i="21"/>
  <c r="F180" i="21"/>
  <c r="J180" i="21"/>
  <c r="K180" i="21"/>
  <c r="L180" i="21"/>
  <c r="E235" i="21"/>
  <c r="N235" i="21"/>
  <c r="F235" i="21"/>
  <c r="G235" i="21"/>
  <c r="K235" i="21"/>
  <c r="J235" i="21"/>
  <c r="L235" i="21"/>
  <c r="E122" i="21"/>
  <c r="N122" i="21"/>
  <c r="F122" i="21"/>
  <c r="G122" i="21"/>
  <c r="K122" i="21"/>
  <c r="J122" i="21"/>
  <c r="L122" i="21"/>
  <c r="E216" i="21"/>
  <c r="G216" i="21"/>
  <c r="N216" i="21"/>
  <c r="F216" i="21"/>
  <c r="K216" i="21"/>
  <c r="L216" i="21"/>
  <c r="J216" i="21"/>
  <c r="E242" i="21"/>
  <c r="F242" i="21"/>
  <c r="N242" i="21"/>
  <c r="G242" i="21"/>
  <c r="L242" i="21"/>
  <c r="J242" i="21"/>
  <c r="K242" i="21"/>
  <c r="E157" i="21"/>
  <c r="N157" i="21"/>
  <c r="G157" i="21"/>
  <c r="F157" i="21"/>
  <c r="L157" i="21"/>
  <c r="J157" i="21"/>
  <c r="K157" i="21"/>
  <c r="E114" i="21"/>
  <c r="F114" i="21"/>
  <c r="N114" i="21"/>
  <c r="G114" i="21"/>
  <c r="L114" i="21"/>
  <c r="K114" i="21"/>
  <c r="J114" i="21"/>
  <c r="E188" i="21"/>
  <c r="F188" i="21"/>
  <c r="G188" i="21"/>
  <c r="N188" i="21"/>
  <c r="L188" i="21"/>
  <c r="K188" i="21"/>
  <c r="J188" i="21"/>
  <c r="E98" i="21"/>
  <c r="G98" i="21"/>
  <c r="F98" i="21"/>
  <c r="N98" i="21"/>
  <c r="K98" i="21"/>
  <c r="J98" i="21"/>
  <c r="L98" i="21"/>
  <c r="K91" i="21"/>
  <c r="J91" i="21"/>
  <c r="E208" i="21"/>
  <c r="N208" i="21"/>
  <c r="F208" i="21"/>
  <c r="G208" i="21"/>
  <c r="K208" i="21"/>
  <c r="L208" i="21"/>
  <c r="J208" i="21"/>
  <c r="E161" i="21"/>
  <c r="F161" i="21"/>
  <c r="G161" i="21"/>
  <c r="N161" i="21"/>
  <c r="K161" i="21"/>
  <c r="J161" i="21"/>
  <c r="L161" i="21"/>
  <c r="G84" i="21"/>
  <c r="K84" i="21"/>
  <c r="J84" i="21"/>
  <c r="L84" i="21"/>
  <c r="E102" i="21"/>
  <c r="N102" i="21"/>
  <c r="G102" i="21"/>
  <c r="F102" i="21"/>
  <c r="K102" i="21"/>
  <c r="J102" i="21"/>
  <c r="L102" i="21"/>
  <c r="E133" i="21"/>
  <c r="N133" i="21"/>
  <c r="G133" i="21"/>
  <c r="F133" i="21"/>
  <c r="L133" i="21"/>
  <c r="J133" i="21"/>
  <c r="K133" i="21"/>
  <c r="E87" i="21"/>
  <c r="G87" i="21"/>
  <c r="N87" i="21"/>
  <c r="J87" i="21"/>
  <c r="K87" i="21"/>
  <c r="L87" i="21"/>
  <c r="E229" i="21"/>
  <c r="G229" i="21"/>
  <c r="F229" i="21"/>
  <c r="N229" i="21"/>
  <c r="L229" i="21"/>
  <c r="J229" i="21"/>
  <c r="K229" i="21"/>
  <c r="E135" i="21"/>
  <c r="G135" i="21"/>
  <c r="N135" i="21"/>
  <c r="F135" i="21"/>
  <c r="L135" i="21"/>
  <c r="K135" i="21"/>
  <c r="J135" i="21"/>
  <c r="E120" i="21"/>
  <c r="N120" i="21"/>
  <c r="F120" i="21"/>
  <c r="G120" i="21"/>
  <c r="J120" i="21"/>
  <c r="K120" i="21"/>
  <c r="L120" i="21"/>
  <c r="E154" i="21"/>
  <c r="N154" i="21"/>
  <c r="G154" i="21"/>
  <c r="F154" i="21"/>
  <c r="K154" i="21"/>
  <c r="J154" i="21"/>
  <c r="L154" i="21"/>
  <c r="E213" i="21"/>
  <c r="G213" i="21"/>
  <c r="F213" i="21"/>
  <c r="N213" i="21"/>
  <c r="L213" i="21"/>
  <c r="J213" i="21"/>
  <c r="K213" i="21"/>
  <c r="E194" i="21"/>
  <c r="G194" i="21"/>
  <c r="F194" i="21"/>
  <c r="N194" i="21"/>
  <c r="L194" i="21"/>
  <c r="K194" i="21"/>
  <c r="J194" i="21"/>
  <c r="E211" i="21"/>
  <c r="F211" i="21"/>
  <c r="N211" i="21"/>
  <c r="G211" i="21"/>
  <c r="L211" i="21"/>
  <c r="J211" i="21"/>
  <c r="K211" i="21"/>
  <c r="E168" i="21"/>
  <c r="G168" i="21"/>
  <c r="N168" i="21"/>
  <c r="F168" i="21"/>
  <c r="J168" i="21"/>
  <c r="L168" i="21"/>
  <c r="K168" i="21"/>
  <c r="E143" i="21"/>
  <c r="F143" i="21"/>
  <c r="G143" i="21"/>
  <c r="N143" i="21"/>
  <c r="J143" i="21"/>
  <c r="K143" i="21"/>
  <c r="L143" i="21"/>
  <c r="E171" i="21"/>
  <c r="N171" i="21"/>
  <c r="G171" i="21"/>
  <c r="F171" i="21"/>
  <c r="L171" i="21"/>
  <c r="K171" i="21"/>
  <c r="J171" i="21"/>
  <c r="E173" i="21"/>
  <c r="G173" i="21"/>
  <c r="F173" i="21"/>
  <c r="N173" i="21"/>
  <c r="K173" i="21"/>
  <c r="L173" i="21"/>
  <c r="J173" i="21"/>
  <c r="E179" i="21"/>
  <c r="G179" i="21"/>
  <c r="N179" i="21"/>
  <c r="F179" i="21"/>
  <c r="J179" i="21"/>
  <c r="L179" i="21"/>
  <c r="K179" i="21"/>
  <c r="E233" i="21"/>
  <c r="N233" i="21"/>
  <c r="G233" i="21"/>
  <c r="F233" i="21"/>
  <c r="J233" i="21"/>
  <c r="K233" i="21"/>
  <c r="L233" i="21"/>
  <c r="E125" i="21"/>
  <c r="G125" i="21"/>
  <c r="F125" i="21"/>
  <c r="N125" i="21"/>
  <c r="K125" i="21"/>
  <c r="L125" i="21"/>
  <c r="J125" i="21"/>
  <c r="E100" i="21"/>
  <c r="N100" i="21"/>
  <c r="G100" i="21"/>
  <c r="F100" i="21"/>
  <c r="L100" i="21"/>
  <c r="K100" i="21"/>
  <c r="J100" i="21"/>
  <c r="E209" i="21"/>
  <c r="F209" i="21"/>
  <c r="G209" i="21"/>
  <c r="N209" i="21"/>
  <c r="K209" i="21"/>
  <c r="L209" i="21"/>
  <c r="J209" i="21"/>
  <c r="D139" i="21"/>
  <c r="E139" i="21"/>
  <c r="N139" i="21"/>
  <c r="G139" i="21"/>
  <c r="F139" i="21"/>
  <c r="L139" i="21"/>
  <c r="J139" i="21"/>
  <c r="K139" i="21"/>
  <c r="E99" i="21"/>
  <c r="N99" i="21"/>
  <c r="G99" i="21"/>
  <c r="F99" i="21"/>
  <c r="K99" i="21"/>
  <c r="L99" i="21"/>
  <c r="J99" i="21"/>
  <c r="E159" i="21"/>
  <c r="F159" i="21"/>
  <c r="G159" i="21"/>
  <c r="N159" i="21"/>
  <c r="K159" i="21"/>
  <c r="J159" i="21"/>
  <c r="L159" i="21"/>
  <c r="E108" i="21"/>
  <c r="F108" i="21"/>
  <c r="N108" i="21"/>
  <c r="G108" i="21"/>
  <c r="L108" i="21"/>
  <c r="K108" i="21"/>
  <c r="J108" i="21"/>
  <c r="E160" i="21"/>
  <c r="G160" i="21"/>
  <c r="F160" i="21"/>
  <c r="N160" i="21"/>
  <c r="K160" i="21"/>
  <c r="J160" i="21"/>
  <c r="L160" i="21"/>
  <c r="E128" i="21"/>
  <c r="F128" i="21"/>
  <c r="N128" i="21"/>
  <c r="G128" i="21"/>
  <c r="L128" i="21"/>
  <c r="J128" i="21"/>
  <c r="K128" i="21"/>
  <c r="E132" i="21"/>
  <c r="G132" i="21"/>
  <c r="N132" i="21"/>
  <c r="F132" i="21"/>
  <c r="L132" i="21"/>
  <c r="J132" i="21"/>
  <c r="K132" i="21"/>
  <c r="D202" i="21"/>
  <c r="E202" i="21"/>
  <c r="G202" i="21"/>
  <c r="N202" i="21"/>
  <c r="F202" i="21"/>
  <c r="L202" i="21"/>
  <c r="J202" i="21"/>
  <c r="K202" i="21"/>
  <c r="E174" i="21"/>
  <c r="N174" i="21"/>
  <c r="F174" i="21"/>
  <c r="G174" i="21"/>
  <c r="K174" i="21"/>
  <c r="J174" i="21"/>
  <c r="L174" i="21"/>
  <c r="D240" i="21"/>
  <c r="E240" i="21"/>
  <c r="G240" i="21"/>
  <c r="N240" i="21"/>
  <c r="F240" i="21"/>
  <c r="L240" i="21"/>
  <c r="K240" i="21"/>
  <c r="J240" i="21"/>
  <c r="E170" i="21"/>
  <c r="N170" i="21"/>
  <c r="F170" i="21"/>
  <c r="G170" i="21"/>
  <c r="K170" i="21"/>
  <c r="L170" i="21"/>
  <c r="J170" i="21"/>
  <c r="E79" i="21"/>
  <c r="N79" i="21"/>
  <c r="F79" i="21"/>
  <c r="G79" i="21"/>
  <c r="J79" i="21"/>
  <c r="K79" i="21"/>
  <c r="L79" i="21"/>
  <c r="E141" i="21"/>
  <c r="N141" i="21"/>
  <c r="G141" i="21"/>
  <c r="F141" i="21"/>
  <c r="L141" i="21"/>
  <c r="J141" i="21"/>
  <c r="K141" i="21"/>
  <c r="D196" i="21"/>
  <c r="E196" i="21"/>
  <c r="N196" i="21"/>
  <c r="G196" i="21"/>
  <c r="F196" i="21"/>
  <c r="L196" i="21"/>
  <c r="J196" i="21"/>
  <c r="K196" i="21"/>
  <c r="E166" i="21"/>
  <c r="G166" i="21"/>
  <c r="F166" i="21"/>
  <c r="N166" i="21"/>
  <c r="K166" i="21"/>
  <c r="L166" i="21"/>
  <c r="J166" i="21"/>
  <c r="E137" i="21"/>
  <c r="N137" i="21"/>
  <c r="F137" i="21"/>
  <c r="G137" i="21"/>
  <c r="J137" i="21"/>
  <c r="L137" i="21"/>
  <c r="K137" i="21"/>
  <c r="E127" i="21"/>
  <c r="G127" i="21"/>
  <c r="N127" i="21"/>
  <c r="F127" i="21"/>
  <c r="K127" i="21"/>
  <c r="L127" i="21"/>
  <c r="J127" i="21"/>
  <c r="E219" i="21"/>
  <c r="G219" i="21"/>
  <c r="N219" i="21"/>
  <c r="F219" i="21"/>
  <c r="L219" i="21"/>
  <c r="K219" i="21"/>
  <c r="J219" i="21"/>
  <c r="E164" i="21"/>
  <c r="G164" i="21"/>
  <c r="N164" i="21"/>
  <c r="F164" i="21"/>
  <c r="K164" i="21"/>
  <c r="L164" i="21"/>
  <c r="J164" i="21"/>
  <c r="E149" i="21"/>
  <c r="F149" i="21"/>
  <c r="N149" i="21"/>
  <c r="G149" i="21"/>
  <c r="K149" i="21"/>
  <c r="L149" i="21"/>
  <c r="J149" i="21"/>
  <c r="D241" i="21"/>
  <c r="E241" i="21"/>
  <c r="N241" i="21"/>
  <c r="F241" i="21"/>
  <c r="G241" i="21"/>
  <c r="K241" i="21"/>
  <c r="L241" i="21"/>
  <c r="J241" i="21"/>
  <c r="E110" i="21"/>
  <c r="F110" i="21"/>
  <c r="N110" i="21"/>
  <c r="G110" i="21"/>
  <c r="L110" i="21"/>
  <c r="J110" i="21"/>
  <c r="K110" i="21"/>
  <c r="E185" i="21"/>
  <c r="N185" i="21"/>
  <c r="G185" i="21"/>
  <c r="F185" i="21"/>
  <c r="J185" i="21"/>
  <c r="L185" i="21"/>
  <c r="K185" i="21"/>
  <c r="E212" i="21"/>
  <c r="G212" i="21"/>
  <c r="N212" i="21"/>
  <c r="F212" i="21"/>
  <c r="K212" i="21"/>
  <c r="J212" i="21"/>
  <c r="L212" i="21"/>
  <c r="E152" i="21"/>
  <c r="G152" i="21"/>
  <c r="F152" i="21"/>
  <c r="N152" i="21"/>
  <c r="J152" i="21"/>
  <c r="K152" i="21"/>
  <c r="L152" i="21"/>
  <c r="E206" i="21"/>
  <c r="F206" i="21"/>
  <c r="G206" i="21"/>
  <c r="N206" i="21"/>
  <c r="J206" i="21"/>
  <c r="L206" i="21"/>
  <c r="K206" i="21"/>
  <c r="E138" i="21"/>
  <c r="G138" i="21"/>
  <c r="N138" i="21"/>
  <c r="F138" i="21"/>
  <c r="J138" i="21"/>
  <c r="K138" i="21"/>
  <c r="L138" i="21"/>
  <c r="D109" i="21"/>
  <c r="E109" i="21"/>
  <c r="G109" i="21"/>
  <c r="N109" i="21"/>
  <c r="F109" i="21"/>
  <c r="J109" i="21"/>
  <c r="K109" i="21"/>
  <c r="L109" i="21"/>
  <c r="E117" i="21"/>
  <c r="N117" i="21"/>
  <c r="G117" i="21"/>
  <c r="F117" i="21"/>
  <c r="L117" i="21"/>
  <c r="K117" i="21"/>
  <c r="J117" i="21"/>
  <c r="E246" i="21"/>
  <c r="F246" i="21"/>
  <c r="G246" i="21"/>
  <c r="N246" i="21"/>
  <c r="K246" i="21"/>
  <c r="L246" i="21"/>
  <c r="J246" i="21"/>
  <c r="E163" i="21"/>
  <c r="G163" i="21"/>
  <c r="N163" i="21"/>
  <c r="F163" i="21"/>
  <c r="L163" i="21"/>
  <c r="K163" i="21"/>
  <c r="J163" i="21"/>
  <c r="E81" i="21"/>
  <c r="F81" i="21"/>
  <c r="K81" i="21"/>
  <c r="L81" i="21"/>
  <c r="J81" i="21"/>
  <c r="E103" i="21"/>
  <c r="F103" i="21"/>
  <c r="G103" i="21"/>
  <c r="N103" i="21"/>
  <c r="J103" i="21"/>
  <c r="L103" i="21"/>
  <c r="K103" i="21"/>
  <c r="E92" i="21"/>
  <c r="N92" i="21"/>
  <c r="F92" i="21"/>
  <c r="G92" i="21"/>
  <c r="J92" i="21"/>
  <c r="L92" i="21"/>
  <c r="K92" i="21"/>
  <c r="E167" i="21"/>
  <c r="F167" i="21"/>
  <c r="G167" i="21"/>
  <c r="N167" i="21"/>
  <c r="J167" i="21"/>
  <c r="L167" i="21"/>
  <c r="K167" i="21"/>
  <c r="E148" i="21"/>
  <c r="N148" i="21"/>
  <c r="G148" i="21"/>
  <c r="F148" i="21"/>
  <c r="L148" i="21"/>
  <c r="K148" i="21"/>
  <c r="J148" i="21"/>
  <c r="E197" i="21"/>
  <c r="G197" i="21"/>
  <c r="F197" i="21"/>
  <c r="N197" i="21"/>
  <c r="L197" i="21"/>
  <c r="J197" i="21"/>
  <c r="K197" i="21"/>
  <c r="E97" i="21"/>
  <c r="N97" i="21"/>
  <c r="F97" i="21"/>
  <c r="G97" i="21"/>
  <c r="K97" i="21"/>
  <c r="J97" i="21"/>
  <c r="L97" i="21"/>
  <c r="E236" i="21"/>
  <c r="N236" i="21"/>
  <c r="G236" i="21"/>
  <c r="F236" i="21"/>
  <c r="J236" i="21"/>
  <c r="L236" i="21"/>
  <c r="K236" i="21"/>
  <c r="E176" i="21"/>
  <c r="G176" i="21"/>
  <c r="F176" i="21"/>
  <c r="N176" i="21"/>
  <c r="J176" i="21"/>
  <c r="L176" i="21"/>
  <c r="K176" i="21"/>
  <c r="E225" i="21"/>
  <c r="N225" i="21"/>
  <c r="F225" i="21"/>
  <c r="G225" i="21"/>
  <c r="L225" i="21"/>
  <c r="J225" i="21"/>
  <c r="K225" i="21"/>
  <c r="E182" i="21"/>
  <c r="G182" i="21"/>
  <c r="N182" i="21"/>
  <c r="F182" i="21"/>
  <c r="J182" i="21"/>
  <c r="K182" i="21"/>
  <c r="L182" i="21"/>
  <c r="E234" i="21"/>
  <c r="G234" i="21"/>
  <c r="F234" i="21"/>
  <c r="N234" i="21"/>
  <c r="J234" i="21"/>
  <c r="L234" i="21"/>
  <c r="K234" i="21"/>
  <c r="E220" i="21"/>
  <c r="F220" i="21"/>
  <c r="G220" i="21"/>
  <c r="N220" i="21"/>
  <c r="K220" i="21"/>
  <c r="L220" i="21"/>
  <c r="J220" i="21"/>
  <c r="E207" i="21"/>
  <c r="N207" i="21"/>
  <c r="F207" i="21"/>
  <c r="G207" i="21"/>
  <c r="J207" i="21"/>
  <c r="K207" i="21"/>
  <c r="L207" i="21"/>
  <c r="E187" i="21"/>
  <c r="G187" i="21"/>
  <c r="F187" i="21"/>
  <c r="N187" i="21"/>
  <c r="J187" i="21"/>
  <c r="L187" i="21"/>
  <c r="K187" i="21"/>
  <c r="E136" i="21"/>
  <c r="G136" i="21"/>
  <c r="F136" i="21"/>
  <c r="N136" i="21"/>
  <c r="J136" i="21"/>
  <c r="K136" i="21"/>
  <c r="L136" i="21"/>
  <c r="G83" i="21"/>
  <c r="F83" i="21"/>
  <c r="L83" i="21"/>
  <c r="K83" i="21"/>
  <c r="J83" i="21"/>
  <c r="E162" i="21"/>
  <c r="F162" i="21"/>
  <c r="N162" i="21"/>
  <c r="G162" i="21"/>
  <c r="L162" i="21"/>
  <c r="J162" i="21"/>
  <c r="K162" i="21"/>
  <c r="E144" i="21"/>
  <c r="F144" i="21"/>
  <c r="G144" i="21"/>
  <c r="N144" i="21"/>
  <c r="K144" i="21"/>
  <c r="J144" i="21"/>
  <c r="L144" i="21"/>
  <c r="E210" i="21"/>
  <c r="N210" i="21"/>
  <c r="G210" i="21"/>
  <c r="F210" i="21"/>
  <c r="J210" i="21"/>
  <c r="K210" i="21"/>
  <c r="L210" i="21"/>
  <c r="E123" i="21"/>
  <c r="N123" i="21"/>
  <c r="F123" i="21"/>
  <c r="G123" i="21"/>
  <c r="L123" i="21"/>
  <c r="J123" i="21"/>
  <c r="K123" i="21"/>
  <c r="E193" i="21"/>
  <c r="N193" i="21"/>
  <c r="G193" i="21"/>
  <c r="F193" i="21"/>
  <c r="J193" i="21"/>
  <c r="K193" i="21"/>
  <c r="L193" i="21"/>
  <c r="E111" i="21"/>
  <c r="N111" i="21"/>
  <c r="F111" i="21"/>
  <c r="G111" i="21"/>
  <c r="L111" i="21"/>
  <c r="K111" i="21"/>
  <c r="J111" i="21"/>
  <c r="E140" i="21"/>
  <c r="N140" i="21"/>
  <c r="G140" i="21"/>
  <c r="F140" i="21"/>
  <c r="K140" i="21"/>
  <c r="J140" i="21"/>
  <c r="L140" i="21"/>
  <c r="L94" i="21"/>
  <c r="E199" i="21"/>
  <c r="N199" i="21"/>
  <c r="G199" i="21"/>
  <c r="F199" i="21"/>
  <c r="L199" i="21"/>
  <c r="J199" i="21"/>
  <c r="K199" i="21"/>
  <c r="E200" i="21"/>
  <c r="N200" i="21"/>
  <c r="G200" i="21"/>
  <c r="F200" i="21"/>
  <c r="L200" i="21"/>
  <c r="J200" i="21"/>
  <c r="K200" i="21"/>
  <c r="E239" i="21"/>
  <c r="F239" i="21"/>
  <c r="G239" i="21"/>
  <c r="N239" i="21"/>
  <c r="L239" i="21"/>
  <c r="J239" i="21"/>
  <c r="K239" i="21"/>
  <c r="E191" i="21"/>
  <c r="F191" i="21"/>
  <c r="N191" i="21"/>
  <c r="G191" i="21"/>
  <c r="L191" i="21"/>
  <c r="K191" i="21"/>
  <c r="J191" i="21"/>
  <c r="E231" i="21"/>
  <c r="G231" i="21"/>
  <c r="F231" i="21"/>
  <c r="N231" i="21"/>
  <c r="L231" i="21"/>
  <c r="J231" i="21"/>
  <c r="K231" i="21"/>
  <c r="E177" i="21"/>
  <c r="N177" i="21"/>
  <c r="G177" i="21"/>
  <c r="F177" i="21"/>
  <c r="J177" i="21"/>
  <c r="K177" i="21"/>
  <c r="L177" i="21"/>
  <c r="E146" i="21"/>
  <c r="G146" i="21"/>
  <c r="N146" i="21"/>
  <c r="F146" i="21"/>
  <c r="K146" i="21"/>
  <c r="J146" i="21"/>
  <c r="L146" i="21"/>
  <c r="E134" i="21"/>
  <c r="F134" i="21"/>
  <c r="G134" i="21"/>
  <c r="N134" i="21"/>
  <c r="J134" i="21"/>
  <c r="L134" i="21"/>
  <c r="K134" i="21"/>
  <c r="E118" i="21"/>
  <c r="N118" i="21"/>
  <c r="G118" i="21"/>
  <c r="F118" i="21"/>
  <c r="K118" i="21"/>
  <c r="J118" i="21"/>
  <c r="L118" i="21"/>
  <c r="E104" i="21"/>
  <c r="N104" i="21"/>
  <c r="G104" i="21"/>
  <c r="F104" i="21"/>
  <c r="K104" i="21"/>
  <c r="J104" i="21"/>
  <c r="L104" i="21"/>
  <c r="E195" i="21"/>
  <c r="N195" i="21"/>
  <c r="G195" i="21"/>
  <c r="F195" i="21"/>
  <c r="K195" i="21"/>
  <c r="J195" i="21"/>
  <c r="L195" i="21"/>
  <c r="E126" i="21"/>
  <c r="F126" i="21"/>
  <c r="N126" i="21"/>
  <c r="G126" i="21"/>
  <c r="J126" i="21"/>
  <c r="K126" i="21"/>
  <c r="L126" i="21"/>
  <c r="E131" i="21"/>
  <c r="F131" i="21"/>
  <c r="N131" i="21"/>
  <c r="G131" i="21"/>
  <c r="K131" i="21"/>
  <c r="J131" i="21"/>
  <c r="L131" i="21"/>
  <c r="E227" i="21"/>
  <c r="F227" i="21"/>
  <c r="N227" i="21"/>
  <c r="G227" i="21"/>
  <c r="L227" i="21"/>
  <c r="J227" i="21"/>
  <c r="K227" i="21"/>
  <c r="E145" i="21"/>
  <c r="N145" i="21"/>
  <c r="G145" i="21"/>
  <c r="F145" i="21"/>
  <c r="L145" i="21"/>
  <c r="K145" i="21"/>
  <c r="J145" i="21"/>
  <c r="E198" i="21"/>
  <c r="N198" i="21"/>
  <c r="F198" i="21"/>
  <c r="G198" i="21"/>
  <c r="L198" i="21"/>
  <c r="K198" i="21"/>
  <c r="J198" i="21"/>
  <c r="E121" i="21"/>
  <c r="N121" i="21"/>
  <c r="G121" i="21"/>
  <c r="F121" i="21"/>
  <c r="L121" i="21"/>
  <c r="K121" i="21"/>
  <c r="J121" i="21"/>
  <c r="E150" i="21"/>
  <c r="G150" i="21"/>
  <c r="N150" i="21"/>
  <c r="F150" i="21"/>
  <c r="K150" i="21"/>
  <c r="L150" i="21"/>
  <c r="J150" i="21"/>
  <c r="E244" i="21"/>
  <c r="F244" i="21"/>
  <c r="G244" i="21"/>
  <c r="N244" i="21"/>
  <c r="K244" i="21"/>
  <c r="J244" i="21"/>
  <c r="L244" i="21"/>
  <c r="E217" i="21"/>
  <c r="F217" i="21"/>
  <c r="N217" i="21"/>
  <c r="G217" i="21"/>
  <c r="J217" i="21"/>
  <c r="K217" i="21"/>
  <c r="L217" i="21"/>
  <c r="E205" i="21"/>
  <c r="F205" i="21"/>
  <c r="G205" i="21"/>
  <c r="N205" i="21"/>
  <c r="L205" i="21"/>
  <c r="J205" i="21"/>
  <c r="K205" i="21"/>
  <c r="E203" i="21"/>
  <c r="N203" i="21"/>
  <c r="G203" i="21"/>
  <c r="F203" i="21"/>
  <c r="K203" i="21"/>
  <c r="J203" i="21"/>
  <c r="L203" i="21"/>
  <c r="E223" i="21"/>
  <c r="N223" i="21"/>
  <c r="G223" i="21"/>
  <c r="F223" i="21"/>
  <c r="K223" i="21"/>
  <c r="L223" i="21"/>
  <c r="J223" i="21"/>
  <c r="E113" i="21"/>
  <c r="N113" i="21"/>
  <c r="G113" i="21"/>
  <c r="F113" i="21"/>
  <c r="K113" i="21"/>
  <c r="J113" i="21"/>
  <c r="L113" i="21"/>
  <c r="E178" i="21"/>
  <c r="G178" i="21"/>
  <c r="N178" i="21"/>
  <c r="F178" i="21"/>
  <c r="K178" i="21"/>
  <c r="J178" i="21"/>
  <c r="L178" i="21"/>
  <c r="E226" i="21"/>
  <c r="G226" i="21"/>
  <c r="N226" i="21"/>
  <c r="F226" i="21"/>
  <c r="L226" i="21"/>
  <c r="J226" i="21"/>
  <c r="K226" i="21"/>
  <c r="E221" i="21"/>
  <c r="G221" i="21"/>
  <c r="N221" i="21"/>
  <c r="F221" i="21"/>
  <c r="J221" i="21"/>
  <c r="L221" i="21"/>
  <c r="K221" i="21"/>
  <c r="E238" i="21"/>
  <c r="F238" i="21"/>
  <c r="G238" i="21"/>
  <c r="N238" i="21"/>
  <c r="J238" i="21"/>
  <c r="L238" i="21"/>
  <c r="K238" i="21"/>
  <c r="D142" i="21"/>
  <c r="E142" i="21"/>
  <c r="F142" i="21"/>
  <c r="N142" i="21"/>
  <c r="G142" i="21"/>
  <c r="K142" i="21"/>
  <c r="L142" i="21"/>
  <c r="J142" i="21"/>
  <c r="E96" i="21"/>
  <c r="G96" i="21"/>
  <c r="F96" i="21"/>
  <c r="N96" i="21"/>
  <c r="L96" i="21"/>
  <c r="K96" i="21"/>
  <c r="J96" i="21"/>
  <c r="E230" i="21"/>
  <c r="G230" i="21"/>
  <c r="N230" i="21"/>
  <c r="F230" i="21"/>
  <c r="J230" i="21"/>
  <c r="L230" i="21"/>
  <c r="K230" i="21"/>
  <c r="E204" i="21"/>
  <c r="G204" i="21"/>
  <c r="F204" i="21"/>
  <c r="N204" i="21"/>
  <c r="L204" i="21"/>
  <c r="J204" i="21"/>
  <c r="K204" i="21"/>
  <c r="E105" i="21"/>
  <c r="N105" i="21"/>
  <c r="G105" i="21"/>
  <c r="F105" i="21"/>
  <c r="L105" i="21"/>
  <c r="K105" i="21"/>
  <c r="J105" i="21"/>
  <c r="E172" i="21"/>
  <c r="G172" i="21"/>
  <c r="F172" i="21"/>
  <c r="N172" i="21"/>
  <c r="L172" i="21"/>
  <c r="J172" i="21"/>
  <c r="K172" i="21"/>
  <c r="E130" i="21"/>
  <c r="N130" i="21"/>
  <c r="F130" i="21"/>
  <c r="G130" i="21"/>
  <c r="L130" i="21"/>
  <c r="K130" i="21"/>
  <c r="J130" i="21"/>
  <c r="E222" i="21"/>
  <c r="F222" i="21"/>
  <c r="G222" i="21"/>
  <c r="N222" i="21"/>
  <c r="K222" i="21"/>
  <c r="L222" i="21"/>
  <c r="J222" i="21"/>
  <c r="E228" i="21"/>
  <c r="F228" i="21"/>
  <c r="N228" i="21"/>
  <c r="G228" i="21"/>
  <c r="L228" i="21"/>
  <c r="K228" i="21"/>
  <c r="J228" i="21"/>
  <c r="E72" i="21"/>
  <c r="F72" i="21"/>
  <c r="G72" i="21"/>
  <c r="N72" i="21"/>
  <c r="L72" i="21"/>
  <c r="J72" i="21"/>
  <c r="K72" i="21"/>
  <c r="D48" i="21"/>
  <c r="E48" i="21"/>
  <c r="N48" i="21"/>
  <c r="F48" i="21"/>
  <c r="G48" i="21"/>
  <c r="K48" i="21"/>
  <c r="J48" i="21"/>
  <c r="E45" i="21"/>
  <c r="N45" i="21"/>
  <c r="F45" i="21"/>
  <c r="J45" i="21"/>
  <c r="K45" i="21"/>
  <c r="L45" i="21"/>
  <c r="N42" i="21"/>
  <c r="E49" i="21"/>
  <c r="G49" i="21"/>
  <c r="F49" i="21"/>
  <c r="N49" i="21"/>
  <c r="J49" i="21"/>
  <c r="K49" i="21"/>
  <c r="E64" i="21"/>
  <c r="G64" i="21"/>
  <c r="N64" i="21"/>
  <c r="F64" i="21"/>
  <c r="K64" i="21"/>
  <c r="L64" i="21"/>
  <c r="J64" i="21"/>
  <c r="J31" i="21"/>
  <c r="K31" i="21"/>
  <c r="E75" i="21"/>
  <c r="N75" i="21"/>
  <c r="G75" i="21"/>
  <c r="F75" i="21"/>
  <c r="K75" i="21"/>
  <c r="L75" i="21"/>
  <c r="J75" i="21"/>
  <c r="E37" i="21"/>
  <c r="G37" i="21"/>
  <c r="F37" i="21"/>
  <c r="N37" i="21"/>
  <c r="J37" i="21"/>
  <c r="L37" i="21"/>
  <c r="K37" i="21"/>
  <c r="G43" i="21"/>
  <c r="K43" i="21"/>
  <c r="J43" i="21"/>
  <c r="L43" i="21"/>
  <c r="N65" i="21"/>
  <c r="G65" i="21"/>
  <c r="F65" i="21"/>
  <c r="L65" i="21"/>
  <c r="K65" i="21"/>
  <c r="J65" i="21"/>
  <c r="K57" i="21"/>
  <c r="L57" i="21"/>
  <c r="F62" i="21"/>
  <c r="K62" i="21"/>
  <c r="L62" i="21"/>
  <c r="J62" i="21"/>
  <c r="E70" i="21"/>
  <c r="G70" i="21"/>
  <c r="F70" i="21"/>
  <c r="N70" i="21"/>
  <c r="K70" i="21"/>
  <c r="L70" i="21"/>
  <c r="J70" i="21"/>
  <c r="E58" i="21"/>
  <c r="N58" i="21"/>
  <c r="F58" i="21"/>
  <c r="G58" i="21"/>
  <c r="J58" i="21"/>
  <c r="K58" i="21"/>
  <c r="E53" i="21"/>
  <c r="N53" i="21"/>
  <c r="F53" i="21"/>
  <c r="G53" i="21"/>
  <c r="L53" i="21"/>
  <c r="J53" i="21"/>
  <c r="K53" i="21"/>
  <c r="F66" i="21"/>
  <c r="J66" i="21"/>
  <c r="L66" i="21"/>
  <c r="K66" i="21"/>
  <c r="E55" i="21"/>
  <c r="G55" i="21"/>
  <c r="F55" i="21"/>
  <c r="N55" i="21"/>
  <c r="J55" i="21"/>
  <c r="L55" i="21"/>
  <c r="K55" i="21"/>
  <c r="N67" i="21"/>
  <c r="E71" i="21"/>
  <c r="G71" i="21"/>
  <c r="F71" i="21"/>
  <c r="N71" i="21"/>
  <c r="K71" i="21"/>
  <c r="J71" i="21"/>
  <c r="L71" i="21"/>
  <c r="E46" i="21"/>
  <c r="F46" i="21"/>
  <c r="G46" i="21"/>
  <c r="N46" i="21"/>
  <c r="K46" i="21"/>
  <c r="L46" i="21"/>
  <c r="J46" i="21"/>
  <c r="E38" i="21"/>
  <c r="N38" i="21"/>
  <c r="G38" i="21"/>
  <c r="F38" i="21"/>
  <c r="J38" i="21"/>
  <c r="K38" i="21"/>
  <c r="L38" i="21"/>
  <c r="E63" i="21"/>
  <c r="N63" i="21"/>
  <c r="F63" i="21"/>
  <c r="G63" i="21"/>
  <c r="J63" i="21"/>
  <c r="K63" i="21"/>
  <c r="L63" i="21"/>
  <c r="E50" i="21"/>
  <c r="F50" i="21"/>
  <c r="G50" i="21"/>
  <c r="N50" i="21"/>
  <c r="L50" i="21"/>
  <c r="J50" i="21"/>
  <c r="K50" i="21"/>
  <c r="G47" i="21"/>
  <c r="K47" i="21"/>
  <c r="J47" i="21"/>
  <c r="L47" i="21"/>
  <c r="E29" i="21"/>
  <c r="F29" i="21"/>
  <c r="G29" i="21"/>
  <c r="N29" i="21"/>
  <c r="K29" i="21"/>
  <c r="J29" i="21"/>
  <c r="L29" i="21"/>
  <c r="E32" i="21"/>
  <c r="G32" i="21"/>
  <c r="F32" i="21"/>
  <c r="N32" i="21"/>
  <c r="L32" i="21"/>
  <c r="K32" i="21"/>
  <c r="J32" i="21"/>
  <c r="E44" i="21"/>
  <c r="G44" i="21"/>
  <c r="F44" i="21"/>
  <c r="N44" i="21"/>
  <c r="L44" i="21"/>
  <c r="K44" i="21"/>
  <c r="J44" i="21"/>
  <c r="G34" i="21"/>
  <c r="N34" i="21"/>
  <c r="F34" i="21"/>
  <c r="K34" i="21"/>
  <c r="L34" i="21"/>
  <c r="E51" i="21"/>
  <c r="F51" i="21"/>
  <c r="E56" i="21"/>
  <c r="F56" i="21"/>
  <c r="G56" i="21"/>
  <c r="N56" i="21"/>
  <c r="J56" i="21"/>
  <c r="L56" i="21"/>
  <c r="K56" i="21"/>
  <c r="E40" i="21"/>
  <c r="G40" i="21"/>
  <c r="F40" i="21"/>
  <c r="N40" i="21"/>
  <c r="K40" i="21"/>
  <c r="L40" i="21"/>
  <c r="J40" i="21"/>
  <c r="E59" i="21"/>
  <c r="N59" i="21"/>
  <c r="F59" i="21"/>
  <c r="G59" i="21"/>
  <c r="J59" i="21"/>
  <c r="L59" i="21"/>
  <c r="J60" i="21"/>
  <c r="K60" i="21"/>
  <c r="L60" i="21"/>
  <c r="K74" i="21"/>
  <c r="J74" i="21"/>
  <c r="E61" i="21"/>
  <c r="F61" i="21"/>
  <c r="G61" i="21"/>
  <c r="N61" i="21"/>
  <c r="K61" i="21"/>
  <c r="J61" i="21"/>
  <c r="L61" i="21"/>
  <c r="E28" i="21"/>
  <c r="F28" i="21"/>
  <c r="N28" i="21"/>
  <c r="G28" i="21"/>
  <c r="J28" i="21"/>
  <c r="L28" i="21"/>
  <c r="K28" i="21"/>
  <c r="J33" i="21"/>
  <c r="K33" i="21"/>
  <c r="L33" i="21"/>
  <c r="E30" i="21"/>
  <c r="N30" i="21"/>
  <c r="F30" i="21"/>
  <c r="G30" i="21"/>
  <c r="K30" i="21"/>
  <c r="J30" i="21"/>
  <c r="L30" i="21"/>
  <c r="E52" i="21"/>
  <c r="G52" i="21"/>
  <c r="N52" i="21"/>
  <c r="F52" i="21"/>
  <c r="K52" i="21"/>
  <c r="J52" i="21"/>
  <c r="L52" i="21"/>
  <c r="E35" i="21"/>
  <c r="G35" i="21"/>
  <c r="N35" i="21"/>
  <c r="F35" i="21"/>
  <c r="K35" i="21"/>
  <c r="J35" i="21"/>
  <c r="L35" i="21"/>
  <c r="E39" i="21"/>
  <c r="F39" i="21"/>
  <c r="G39" i="21"/>
  <c r="N39" i="21"/>
  <c r="J39" i="21"/>
  <c r="L39" i="21"/>
  <c r="K39" i="21"/>
  <c r="E76" i="21"/>
  <c r="N76" i="21"/>
  <c r="F76" i="21"/>
  <c r="G76" i="21"/>
  <c r="J76" i="21"/>
  <c r="L76" i="21"/>
  <c r="K76" i="21"/>
  <c r="E73" i="21"/>
  <c r="G73" i="21"/>
  <c r="F73" i="21"/>
  <c r="N73" i="21"/>
  <c r="K73" i="21"/>
  <c r="J73" i="21"/>
  <c r="L73" i="21"/>
  <c r="E41" i="21"/>
  <c r="F41" i="21"/>
  <c r="N41" i="21"/>
  <c r="G41" i="21"/>
  <c r="J41" i="21"/>
  <c r="L41" i="21"/>
  <c r="K41" i="21"/>
  <c r="E21" i="21"/>
  <c r="F21" i="21"/>
  <c r="G21" i="21"/>
  <c r="N21" i="21"/>
  <c r="J21" i="21"/>
  <c r="L21" i="21"/>
  <c r="K21" i="21"/>
  <c r="E9" i="21"/>
  <c r="F9" i="21"/>
  <c r="N9" i="21"/>
  <c r="G9" i="21"/>
  <c r="L9" i="21"/>
  <c r="J9" i="21"/>
  <c r="K9" i="21"/>
  <c r="E16" i="21"/>
  <c r="F16" i="21"/>
  <c r="G16" i="21"/>
  <c r="N16" i="21"/>
  <c r="J16" i="21"/>
  <c r="L16" i="21"/>
  <c r="K16" i="21"/>
  <c r="J17" i="21"/>
  <c r="L17" i="21"/>
  <c r="K17" i="21"/>
  <c r="E11" i="21"/>
  <c r="F11" i="21"/>
  <c r="N11" i="21"/>
  <c r="G11" i="21"/>
  <c r="J11" i="21"/>
  <c r="K11" i="21"/>
  <c r="L11" i="21"/>
  <c r="E20" i="21"/>
  <c r="F20" i="21"/>
  <c r="N20" i="21"/>
  <c r="G20" i="21"/>
  <c r="K20" i="21"/>
  <c r="L20" i="21"/>
  <c r="J20" i="21"/>
  <c r="E24" i="21"/>
  <c r="G24" i="21"/>
  <c r="F24" i="21"/>
  <c r="N24" i="21"/>
  <c r="J24" i="21"/>
  <c r="L24" i="21"/>
  <c r="K24" i="21"/>
  <c r="E10" i="21"/>
  <c r="G10" i="21"/>
  <c r="F10" i="21"/>
  <c r="N10" i="21"/>
  <c r="L10" i="21"/>
  <c r="K10" i="21"/>
  <c r="J10" i="21"/>
  <c r="E25" i="21"/>
  <c r="F25" i="21"/>
  <c r="G25" i="21"/>
  <c r="N25" i="21"/>
  <c r="K25" i="21"/>
  <c r="L25" i="21"/>
  <c r="J25" i="21"/>
  <c r="E22" i="21"/>
  <c r="N22" i="21"/>
  <c r="G22" i="21"/>
  <c r="F22" i="21"/>
  <c r="K22" i="21"/>
  <c r="J22" i="21"/>
  <c r="L22" i="21"/>
  <c r="E23" i="21"/>
  <c r="F23" i="21"/>
  <c r="G23" i="21"/>
  <c r="N23" i="21"/>
  <c r="K23" i="21"/>
  <c r="L23" i="21"/>
  <c r="J23" i="21"/>
  <c r="E18" i="21"/>
  <c r="G18" i="21"/>
  <c r="F18" i="21"/>
  <c r="N18" i="21"/>
  <c r="J18" i="21"/>
  <c r="K18" i="21"/>
  <c r="L18" i="21"/>
  <c r="E8" i="21"/>
  <c r="F8" i="21"/>
  <c r="G8" i="21"/>
  <c r="N8" i="21"/>
  <c r="J8" i="21"/>
  <c r="K8" i="21"/>
  <c r="E15" i="21"/>
  <c r="G15" i="21"/>
  <c r="F15" i="21"/>
  <c r="N15" i="21"/>
  <c r="L15" i="21"/>
  <c r="J15" i="21"/>
  <c r="K15" i="21"/>
  <c r="E19" i="21"/>
  <c r="G19" i="21"/>
  <c r="N19" i="21"/>
  <c r="F19" i="21"/>
  <c r="K19" i="21"/>
  <c r="J19" i="21"/>
  <c r="L19" i="21"/>
  <c r="E12" i="21"/>
  <c r="G12" i="21"/>
  <c r="F12" i="21"/>
  <c r="N12" i="21"/>
  <c r="J12" i="21"/>
  <c r="L12" i="21"/>
  <c r="K12" i="21"/>
  <c r="F27" i="21"/>
  <c r="G27" i="21"/>
  <c r="L27" i="21"/>
  <c r="J27" i="21"/>
  <c r="K27" i="21"/>
  <c r="D206" i="21"/>
  <c r="D230" i="21"/>
  <c r="D150" i="21"/>
  <c r="D217" i="21"/>
  <c r="D221" i="21"/>
  <c r="D15" i="21"/>
  <c r="D131" i="21"/>
  <c r="D198" i="21"/>
  <c r="D226" i="21"/>
  <c r="D59" i="21"/>
  <c r="D222" i="21"/>
  <c r="D228" i="21"/>
  <c r="D104" i="21"/>
  <c r="D177" i="21"/>
  <c r="D110" i="21"/>
  <c r="D227" i="21"/>
  <c r="D190" i="21"/>
  <c r="D123" i="21"/>
  <c r="D136" i="21"/>
  <c r="D12" i="21"/>
  <c r="D232" i="21"/>
  <c r="D187" i="21"/>
  <c r="D161" i="21"/>
  <c r="D193" i="21"/>
  <c r="D205" i="21"/>
  <c r="D84" i="21"/>
  <c r="D153" i="21"/>
  <c r="D106" i="21"/>
  <c r="D140" i="21"/>
  <c r="D191" i="21"/>
  <c r="D199" i="21"/>
  <c r="D188" i="21"/>
  <c r="D118" i="21"/>
  <c r="D169" i="21"/>
  <c r="D83" i="21"/>
  <c r="D201" i="21"/>
  <c r="D32" i="21"/>
  <c r="D159" i="21"/>
  <c r="D238" i="21"/>
  <c r="D29" i="21"/>
  <c r="D49" i="21"/>
  <c r="D18" i="21"/>
  <c r="D207" i="21"/>
  <c r="D186" i="21"/>
  <c r="D116" i="21"/>
  <c r="D108" i="21"/>
  <c r="D39" i="21"/>
  <c r="D36" i="21"/>
  <c r="D72" i="21"/>
  <c r="D22" i="21"/>
  <c r="D130" i="21"/>
  <c r="D245" i="21"/>
  <c r="D234" i="21"/>
  <c r="D63" i="21"/>
  <c r="D151" i="21"/>
  <c r="D38" i="21"/>
  <c r="D168" i="21"/>
  <c r="D64" i="21"/>
  <c r="D239" i="21"/>
  <c r="D102" i="21"/>
  <c r="D170" i="21"/>
  <c r="D236" i="21"/>
  <c r="D181" i="21"/>
  <c r="D111" i="21"/>
  <c r="D223" i="21"/>
  <c r="D62" i="21"/>
  <c r="D127" i="21"/>
  <c r="D137" i="21"/>
  <c r="D200" i="21"/>
  <c r="D166" i="21"/>
  <c r="D53" i="21"/>
  <c r="D220" i="21"/>
  <c r="D229" i="21"/>
  <c r="D212" i="21"/>
  <c r="D73" i="21"/>
  <c r="D8" i="21"/>
  <c r="D237" i="21"/>
  <c r="D247" i="21"/>
  <c r="D165" i="21"/>
  <c r="D76" i="21"/>
  <c r="D135" i="21"/>
  <c r="D87" i="21"/>
  <c r="D40" i="21"/>
  <c r="D71" i="21"/>
  <c r="D178" i="21"/>
  <c r="D195" i="21"/>
  <c r="D58" i="21"/>
  <c r="D113" i="21"/>
  <c r="D149" i="21"/>
  <c r="D133" i="21"/>
  <c r="D208" i="21"/>
  <c r="D244" i="21"/>
  <c r="D21" i="21"/>
  <c r="D121" i="21"/>
  <c r="D145" i="21"/>
  <c r="D172" i="21"/>
  <c r="D146" i="21"/>
  <c r="D211" i="21"/>
  <c r="D55" i="21"/>
  <c r="D56" i="21"/>
  <c r="D162" i="21"/>
  <c r="D41" i="21"/>
  <c r="D67" i="21"/>
  <c r="D92" i="21"/>
  <c r="D37" i="21"/>
  <c r="D197" i="21"/>
  <c r="D160" i="21"/>
  <c r="D203" i="21"/>
  <c r="D126" i="21"/>
  <c r="D152" i="21"/>
  <c r="D134" i="21"/>
  <c r="D103" i="21"/>
  <c r="D147" i="21"/>
  <c r="D98" i="21"/>
  <c r="D167" i="21"/>
  <c r="D185" i="21"/>
  <c r="D81" i="21"/>
  <c r="D154" i="21"/>
  <c r="D57" i="21"/>
  <c r="D210" i="21"/>
  <c r="D101" i="21"/>
  <c r="D144" i="21"/>
  <c r="D128" i="21"/>
  <c r="D115" i="21"/>
  <c r="D45" i="21"/>
  <c r="D246" i="21"/>
  <c r="D189" i="21"/>
  <c r="D179" i="21"/>
  <c r="D14" i="21"/>
  <c r="D213" i="21"/>
  <c r="D24" i="21"/>
  <c r="D183" i="21"/>
  <c r="D96" i="21"/>
  <c r="D100" i="21"/>
  <c r="D204" i="21"/>
  <c r="D182" i="21"/>
  <c r="D28" i="21"/>
  <c r="D50" i="21"/>
  <c r="D125" i="21"/>
  <c r="D85" i="21"/>
  <c r="D9" i="21"/>
  <c r="D107" i="21"/>
  <c r="D88" i="21"/>
  <c r="D242" i="21"/>
  <c r="D231" i="21"/>
  <c r="D175" i="21"/>
  <c r="D105" i="21"/>
  <c r="D44" i="21"/>
  <c r="D19" i="21"/>
  <c r="D112" i="21"/>
  <c r="D42" i="21"/>
  <c r="D86" i="21"/>
  <c r="D173" i="21"/>
  <c r="D248" i="21"/>
  <c r="D224" i="21"/>
  <c r="D122" i="21"/>
  <c r="D23" i="21"/>
  <c r="D216" i="21"/>
  <c r="D52" i="21"/>
  <c r="D119" i="21"/>
  <c r="D148" i="21"/>
  <c r="D164" i="21"/>
  <c r="D70" i="21"/>
  <c r="D194" i="21"/>
  <c r="D233" i="21"/>
  <c r="D138" i="21"/>
  <c r="D117" i="21"/>
  <c r="D11" i="21"/>
  <c r="D30" i="21"/>
  <c r="D35" i="21"/>
  <c r="D99" i="21"/>
  <c r="D225" i="21"/>
  <c r="D114" i="21"/>
  <c r="D155" i="21"/>
  <c r="D156" i="21"/>
  <c r="D235" i="21"/>
  <c r="D124" i="21"/>
  <c r="D61" i="21"/>
  <c r="D158" i="21"/>
  <c r="D143" i="21"/>
  <c r="D157" i="21"/>
  <c r="D141" i="21"/>
  <c r="D174" i="21"/>
  <c r="D214" i="21"/>
  <c r="D243" i="21"/>
  <c r="D10" i="21"/>
  <c r="D129" i="21"/>
  <c r="D209" i="21"/>
  <c r="D219" i="21"/>
  <c r="D25" i="21"/>
  <c r="D176" i="21"/>
  <c r="D192" i="21"/>
  <c r="D184" i="21"/>
  <c r="D215" i="21"/>
  <c r="D120" i="21"/>
  <c r="D79" i="21"/>
  <c r="D218" i="21"/>
  <c r="D132" i="21"/>
  <c r="D20" i="21"/>
  <c r="D97" i="21"/>
  <c r="D46" i="21"/>
  <c r="D163" i="21"/>
  <c r="D75" i="21"/>
  <c r="D16" i="21"/>
  <c r="D180" i="21"/>
  <c r="D171" i="21"/>
  <c r="M31" i="21" l="1"/>
  <c r="I31" i="21"/>
  <c r="H31" i="21"/>
  <c r="M13" i="21"/>
  <c r="H13" i="21"/>
  <c r="I13" i="21"/>
  <c r="M27" i="21"/>
  <c r="H27" i="21"/>
  <c r="I27" i="21"/>
  <c r="M34" i="21"/>
  <c r="I34" i="21"/>
  <c r="H34" i="21"/>
  <c r="M36" i="21"/>
  <c r="I36" i="21"/>
  <c r="H36" i="21"/>
  <c r="M26" i="21"/>
  <c r="I26" i="21"/>
  <c r="H26" i="21"/>
  <c r="M33" i="21"/>
  <c r="I33" i="21"/>
  <c r="H33" i="21"/>
  <c r="M14" i="21"/>
  <c r="H14" i="21"/>
  <c r="I14" i="21"/>
  <c r="M17" i="21"/>
  <c r="H17" i="21"/>
  <c r="I17" i="21"/>
  <c r="M12" i="21"/>
  <c r="I12" i="21"/>
  <c r="H12" i="21"/>
  <c r="M22" i="21"/>
  <c r="H22" i="21"/>
  <c r="I22" i="21"/>
  <c r="M23" i="21"/>
  <c r="H23" i="21"/>
  <c r="I23" i="21"/>
  <c r="M35" i="21"/>
  <c r="I35" i="21"/>
  <c r="H35" i="21"/>
  <c r="M29" i="21"/>
  <c r="I29" i="21"/>
  <c r="H29" i="21"/>
  <c r="M10" i="21"/>
  <c r="I10" i="21"/>
  <c r="H10" i="21"/>
  <c r="M38" i="21"/>
  <c r="I38" i="21"/>
  <c r="H38" i="21"/>
  <c r="M24" i="21"/>
  <c r="H24" i="21"/>
  <c r="I24" i="21"/>
  <c r="M16" i="21"/>
  <c r="H16" i="21"/>
  <c r="I16" i="21"/>
  <c r="M30" i="21"/>
  <c r="I30" i="21"/>
  <c r="H30" i="21"/>
  <c r="M19" i="21"/>
  <c r="I19" i="21"/>
  <c r="H19" i="21"/>
  <c r="M25" i="21"/>
  <c r="H25" i="21"/>
  <c r="I25" i="21"/>
  <c r="M21" i="21"/>
  <c r="H21" i="21"/>
  <c r="I21" i="21"/>
  <c r="M15" i="21"/>
  <c r="H15" i="21"/>
  <c r="I15" i="21"/>
  <c r="M39" i="21"/>
  <c r="I39" i="21"/>
  <c r="H39" i="21"/>
  <c r="M8" i="21"/>
  <c r="I8" i="21"/>
  <c r="H8" i="21"/>
  <c r="M20" i="21"/>
  <c r="H20" i="21"/>
  <c r="I20" i="21"/>
  <c r="M11" i="21"/>
  <c r="I11" i="21"/>
  <c r="H11" i="21"/>
  <c r="M9" i="21"/>
  <c r="I9" i="21"/>
  <c r="H9" i="21"/>
  <c r="M28" i="21"/>
  <c r="I28" i="21"/>
  <c r="H28" i="21"/>
  <c r="M18" i="21"/>
  <c r="I18" i="21"/>
  <c r="H18" i="21"/>
  <c r="M32" i="21"/>
  <c r="I32" i="21"/>
  <c r="H32" i="21"/>
  <c r="M37" i="21"/>
  <c r="I37" i="21"/>
  <c r="H37" i="21"/>
  <c r="L91" i="21"/>
  <c r="K95" i="21"/>
  <c r="L14" i="21"/>
  <c r="F69" i="21"/>
  <c r="G66" i="21"/>
  <c r="N62" i="21"/>
  <c r="N43" i="21"/>
  <c r="L90" i="21"/>
  <c r="J94" i="21"/>
  <c r="F91" i="21"/>
  <c r="D43" i="21"/>
  <c r="D90" i="21"/>
  <c r="K14" i="21"/>
  <c r="N69" i="21"/>
  <c r="N66" i="21"/>
  <c r="G62" i="21"/>
  <c r="F43" i="21"/>
  <c r="J90" i="21"/>
  <c r="K94" i="21"/>
  <c r="N91" i="21"/>
  <c r="G95" i="21"/>
  <c r="G88" i="21"/>
  <c r="G91" i="21"/>
  <c r="N95" i="21"/>
  <c r="N94" i="21"/>
  <c r="E91" i="21"/>
  <c r="E95" i="21"/>
  <c r="F84" i="21"/>
  <c r="N84" i="21"/>
  <c r="D77" i="21"/>
  <c r="D68" i="21"/>
  <c r="N68" i="21"/>
  <c r="L82" i="21"/>
  <c r="G82" i="21"/>
  <c r="G80" i="21"/>
  <c r="F89" i="21"/>
  <c r="N83" i="21"/>
  <c r="G81" i="21"/>
  <c r="E84" i="21"/>
  <c r="J36" i="21"/>
  <c r="F90" i="21"/>
  <c r="N82" i="21"/>
  <c r="F80" i="21"/>
  <c r="N89" i="21"/>
  <c r="E34" i="21"/>
  <c r="E65" i="21"/>
  <c r="L69" i="21"/>
  <c r="K69" i="21"/>
  <c r="G69" i="21"/>
  <c r="K90" i="21"/>
  <c r="D34" i="21"/>
  <c r="E66" i="21"/>
  <c r="E43" i="21"/>
  <c r="N90" i="21"/>
  <c r="D69" i="21"/>
  <c r="G90" i="21"/>
  <c r="K54" i="21"/>
  <c r="J57" i="21"/>
  <c r="E90" i="21"/>
  <c r="N57" i="21"/>
  <c r="D66" i="21"/>
  <c r="G51" i="21"/>
  <c r="G77" i="21"/>
  <c r="L67" i="21"/>
  <c r="L58" i="21"/>
  <c r="J68" i="21"/>
  <c r="L48" i="21"/>
  <c r="E82" i="21"/>
  <c r="E80" i="21"/>
  <c r="E89" i="21"/>
  <c r="E83" i="21"/>
  <c r="G57" i="21"/>
  <c r="K82" i="21"/>
  <c r="K67" i="21"/>
  <c r="D94" i="21"/>
  <c r="D65" i="21"/>
  <c r="E77" i="21"/>
  <c r="J67" i="21"/>
  <c r="K68" i="21"/>
  <c r="E68" i="21"/>
  <c r="E67" i="21"/>
  <c r="D54" i="21"/>
  <c r="J69" i="21"/>
  <c r="D82" i="21"/>
  <c r="E69" i="21"/>
  <c r="E62" i="21"/>
  <c r="D80" i="21"/>
  <c r="F94" i="21"/>
  <c r="J54" i="21"/>
  <c r="G94" i="21"/>
  <c r="K36" i="21"/>
  <c r="K80" i="21"/>
  <c r="E94" i="21"/>
  <c r="D89" i="21"/>
  <c r="L36" i="21"/>
  <c r="L54" i="21"/>
  <c r="J82" i="21"/>
  <c r="J80" i="21"/>
  <c r="L89" i="21"/>
  <c r="D91" i="21"/>
  <c r="N36" i="21"/>
  <c r="F54" i="21"/>
  <c r="K77" i="21"/>
  <c r="L80" i="21"/>
  <c r="J89" i="21"/>
  <c r="F36" i="21"/>
  <c r="N54" i="21"/>
  <c r="L77" i="21"/>
  <c r="F57" i="21"/>
  <c r="F82" i="21"/>
  <c r="N80" i="21"/>
  <c r="K89" i="21"/>
  <c r="G36" i="21"/>
  <c r="G54" i="21"/>
  <c r="N77" i="21"/>
  <c r="E57" i="21"/>
  <c r="E36" i="21"/>
  <c r="E54" i="21"/>
  <c r="F77" i="21"/>
  <c r="L68" i="21"/>
  <c r="G67" i="21"/>
  <c r="G68" i="21"/>
  <c r="D95" i="21"/>
  <c r="J34" i="21"/>
  <c r="F67" i="21"/>
  <c r="F68" i="21"/>
  <c r="F87" i="21"/>
  <c r="G85" i="21"/>
  <c r="D33" i="21"/>
  <c r="D17" i="21"/>
  <c r="F74" i="21"/>
  <c r="N47" i="21"/>
  <c r="G31" i="21"/>
  <c r="G45" i="21"/>
  <c r="N74" i="21"/>
  <c r="F47" i="21"/>
  <c r="N31" i="21"/>
  <c r="E74" i="21"/>
  <c r="E47" i="21"/>
  <c r="E31" i="21"/>
  <c r="F31" i="21"/>
  <c r="L13" i="21"/>
  <c r="J13" i="21"/>
  <c r="K13" i="21"/>
  <c r="J14" i="21"/>
  <c r="K78" i="21"/>
  <c r="G13" i="21"/>
  <c r="G14" i="21"/>
  <c r="F17" i="21"/>
  <c r="F33" i="21"/>
  <c r="G60" i="21"/>
  <c r="L78" i="21"/>
  <c r="F13" i="21"/>
  <c r="N14" i="21"/>
  <c r="N17" i="21"/>
  <c r="N33" i="21"/>
  <c r="F60" i="21"/>
  <c r="N78" i="21"/>
  <c r="G74" i="21"/>
  <c r="D51" i="21"/>
  <c r="E27" i="21"/>
  <c r="K59" i="21"/>
  <c r="J51" i="21"/>
  <c r="J77" i="21"/>
  <c r="L49" i="21"/>
  <c r="F78" i="21"/>
  <c r="G89" i="21"/>
  <c r="N81" i="21"/>
  <c r="E13" i="21"/>
  <c r="E14" i="21"/>
  <c r="E33" i="21"/>
  <c r="E60" i="21"/>
  <c r="G78" i="21"/>
  <c r="D93" i="21"/>
  <c r="J26" i="21"/>
  <c r="L51" i="21"/>
  <c r="E78" i="21"/>
  <c r="J93" i="21"/>
  <c r="N27" i="21"/>
  <c r="E17" i="21"/>
  <c r="K26" i="21"/>
  <c r="K51" i="21"/>
  <c r="L93" i="21"/>
  <c r="N51" i="21"/>
  <c r="K93" i="21"/>
  <c r="F93" i="21"/>
  <c r="L26" i="21"/>
  <c r="F26" i="21"/>
  <c r="G26" i="21"/>
  <c r="N93" i="21"/>
  <c r="N13" i="21"/>
  <c r="G17" i="21"/>
  <c r="N60" i="21"/>
  <c r="D60" i="21"/>
  <c r="N26" i="21"/>
  <c r="G93" i="21"/>
  <c r="D31" i="21"/>
  <c r="F14" i="21"/>
  <c r="G33" i="21"/>
  <c r="J78" i="21"/>
  <c r="E93" i="21"/>
  <c r="D27" i="21"/>
  <c r="E26" i="21"/>
  <c r="K42" i="21"/>
  <c r="D78" i="21"/>
  <c r="D47" i="21"/>
  <c r="L42" i="21"/>
  <c r="J42" i="21"/>
  <c r="G42" i="21"/>
  <c r="D74" i="21"/>
  <c r="L74" i="21"/>
  <c r="L31" i="21"/>
  <c r="D13" i="21"/>
  <c r="F42" i="21"/>
  <c r="D26" i="21"/>
  <c r="E42" i="21"/>
  <c r="N4" i="21" l="1"/>
  <c r="N5" i="21"/>
  <c r="N2" i="21"/>
  <c r="N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Belsky, Cadence</author>
  </authors>
  <commentList>
    <comment ref="O3" authorId="0" shapeId="0" xr:uid="{581A9CE1-9C75-45EF-B471-901995A25B3C}">
      <text>
        <r>
          <rPr>
            <b/>
            <sz val="9"/>
            <color indexed="81"/>
            <rFont val="Tahoma"/>
            <family val="2"/>
          </rPr>
          <t>Does your asset have redundancy or do you have a back-up on hand, or could you easily acquire one?</t>
        </r>
      </text>
    </comment>
    <comment ref="P3" authorId="0" shapeId="0" xr:uid="{65CDA70A-2243-443D-9F38-69D8E6324D2A}">
      <text>
        <r>
          <rPr>
            <b/>
            <sz val="9"/>
            <color indexed="81"/>
            <rFont val="Tahoma"/>
            <family val="2"/>
          </rPr>
          <t>How many customers could lose service if the asset fails?</t>
        </r>
      </text>
    </comment>
    <comment ref="Q3" authorId="0" shapeId="0" xr:uid="{789F9DA8-45E7-4673-9187-94FAAA08DE28}">
      <text>
        <r>
          <rPr>
            <b/>
            <sz val="9"/>
            <color indexed="81"/>
            <rFont val="Tahoma"/>
            <family val="2"/>
          </rPr>
          <t>Could asset failure lead to a regulatory violation?</t>
        </r>
      </text>
    </comment>
    <comment ref="R3" authorId="0" shapeId="0" xr:uid="{B4F259E6-A5BC-4374-899B-8B679C6E3855}">
      <text>
        <r>
          <rPr>
            <b/>
            <sz val="9"/>
            <color indexed="81"/>
            <rFont val="Tahoma"/>
            <family val="2"/>
          </rPr>
          <t>Could asset failure lead to public health or environmental concerns?</t>
        </r>
      </text>
    </comment>
    <comment ref="S3" authorId="0" shapeId="0" xr:uid="{533A967D-1A55-420F-8701-2A90DAF27721}">
      <text>
        <r>
          <rPr>
            <b/>
            <sz val="9"/>
            <color indexed="81"/>
            <rFont val="Tahoma"/>
            <family val="2"/>
          </rPr>
          <t>Are you operating the asset above, at, or below intended capacity?</t>
        </r>
      </text>
    </comment>
    <comment ref="T3" authorId="0" shapeId="0" xr:uid="{A521C303-CEC1-442C-9888-E8EBDDEE6AAC}">
      <text>
        <r>
          <rPr>
            <b/>
            <sz val="9"/>
            <color indexed="81"/>
            <rFont val="Tahoma"/>
            <family val="2"/>
          </rPr>
          <t xml:space="preserve">Does the Asset need frequent repairs in addition to routine maintenance?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ODEQ Asset Management Plan (BLANK).xlsx!Expectancy" type="102" refreshedVersion="6" minRefreshableVersion="5">
    <extLst>
      <ext xmlns:x15="http://schemas.microsoft.com/office/spreadsheetml/2010/11/main" uri="{DE250136-89BD-433C-8126-D09CA5730AF9}">
        <x15:connection id="Expectancy">
          <x15:rangePr sourceName="_xlcn.WorksheetConnection_ODEQAssetManagementPlanBLANK.xlsxExpectancy1"/>
        </x15:connection>
      </ext>
    </extLst>
  </connection>
  <connection id="3" xr16:uid="{00000000-0015-0000-FFFF-FFFF02000000}" name="WorksheetConnection_ODEQ Asset Management Plan (BLANK).xlsx!Table4" type="102" refreshedVersion="6" minRefreshableVersion="5">
    <extLst>
      <ext xmlns:x15="http://schemas.microsoft.com/office/spreadsheetml/2010/11/main" uri="{DE250136-89BD-433C-8126-D09CA5730AF9}">
        <x15:connection id="Table4">
          <x15:rangePr sourceName="_xlcn.WorksheetConnection_ODEQAssetManagementPlanBLANK.xlsxTable41"/>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<sst xmlns="http://schemas.openxmlformats.org/spreadsheetml/2006/main" count="738" uniqueCount="572">
  <si>
    <t>Utility Name:</t>
  </si>
  <si>
    <t>PWSID No.</t>
  </si>
  <si>
    <t>Date of Inventory:</t>
  </si>
  <si>
    <t>Population Served:</t>
  </si>
  <si>
    <t>Number of Connections:</t>
  </si>
  <si>
    <t>System Representatives:</t>
  </si>
  <si>
    <t xml:space="preserve">Category List </t>
  </si>
  <si>
    <t>Pump</t>
  </si>
  <si>
    <t>Hydrant</t>
  </si>
  <si>
    <t>Meter</t>
  </si>
  <si>
    <t>Pipe</t>
  </si>
  <si>
    <t>Source</t>
  </si>
  <si>
    <t>Tank</t>
  </si>
  <si>
    <t>Analytical</t>
  </si>
  <si>
    <t>Treatment</t>
  </si>
  <si>
    <t>Valve</t>
  </si>
  <si>
    <t>Control</t>
  </si>
  <si>
    <t>Safety</t>
  </si>
  <si>
    <t>Building</t>
  </si>
  <si>
    <t>Other</t>
  </si>
  <si>
    <t xml:space="preserve">Fire </t>
  </si>
  <si>
    <t>PVC</t>
  </si>
  <si>
    <t>Well</t>
  </si>
  <si>
    <t>Clear Well</t>
  </si>
  <si>
    <t xml:space="preserve">Sedimentation </t>
  </si>
  <si>
    <t xml:space="preserve">Gate </t>
  </si>
  <si>
    <t xml:space="preserve">Telemetry </t>
  </si>
  <si>
    <t>PPE</t>
  </si>
  <si>
    <t>Treatment Plant</t>
  </si>
  <si>
    <t>Truck</t>
  </si>
  <si>
    <t>Add Description</t>
  </si>
  <si>
    <t xml:space="preserve">Booster </t>
  </si>
  <si>
    <t xml:space="preserve">Flush </t>
  </si>
  <si>
    <t>Ductile Iron (DI)</t>
  </si>
  <si>
    <t>Ground Level Storage Tank</t>
  </si>
  <si>
    <t>Filtration</t>
  </si>
  <si>
    <t>Ball</t>
  </si>
  <si>
    <t xml:space="preserve">SCADA </t>
  </si>
  <si>
    <t>Fencing</t>
  </si>
  <si>
    <t>Backhoe</t>
  </si>
  <si>
    <t xml:space="preserve">Flow Test </t>
  </si>
  <si>
    <t xml:space="preserve">Steel </t>
  </si>
  <si>
    <t>Elevated Storage Tank</t>
  </si>
  <si>
    <t>Colorimeter</t>
  </si>
  <si>
    <t>Clarifier</t>
  </si>
  <si>
    <t xml:space="preserve">Butterfly </t>
  </si>
  <si>
    <t>Variable Frequency Drive (VFD)</t>
  </si>
  <si>
    <t>Office</t>
  </si>
  <si>
    <t>Dump Truck</t>
  </si>
  <si>
    <t xml:space="preserve">Other </t>
  </si>
  <si>
    <t xml:space="preserve">Cast Iron </t>
  </si>
  <si>
    <t xml:space="preserve">Reservoir </t>
  </si>
  <si>
    <t>Turbidimeter</t>
  </si>
  <si>
    <t>Chemical Feed</t>
  </si>
  <si>
    <t>Pressure Relief (PRV)</t>
  </si>
  <si>
    <t>HVAC Truck</t>
  </si>
  <si>
    <t xml:space="preserve">Concrete </t>
  </si>
  <si>
    <t>TDS Meter</t>
  </si>
  <si>
    <t>Air Release (ARV)</t>
  </si>
  <si>
    <t xml:space="preserve">Backwash </t>
  </si>
  <si>
    <t>Flow</t>
  </si>
  <si>
    <t>Air Vacuum</t>
  </si>
  <si>
    <t xml:space="preserve">Check </t>
  </si>
  <si>
    <t>Blow-Off</t>
  </si>
  <si>
    <t xml:space="preserve">Altitude </t>
  </si>
  <si>
    <t>Corrosion Control</t>
  </si>
  <si>
    <t>Backwash Lagoon</t>
  </si>
  <si>
    <t xml:space="preserve">Compliance </t>
  </si>
  <si>
    <t xml:space="preserve">Importance </t>
  </si>
  <si>
    <t>Yes</t>
  </si>
  <si>
    <t xml:space="preserve">Life </t>
  </si>
  <si>
    <t>Capacity</t>
  </si>
  <si>
    <t>Repair</t>
  </si>
  <si>
    <t>Current Condition</t>
  </si>
  <si>
    <t>Back Ups</t>
  </si>
  <si>
    <t>0%-25%</t>
  </si>
  <si>
    <t>No</t>
  </si>
  <si>
    <t>Above</t>
  </si>
  <si>
    <t>Bad</t>
  </si>
  <si>
    <t>26%-50%</t>
  </si>
  <si>
    <t>At</t>
  </si>
  <si>
    <t xml:space="preserve">Reliability </t>
  </si>
  <si>
    <t>Fair</t>
  </si>
  <si>
    <t>51%-75%</t>
  </si>
  <si>
    <t>Concerns</t>
  </si>
  <si>
    <t>Below</t>
  </si>
  <si>
    <t>Good</t>
  </si>
  <si>
    <t>76%-100%</t>
  </si>
  <si>
    <t xml:space="preserve">Funding Source </t>
  </si>
  <si>
    <t xml:space="preserve">Annual Budget </t>
  </si>
  <si>
    <t>Capital Improvement Account</t>
  </si>
  <si>
    <t>Reserve Account</t>
  </si>
  <si>
    <t xml:space="preserve">Oklahoma Water Resources Board </t>
  </si>
  <si>
    <t xml:space="preserve">Oklahoma Department of Environmental Quality </t>
  </si>
  <si>
    <t>Oklahoma Department of Commerce</t>
  </si>
  <si>
    <t xml:space="preserve">U.S. Department of Agriculture </t>
  </si>
  <si>
    <t>U.S. Environmental Protection Agency</t>
  </si>
  <si>
    <t xml:space="preserve">Indian Health Service </t>
  </si>
  <si>
    <t>Oklahoma Councils of Government</t>
  </si>
  <si>
    <t>Communities Unlimited</t>
  </si>
  <si>
    <t>Oklahoma Rural Water Association</t>
  </si>
  <si>
    <t>Other (Type in cell)</t>
  </si>
  <si>
    <t>Data Collection Sheet</t>
  </si>
  <si>
    <t xml:space="preserve">I.D. Number </t>
  </si>
  <si>
    <t>Category</t>
  </si>
  <si>
    <t>Type</t>
  </si>
  <si>
    <t xml:space="preserve">Size </t>
  </si>
  <si>
    <t>Description</t>
  </si>
  <si>
    <t>Location</t>
  </si>
  <si>
    <t>Installation Estimated?</t>
  </si>
  <si>
    <t xml:space="preserve">Repair and Maintenance History </t>
  </si>
  <si>
    <t>Estimated Year of Failure</t>
  </si>
  <si>
    <t>Life Expectancy</t>
  </si>
  <si>
    <t>Initial Price</t>
  </si>
  <si>
    <t>Initial Price Estimated?</t>
  </si>
  <si>
    <t>Year of Initial Price</t>
  </si>
  <si>
    <t>Year of Failure</t>
  </si>
  <si>
    <t>Long-Term Funding Source</t>
  </si>
  <si>
    <t>Probability of Failure</t>
  </si>
  <si>
    <t>Criticality Score</t>
  </si>
  <si>
    <t>CoF Score</t>
  </si>
  <si>
    <t>PoF Score</t>
  </si>
  <si>
    <t>Recommendations:</t>
  </si>
  <si>
    <t># of Assets</t>
  </si>
  <si>
    <t>ID Number</t>
  </si>
  <si>
    <t>Size</t>
  </si>
  <si>
    <t>Projected Cost of Replacement</t>
  </si>
  <si>
    <t>YEAR</t>
  </si>
  <si>
    <t>INFLATION RATE</t>
  </si>
  <si>
    <t>Definitions</t>
  </si>
  <si>
    <t>Contents of this page:</t>
  </si>
  <si>
    <t>Cost Data</t>
  </si>
  <si>
    <t>Consequence of Failure</t>
  </si>
  <si>
    <t>Categories and Types of Assets</t>
  </si>
  <si>
    <t>Data Input Headers</t>
  </si>
  <si>
    <t>Question Clarification</t>
  </si>
  <si>
    <t>Other Headers</t>
  </si>
  <si>
    <t>Auto-Calculated Headers</t>
  </si>
  <si>
    <t>Scores</t>
  </si>
  <si>
    <t xml:space="preserve"> Data Collection Sheet</t>
  </si>
  <si>
    <t xml:space="preserve">   Categories and Types of Assets</t>
  </si>
  <si>
    <t>Pumps</t>
  </si>
  <si>
    <t>High-Service</t>
  </si>
  <si>
    <t>Pump that transports water from the treatment plant to the distribution system.</t>
  </si>
  <si>
    <t>Booster</t>
  </si>
  <si>
    <t>Pump that helps to boost fluid pressure and flow. Also known as a pressure pump.</t>
  </si>
  <si>
    <t>Transfer</t>
  </si>
  <si>
    <t>Pump that helps to move water from one place to another. Also known as a utility pump.</t>
  </si>
  <si>
    <t>Metering</t>
  </si>
  <si>
    <t>Pump that helps to maintain an accurate volumetric flow rate by delivering water in precise amounts.</t>
  </si>
  <si>
    <t>Surface Water Intake</t>
  </si>
  <si>
    <t>Pump that transports water from a surface source to the treatment plant.</t>
  </si>
  <si>
    <t>Backwash</t>
  </si>
  <si>
    <t>Pump used to flush filters clogged by debris.</t>
  </si>
  <si>
    <t>Motor</t>
  </si>
  <si>
    <t>Pump that used mechanical energy to move water from one part of the system to another.</t>
  </si>
  <si>
    <t>Hydrants</t>
  </si>
  <si>
    <t>Fire</t>
  </si>
  <si>
    <t>Connection point to the water system that may be used by firefighters in the case of an emergency.</t>
  </si>
  <si>
    <t>Flush</t>
  </si>
  <si>
    <t>Connection point to the water system used to flush a water line of debris.</t>
  </si>
  <si>
    <t>Flow-test</t>
  </si>
  <si>
    <t>Connection point in the system used to determine the residual pressure within the water line.</t>
  </si>
  <si>
    <t>Meters</t>
  </si>
  <si>
    <t>Master</t>
  </si>
  <si>
    <t>Meter that records the total amount of water produced. Usually located at the Treatment Plant.</t>
  </si>
  <si>
    <t>Meter that records the amount of water taken from a well.</t>
  </si>
  <si>
    <t>Meter that records the amount of water taken from a particular source.</t>
  </si>
  <si>
    <t>Customer</t>
  </si>
  <si>
    <t>Meter that records how much water is being used by a commercial customer.</t>
  </si>
  <si>
    <t>Residential</t>
  </si>
  <si>
    <t>Meter that records how much water is being used by a residential customer.</t>
  </si>
  <si>
    <t>Meter that records the amount of water flowing through a specific pipe.</t>
  </si>
  <si>
    <t>Pipes</t>
  </si>
  <si>
    <t>Pipe made of plastic PVC</t>
  </si>
  <si>
    <t>Ductile Iron</t>
  </si>
  <si>
    <t>Pipe made of ductile iron.</t>
  </si>
  <si>
    <t>Steel</t>
  </si>
  <si>
    <t>Pipe made of steel</t>
  </si>
  <si>
    <t>Cast-Iron</t>
  </si>
  <si>
    <t>Pipe made of cast-iron</t>
  </si>
  <si>
    <t>Concrete</t>
  </si>
  <si>
    <t>Pipe made of concrete</t>
  </si>
  <si>
    <t>Asbestos Cement</t>
  </si>
  <si>
    <t>Pipe made of asbestos cement.</t>
  </si>
  <si>
    <t>Sources</t>
  </si>
  <si>
    <t>Structure used to access water underneath the ground.</t>
  </si>
  <si>
    <t>Intake Structure</t>
  </si>
  <si>
    <t>Structure used to gather water from a source.</t>
  </si>
  <si>
    <t>Springs</t>
  </si>
  <si>
    <t>Source where ground water surfaces.</t>
  </si>
  <si>
    <t>Reservoir</t>
  </si>
  <si>
    <t>Structure where water is stored, usually an artificial lake.</t>
  </si>
  <si>
    <t>Tanks</t>
  </si>
  <si>
    <t>Clearwell</t>
  </si>
  <si>
    <t>A reservoir for filtered water to prevent the need to vary the filtration rate. Also used to provide chlorine-contact for disinfection.</t>
  </si>
  <si>
    <t>A tank connected to underground piping and has at least 10% of its combined volume underground.</t>
  </si>
  <si>
    <t>Tank that stores potable drinking water at an elevated location (e.g. Water Towers).</t>
  </si>
  <si>
    <t>pH Meter</t>
  </si>
  <si>
    <t>Scientific instrument that measures the hydrogen-ion activity in water, indicating it's acidity or alkalinity expressed as ph.</t>
  </si>
  <si>
    <t>Chlorine Monitor</t>
  </si>
  <si>
    <t>Scientific instrument that measures the amount of chlorine in water.</t>
  </si>
  <si>
    <t>Scientific instrument that determines the concentration of a solution from analyzing its color density.</t>
  </si>
  <si>
    <t>Scientific instrument that measures how light reflects off of suspended particles to determine the cloudiness/haziness of the water.</t>
  </si>
  <si>
    <t>Scientific instrument that uses the conductivity of the water to determine the amount of total dissolved solids found in the water.</t>
  </si>
  <si>
    <t>Sedimentation</t>
  </si>
  <si>
    <t>Use this to list any equipment used in sedimentation (e.g. tanks, coagulant/flocculant storage, etc.).</t>
  </si>
  <si>
    <t>Use this to list any equipment used in filtration (e.g. gravity filtration tanks, etc.).</t>
  </si>
  <si>
    <t>Setting tank built with mechanical means for continuous removal of solids through sedimentation.</t>
  </si>
  <si>
    <t>Automated system designed for adding a certain chemical to the water.</t>
  </si>
  <si>
    <t>Chlorination</t>
  </si>
  <si>
    <t>Use this to list any equipment used in chlorination (e.g. chlorinators).</t>
  </si>
  <si>
    <t>Ozonation</t>
  </si>
  <si>
    <t>Use this to list any equipment used in ozonation (e.g. ozone test strips, venturi throat, etc.).</t>
  </si>
  <si>
    <t>Ultraviolet Disinfection</t>
  </si>
  <si>
    <t>Use this to list any equipment used in UV disinfection (e.g. mercury arc lamps, reactor, ballasts, etc.).</t>
  </si>
  <si>
    <t>Ion Exchange</t>
  </si>
  <si>
    <t>System used for removal of dissolved ions from water.</t>
  </si>
  <si>
    <t>Fluoride</t>
  </si>
  <si>
    <t>Use this to list any equipment used in adding or removing fluoride from water (e.g. reverse osmosis system, solution/dry feeders etc.).</t>
  </si>
  <si>
    <t>Use this to list any equipment used in corrosion control (e.g. water softening equipment, pH and Alkalinity equipment, certain tanks, etc.)</t>
  </si>
  <si>
    <t>Lagoon used for dewatering the water filed with sludge. Also known as a sludge drying bed.</t>
  </si>
  <si>
    <t>Gate</t>
  </si>
  <si>
    <t>Device that opens by lifting a barrier out of path of the water. Also known as a sluice valve.</t>
  </si>
  <si>
    <t>Device that uses a hollow perforated pivoting ball to control the flow of water.</t>
  </si>
  <si>
    <t>Butterfly</t>
  </si>
  <si>
    <t>Device that can be used to regulate the flow with less pressure loss than the gate valve.</t>
  </si>
  <si>
    <t xml:space="preserve">Safety related component that limits the amount of compressed air pressure in a system. </t>
  </si>
  <si>
    <t>Safety related component that limits the amount of small air pockets that could restrict the flow.</t>
  </si>
  <si>
    <t>Safety valve that continuously vent air from a tank or piping system.</t>
  </si>
  <si>
    <t>Check</t>
  </si>
  <si>
    <t>Device that prevents the backflow of water.</t>
  </si>
  <si>
    <t>Blow-off</t>
  </si>
  <si>
    <t>Device that removes foam and other matter from water.</t>
  </si>
  <si>
    <t>Altitude</t>
  </si>
  <si>
    <t>Device that is pilot-operated and opens/closes to fill a high-level tower or tank hydraulically.</t>
  </si>
  <si>
    <t>Telemetry</t>
  </si>
  <si>
    <t>Use this to list any equipment within the telemetry system (e.g. modulator, voltage-controlled oscillator (VCO), power supply, etc.).</t>
  </si>
  <si>
    <t>SCADA</t>
  </si>
  <si>
    <t>A combination system of hardware and software designed for automated data capture by connecting monitoring sensors to an on-site or remote sensor.</t>
  </si>
  <si>
    <t>Variable Frequency</t>
  </si>
  <si>
    <t>Device used to vary the frequency of motors so they can operate at desired speeds.</t>
  </si>
  <si>
    <t>Personal protective equipment (e.g. goggles, gloves, hard-hat, face mask/shield, coveralls, etc.).</t>
  </si>
  <si>
    <t>List any fencing owned by the water system. These are usually barriers around backwash lagoons, the water treatment plant, and other areas.</t>
  </si>
  <si>
    <t>Building used to house majority of the equipment used in the treatment of drinking water.</t>
  </si>
  <si>
    <t>Well-House</t>
  </si>
  <si>
    <t>Building used to enclose a well-head, as well as any pumps or tanks or associated equipment for the well.</t>
  </si>
  <si>
    <t>Building used for the day to day office operations of the water system (e.g. City Hall, Utility Services Offices, etc.).</t>
  </si>
  <si>
    <t xml:space="preserve">  Vehicles</t>
  </si>
  <si>
    <t>List any trucks owned by the system (e.g. Ford F-150, Toyota Tacoma, etc.).</t>
  </si>
  <si>
    <t>A mechanical excavator that consists of a digging buckets on the end of a two-part articulated arm. Also known as a bulldozer.</t>
  </si>
  <si>
    <t>List any dump trucks owned by the system (e.g. Peterbilt 367, Kentworth T800, etc.).</t>
  </si>
  <si>
    <t>Heating, ventilation, and air conditioning trucks. These are usually a van style vehicle that holds a large amount of equipment that may be needed in the field.</t>
  </si>
  <si>
    <t xml:space="preserve">   Other Headers</t>
  </si>
  <si>
    <t xml:space="preserve">  Data Input Headers (Red)</t>
  </si>
  <si>
    <r>
      <t>Input the general size for your asset, if applicable. This could be used for designating a 4" pipe from an 8" pipe, or to distinguish the holding capacity of an asset (</t>
    </r>
    <r>
      <rPr>
        <i/>
        <sz val="12"/>
        <color theme="1"/>
        <rFont val="Calibri"/>
        <family val="2"/>
        <scheme val="minor"/>
      </rPr>
      <t>e.g. 40 Gallons</t>
    </r>
    <r>
      <rPr>
        <sz val="12"/>
        <color theme="1"/>
        <rFont val="Calibri"/>
        <family val="2"/>
        <scheme val="minor"/>
      </rPr>
      <t>)</t>
    </r>
  </si>
  <si>
    <r>
      <t>Input a general description of your asset / what it is used for. (</t>
    </r>
    <r>
      <rPr>
        <i/>
        <sz val="12"/>
        <color theme="1"/>
        <rFont val="Calibri"/>
        <family val="2"/>
        <scheme val="minor"/>
      </rPr>
      <t>e.g. If the asset is a chemical feed, enter the brand of chemical feed what chemical is used with it</t>
    </r>
    <r>
      <rPr>
        <sz val="12"/>
        <color theme="1"/>
        <rFont val="Calibri"/>
        <family val="2"/>
        <scheme val="minor"/>
      </rPr>
      <t>).</t>
    </r>
  </si>
  <si>
    <r>
      <t>Input the location of where your asset is stored/easily located. This could be descriptive (</t>
    </r>
    <r>
      <rPr>
        <i/>
        <sz val="12"/>
        <color theme="1"/>
        <rFont val="Calibri"/>
        <family val="2"/>
        <scheme val="minor"/>
      </rPr>
      <t>e.g. 2 miles south of Treatment Plant</t>
    </r>
    <r>
      <rPr>
        <sz val="12"/>
        <color theme="1"/>
        <rFont val="Calibri"/>
        <family val="2"/>
        <scheme val="minor"/>
      </rPr>
      <t>), latitude and longitude, or a street address.</t>
    </r>
  </si>
  <si>
    <t>Input the year that your asset was first installed in the system.</t>
  </si>
  <si>
    <r>
      <rPr>
        <sz val="12"/>
        <color rgb="FF000000"/>
        <rFont val="Calibri"/>
        <family val="2"/>
      </rPr>
      <t>Was the year of installation an estimate or is there a record of the installation year?</t>
    </r>
    <r>
      <rPr>
        <b/>
        <sz val="12"/>
        <color rgb="FF000000"/>
        <rFont val="Calibri"/>
        <family val="2"/>
      </rPr>
      <t xml:space="preserve"> </t>
    </r>
    <r>
      <rPr>
        <sz val="12"/>
        <color rgb="FF000000"/>
        <rFont val="Calibri"/>
        <family val="2"/>
      </rPr>
      <t>If it was an estimate, check the box. If you have official record, leave the box unchecked.</t>
    </r>
  </si>
  <si>
    <r>
      <rPr>
        <b/>
        <sz val="12"/>
        <color theme="1"/>
        <rFont val="Calibri"/>
        <family val="2"/>
        <scheme val="minor"/>
      </rPr>
      <t>Great</t>
    </r>
    <r>
      <rPr>
        <sz val="12"/>
        <color theme="1"/>
        <rFont val="Calibri"/>
        <family val="2"/>
        <scheme val="minor"/>
      </rPr>
      <t xml:space="preserve"> = like new       </t>
    </r>
    <r>
      <rPr>
        <b/>
        <sz val="12"/>
        <color theme="1"/>
        <rFont val="Calibri"/>
        <family val="2"/>
        <scheme val="minor"/>
      </rPr>
      <t>Good</t>
    </r>
    <r>
      <rPr>
        <sz val="12"/>
        <color theme="1"/>
        <rFont val="Calibri"/>
        <family val="2"/>
        <scheme val="minor"/>
      </rPr>
      <t xml:space="preserve"> = good condition with little ware       </t>
    </r>
    <r>
      <rPr>
        <b/>
        <sz val="12"/>
        <color theme="1"/>
        <rFont val="Calibri"/>
        <family val="2"/>
        <scheme val="minor"/>
      </rPr>
      <t>Fair</t>
    </r>
    <r>
      <rPr>
        <sz val="12"/>
        <color theme="1"/>
        <rFont val="Calibri"/>
        <family val="2"/>
        <scheme val="minor"/>
      </rPr>
      <t xml:space="preserve"> = lots of ware, requires routine maintenance       </t>
    </r>
    <r>
      <rPr>
        <b/>
        <sz val="12"/>
        <color theme="1"/>
        <rFont val="Calibri"/>
        <family val="2"/>
        <scheme val="minor"/>
      </rPr>
      <t xml:space="preserve">Bad </t>
    </r>
    <r>
      <rPr>
        <sz val="12"/>
        <color theme="1"/>
        <rFont val="Calibri"/>
        <family val="2"/>
        <scheme val="minor"/>
      </rPr>
      <t>= requires increased maintenance, needing replacement.</t>
    </r>
  </si>
  <si>
    <t>Repair and Maintenance History</t>
  </si>
  <si>
    <t>List any repair or maintenance history for the asset. This could include detailing any required routine maintenance.</t>
  </si>
  <si>
    <t xml:space="preserve">  Auto-Calculated Headers (Black)</t>
  </si>
  <si>
    <t>Click the box to see the calculation formula:</t>
  </si>
  <si>
    <t>Based on your installation date and the life expectancy, this value is automatically calculated.</t>
  </si>
  <si>
    <t>Calculations!B5</t>
  </si>
  <si>
    <t>Based on the category/type of asset and the current condition, this value is automatically calculated to show the amount of years left in the life-span of the asset.</t>
  </si>
  <si>
    <t>Calculations!B6</t>
  </si>
  <si>
    <t xml:space="preserve"> Cost Data</t>
  </si>
  <si>
    <t>Input the price at which the asset was purchased in the year it was purchased - do not calculate for inflation.</t>
  </si>
  <si>
    <t>Was the value entered for the initial price an estimate or is there a record of the transaction? If it was an estimate, check the box. If you have the official record, leave the box unchecked.</t>
  </si>
  <si>
    <t>Select the source that would assist in funding given the need to purchase or repair the asset.</t>
  </si>
  <si>
    <t>This is the same as the initial installation date.</t>
  </si>
  <si>
    <t>Current Predicted Cost</t>
  </si>
  <si>
    <t>Calculations!B10</t>
  </si>
  <si>
    <t>Future Projected Cost</t>
  </si>
  <si>
    <t>Based on the initial price &amp; year, and the current inflation rate, this number is automatically calculated to show the estimated cost of purchasing the asset in the year of failure.</t>
  </si>
  <si>
    <t>Calculations!B11</t>
  </si>
  <si>
    <t>This is the same as the Estimated Year of Failure on the Data Collection Sheet.</t>
  </si>
  <si>
    <t xml:space="preserve"> Consequence of Failure</t>
  </si>
  <si>
    <t xml:space="preserve">   Question Clarification</t>
  </si>
  <si>
    <t>Back-ups</t>
  </si>
  <si>
    <t>If you have more than one of the same asset, and they are able to cover the other in the case of failure, select yes. Also choose yes if there are easily accessible extras.</t>
  </si>
  <si>
    <t>Importance</t>
  </si>
  <si>
    <t>Select the percentage range that best matches the percentage of customers that would lose water access if this asset was to fail.</t>
  </si>
  <si>
    <t>Compliance</t>
  </si>
  <si>
    <t>If the asset were to fail, would you be in violation of compliance with DEQ?</t>
  </si>
  <si>
    <t>Public Health and Environmental Concerns</t>
  </si>
  <si>
    <t>If the asset were to fail, would there be the possibility of issues regarding public health or the environment?</t>
  </si>
  <si>
    <r>
      <rPr>
        <b/>
        <sz val="11"/>
        <color theme="1"/>
        <rFont val="Calibri"/>
        <family val="2"/>
        <scheme val="minor"/>
      </rPr>
      <t>Above</t>
    </r>
    <r>
      <rPr>
        <sz val="11"/>
        <color theme="1"/>
        <rFont val="Calibri"/>
        <family val="2"/>
        <scheme val="minor"/>
      </rPr>
      <t xml:space="preserve"> = the asset is working more than it's intended use     </t>
    </r>
    <r>
      <rPr>
        <b/>
        <sz val="11"/>
        <color theme="1"/>
        <rFont val="Calibri"/>
        <family val="2"/>
        <scheme val="minor"/>
      </rPr>
      <t>At</t>
    </r>
    <r>
      <rPr>
        <sz val="11"/>
        <color theme="1"/>
        <rFont val="Calibri"/>
        <family val="2"/>
        <scheme val="minor"/>
      </rPr>
      <t xml:space="preserve"> = the asset is operating at intended use      </t>
    </r>
    <r>
      <rPr>
        <b/>
        <sz val="11"/>
        <color theme="1"/>
        <rFont val="Calibri"/>
        <family val="2"/>
        <scheme val="minor"/>
      </rPr>
      <t>Below</t>
    </r>
    <r>
      <rPr>
        <sz val="11"/>
        <color theme="1"/>
        <rFont val="Calibri"/>
        <family val="2"/>
        <scheme val="minor"/>
      </rPr>
      <t xml:space="preserve"> = The asset is operating less than the intended use</t>
    </r>
  </si>
  <si>
    <t>Reliability</t>
  </si>
  <si>
    <t>Does this asset require extra maintenance frequently? If so, select yes.</t>
  </si>
  <si>
    <t>Repair Schedule</t>
  </si>
  <si>
    <t>Have you noticed an increase in the amount of maintenance needed for this asset over the past two years? If so, select yes.</t>
  </si>
  <si>
    <t>Useful Life</t>
  </si>
  <si>
    <t>This is automatically calculated to determine if the asset is in it's last 1/3 of useful life.</t>
  </si>
  <si>
    <t>Calculations!B15</t>
  </si>
  <si>
    <t xml:space="preserve">   Scores</t>
  </si>
  <si>
    <t>Consequence of Failure (CoF)</t>
  </si>
  <si>
    <t>This is automatically calculated based on the answers to the Consequence of Failure questions.</t>
  </si>
  <si>
    <t>Calculations!B16</t>
  </si>
  <si>
    <t>Probability of Failure (PoF)</t>
  </si>
  <si>
    <t>This is automatically calculated based on the answers to the Probability of Failure questions.</t>
  </si>
  <si>
    <t>Calculations!B17</t>
  </si>
  <si>
    <t>This is automatically calculated based on the final scores for both the Consequence of Failure and Probability of Failure sections.</t>
  </si>
  <si>
    <t>Calculations!B18</t>
  </si>
  <si>
    <t>Calculations</t>
  </si>
  <si>
    <t>First, an initial lifespan is added for each category of asset.</t>
  </si>
  <si>
    <t>Then, a percentage of the life-span is subtracted based on the current condition.</t>
  </si>
  <si>
    <t>This sum is rounded to the nearest whole number.</t>
  </si>
  <si>
    <r>
      <rPr>
        <sz val="12"/>
        <color theme="7"/>
        <rFont val="Calibri"/>
        <family val="2"/>
        <scheme val="minor"/>
      </rPr>
      <t>Category</t>
    </r>
    <r>
      <rPr>
        <sz val="12"/>
        <color theme="1"/>
        <rFont val="Calibri"/>
        <family val="2"/>
        <scheme val="minor"/>
      </rPr>
      <t xml:space="preserve"> + </t>
    </r>
    <r>
      <rPr>
        <sz val="12"/>
        <color theme="5"/>
        <rFont val="Calibri"/>
        <family val="2"/>
        <scheme val="minor"/>
      </rPr>
      <t xml:space="preserve">Condition </t>
    </r>
    <r>
      <rPr>
        <sz val="12"/>
        <color theme="1"/>
        <rFont val="Calibri"/>
        <family val="2"/>
        <scheme val="minor"/>
      </rPr>
      <t xml:space="preserve">= </t>
    </r>
    <r>
      <rPr>
        <sz val="12"/>
        <color theme="8"/>
        <rFont val="Calibri"/>
        <family val="2"/>
        <scheme val="minor"/>
      </rPr>
      <t>Life SUM</t>
    </r>
  </si>
  <si>
    <r>
      <t>(</t>
    </r>
    <r>
      <rPr>
        <sz val="12"/>
        <color theme="8"/>
        <rFont val="Calibri"/>
        <family val="2"/>
        <scheme val="minor"/>
      </rPr>
      <t>Life SUM</t>
    </r>
    <r>
      <rPr>
        <sz val="12"/>
        <color theme="1"/>
        <rFont val="Calibri"/>
        <family val="2"/>
        <scheme val="minor"/>
      </rPr>
      <t xml:space="preserve"> &lt; </t>
    </r>
    <r>
      <rPr>
        <sz val="12"/>
        <color rgb="FFFF0000"/>
        <rFont val="Calibri"/>
        <family val="2"/>
        <scheme val="minor"/>
      </rPr>
      <t>X</t>
    </r>
    <r>
      <rPr>
        <sz val="12"/>
        <color theme="1"/>
        <rFont val="Calibri"/>
        <family val="2"/>
        <scheme val="minor"/>
      </rPr>
      <t>) = 0 as there are no years left in the life expectancy.</t>
    </r>
  </si>
  <si>
    <r>
      <rPr>
        <sz val="12"/>
        <color theme="8"/>
        <rFont val="Calibri"/>
        <family val="2"/>
        <scheme val="minor"/>
      </rPr>
      <t>Life SUM</t>
    </r>
    <r>
      <rPr>
        <sz val="12"/>
        <color theme="1"/>
        <rFont val="Calibri"/>
        <family val="2"/>
        <scheme val="minor"/>
      </rPr>
      <t xml:space="preserve"> - </t>
    </r>
    <r>
      <rPr>
        <sz val="12"/>
        <color rgb="FFFF0000"/>
        <rFont val="Calibri"/>
        <family val="2"/>
        <scheme val="minor"/>
      </rPr>
      <t>X</t>
    </r>
    <r>
      <rPr>
        <sz val="12"/>
        <color theme="1"/>
        <rFont val="Calibri"/>
        <family val="2"/>
        <scheme val="minor"/>
      </rPr>
      <t xml:space="preserve"> = Life Expectancy</t>
    </r>
  </si>
  <si>
    <t>The inflation rate is then multiplied by the initial price. This gives the amount of dollars added over the years.</t>
  </si>
  <si>
    <t>Find the complete calculation below:</t>
  </si>
  <si>
    <t>r x initial price = $ added</t>
  </si>
  <si>
    <t>The last remaining 1/3 of useful life is found.</t>
  </si>
  <si>
    <t>If the remaining years of life are less than 1/3 of the Life SUM, then the asset is in the last 1/3 of useful life.</t>
  </si>
  <si>
    <t>If the remaining years of life are equal to 1/3 of the Life SUM, then the asset is considered to be in the last 1/3 of useful life.</t>
  </si>
  <si>
    <t>If the remaining years of life are less than 1/3 of the Life SUM, then the asset is not within the last 1/3 of it's useful life.</t>
  </si>
  <si>
    <t>If there are no years left before estimated failure, the asset is considered at the end of it's useful life.</t>
  </si>
  <si>
    <r>
      <rPr>
        <sz val="12"/>
        <color rgb="FF0070C0"/>
        <rFont val="Calibri"/>
        <family val="2"/>
        <scheme val="minor"/>
      </rPr>
      <t>Life SUM</t>
    </r>
    <r>
      <rPr>
        <sz val="12"/>
        <color theme="1"/>
        <rFont val="Calibri"/>
        <family val="2"/>
        <scheme val="minor"/>
      </rPr>
      <t xml:space="preserve"> x (1/3) = Z</t>
    </r>
  </si>
  <si>
    <t>y &lt; Z = Yes</t>
  </si>
  <si>
    <t>y = Z = Yes</t>
  </si>
  <si>
    <t>y &gt; Z = No</t>
  </si>
  <si>
    <t>( y = 0 )= Yes</t>
  </si>
  <si>
    <t>Consequence of Failure (CoF) Score</t>
  </si>
  <si>
    <t>For each question within this section, a score is assigned depending on the answer. This score is a sum of the individual question scores</t>
  </si>
  <si>
    <t>Probability of Failure (PoF) Score</t>
  </si>
  <si>
    <t xml:space="preserve">Consequence and Probability of Failure </t>
  </si>
  <si>
    <t>Vehicle</t>
  </si>
  <si>
    <t>NORMAL</t>
  </si>
  <si>
    <t>CONDITION</t>
  </si>
  <si>
    <t>ROUNDED</t>
  </si>
  <si>
    <t>CoF</t>
  </si>
  <si>
    <t>PoF</t>
  </si>
  <si>
    <t>Decant</t>
  </si>
  <si>
    <r>
      <rPr>
        <sz val="12"/>
        <color rgb="FFC00000"/>
        <rFont val="Calibri"/>
        <family val="2"/>
        <scheme val="minor"/>
      </rPr>
      <t>Consequence of Failure Score</t>
    </r>
    <r>
      <rPr>
        <sz val="12"/>
        <color theme="1"/>
        <rFont val="Calibri"/>
        <family val="2"/>
        <scheme val="minor"/>
      </rPr>
      <t xml:space="preserve"> x </t>
    </r>
    <r>
      <rPr>
        <sz val="12"/>
        <color theme="8" tint="-0.249977111117893"/>
        <rFont val="Calibri"/>
        <family val="2"/>
        <scheme val="minor"/>
      </rPr>
      <t>Probability of Failure Score</t>
    </r>
    <r>
      <rPr>
        <sz val="12"/>
        <color theme="1"/>
        <rFont val="Calibri"/>
        <family val="2"/>
        <scheme val="minor"/>
      </rPr>
      <t xml:space="preserve"> = </t>
    </r>
    <r>
      <rPr>
        <sz val="12"/>
        <color rgb="FF7030A0"/>
        <rFont val="Calibri"/>
        <family val="2"/>
        <scheme val="minor"/>
      </rPr>
      <t>Criticality Score</t>
    </r>
    <r>
      <rPr>
        <sz val="12"/>
        <color theme="1"/>
        <rFont val="Calibri"/>
        <family val="2"/>
        <scheme val="minor"/>
      </rPr>
      <t>.  Max = 25</t>
    </r>
  </si>
  <si>
    <t>Large column (shaped like a vertical pipe) that is used to store water.</t>
  </si>
  <si>
    <t>Standpipe</t>
  </si>
  <si>
    <t>Installation Year</t>
  </si>
  <si>
    <t>Based on the initial price &amp; year, and the current inflation rate, this number is automatically calculated to show the estimated cost of purchasing the asset in 2023.</t>
  </si>
  <si>
    <t>Floating</t>
  </si>
  <si>
    <t>Static with 3 levels</t>
  </si>
  <si>
    <t>Infiltration gallery (river type)</t>
  </si>
  <si>
    <t>Groundwater</t>
  </si>
  <si>
    <t>Generators</t>
  </si>
  <si>
    <t>High Service</t>
  </si>
  <si>
    <t>Raw Water</t>
  </si>
  <si>
    <t>Tank-Recirculation</t>
  </si>
  <si>
    <t xml:space="preserve">Well-Jet </t>
  </si>
  <si>
    <t>Well-Submersible</t>
  </si>
  <si>
    <t>Chemical</t>
  </si>
  <si>
    <t>Commercial Customer</t>
  </si>
  <si>
    <t>Finished Water</t>
  </si>
  <si>
    <t>Master (consecutive connection)</t>
  </si>
  <si>
    <t>Raw</t>
  </si>
  <si>
    <t>Residential Customer</t>
  </si>
  <si>
    <t xml:space="preserve">Treatment Unit </t>
  </si>
  <si>
    <t>Asbestos Cement (transite)</t>
  </si>
  <si>
    <t>HDPE (poly)</t>
  </si>
  <si>
    <t>Dam</t>
  </si>
  <si>
    <t>Spring box (GU)</t>
  </si>
  <si>
    <t>CC (select from meters)</t>
  </si>
  <si>
    <t>Alkalinity test equipment</t>
  </si>
  <si>
    <t>Ammonia testing</t>
  </si>
  <si>
    <t>Arsenic testing</t>
  </si>
  <si>
    <t>Benchtop turbidity meter</t>
  </si>
  <si>
    <t>Chlorine dioxide testing</t>
  </si>
  <si>
    <t>Chlorite testing</t>
  </si>
  <si>
    <t>Conductivity meter</t>
  </si>
  <si>
    <t>Filter headloss equipment</t>
  </si>
  <si>
    <t>Fluoride meter</t>
  </si>
  <si>
    <t>Hardness equipment</t>
  </si>
  <si>
    <t xml:space="preserve">Iron testing </t>
  </si>
  <si>
    <t xml:space="preserve">Manganese testing </t>
  </si>
  <si>
    <t>Monochloramine</t>
  </si>
  <si>
    <t xml:space="preserve">Nitrate testing </t>
  </si>
  <si>
    <t>Nitrite testing</t>
  </si>
  <si>
    <t>Online chlorine analyzer</t>
  </si>
  <si>
    <t>Online turbidimeter</t>
  </si>
  <si>
    <t xml:space="preserve">pH meter </t>
  </si>
  <si>
    <t xml:space="preserve">Phosphate testing </t>
  </si>
  <si>
    <t>Stability Equipment</t>
  </si>
  <si>
    <t>TDS meter</t>
  </si>
  <si>
    <t>Temperature probe</t>
  </si>
  <si>
    <t>Activated Alumina</t>
  </si>
  <si>
    <t>Aerator</t>
  </si>
  <si>
    <t>Backwash/Residuals Treatment</t>
  </si>
  <si>
    <t>Dechlorination</t>
  </si>
  <si>
    <t>Disinfection</t>
  </si>
  <si>
    <t>EBR (Electro Bio Reactor)</t>
  </si>
  <si>
    <t>Electrodialysis</t>
  </si>
  <si>
    <t>Mixers</t>
  </si>
  <si>
    <t>Powdered Activated Carbon</t>
  </si>
  <si>
    <t>Pre-sedimentation basin</t>
  </si>
  <si>
    <t>Backflow Preventer (Reduced Pressure Zone)</t>
  </si>
  <si>
    <t>Double Check Valves</t>
  </si>
  <si>
    <t>Pressure Reducing (PRV)</t>
  </si>
  <si>
    <t>Chlorine Destruct (gas Cl2)</t>
  </si>
  <si>
    <t>Eye Wash Station</t>
  </si>
  <si>
    <t>Safety Shower</t>
  </si>
  <si>
    <t>Scrubbers (Cl2 gas or chemical)</t>
  </si>
  <si>
    <t>Pump Station</t>
  </si>
  <si>
    <t>Water Office</t>
  </si>
  <si>
    <t>Well House</t>
  </si>
  <si>
    <t>Water Treatment Plant</t>
  </si>
  <si>
    <t>Portable</t>
  </si>
  <si>
    <t>Cascade</t>
  </si>
  <si>
    <t>Diffused</t>
  </si>
  <si>
    <t>Draft</t>
  </si>
  <si>
    <t>Packed tower</t>
  </si>
  <si>
    <t>Spray</t>
  </si>
  <si>
    <t>LAS (ammonia) feed for chloramines</t>
  </si>
  <si>
    <t>UV system</t>
  </si>
  <si>
    <t>Subtype</t>
  </si>
  <si>
    <t>Chemical_Storage</t>
  </si>
  <si>
    <t xml:space="preserve">Intake_Structure </t>
  </si>
  <si>
    <t>Chemical_Pump_Feeders</t>
  </si>
  <si>
    <t>Flocculation_Basin</t>
  </si>
  <si>
    <t>Package_Plant</t>
  </si>
  <si>
    <t>Intake_Structure</t>
  </si>
  <si>
    <t>Pitless adapter well</t>
  </si>
  <si>
    <t>Pitless unit well</t>
  </si>
  <si>
    <t>Flash</t>
  </si>
  <si>
    <t>Inline</t>
  </si>
  <si>
    <t>Jet diffusion</t>
  </si>
  <si>
    <t>Static</t>
  </si>
  <si>
    <t>Flow patterns</t>
  </si>
  <si>
    <t>Horizontal paddle wheel</t>
  </si>
  <si>
    <t>Vertical turbine</t>
  </si>
  <si>
    <t>Actiflow</t>
  </si>
  <si>
    <t xml:space="preserve">Claricone </t>
  </si>
  <si>
    <t>Conventional/upflow</t>
  </si>
  <si>
    <t>Plate settlers</t>
  </si>
  <si>
    <t>Solids contact</t>
  </si>
  <si>
    <t>Superpulsator</t>
  </si>
  <si>
    <t>Ultrasuperpulsator</t>
  </si>
  <si>
    <t>Conventional rapid rate (rapid sand)</t>
  </si>
  <si>
    <t>Green leaf (clover leaf design)</t>
  </si>
  <si>
    <t>Greensand (iron and manganese)</t>
  </si>
  <si>
    <t>Microfiltration</t>
  </si>
  <si>
    <t>Nanofiltration</t>
  </si>
  <si>
    <t>Pressure sand</t>
  </si>
  <si>
    <t>Reverse osmosis</t>
  </si>
  <si>
    <t>Slow sand</t>
  </si>
  <si>
    <t>Ultrafiltration</t>
  </si>
  <si>
    <t>Chlorine dioxide (generation unit)</t>
  </si>
  <si>
    <t>Gas Cl2 feed system &amp; storage</t>
  </si>
  <si>
    <t>Liquid cl2 feed system</t>
  </si>
  <si>
    <t>Ozone system</t>
  </si>
  <si>
    <t>Dynamic</t>
  </si>
  <si>
    <t>Pulsating pump</t>
  </si>
  <si>
    <t>Siphon</t>
  </si>
  <si>
    <t>Positive displacement</t>
  </si>
  <si>
    <t>Day tank</t>
  </si>
  <si>
    <t>Dry feeders/hoppers</t>
  </si>
  <si>
    <t>Stationary</t>
  </si>
  <si>
    <t xml:space="preserve">Backwash lagoon   </t>
  </si>
  <si>
    <t>Backwash tank</t>
  </si>
  <si>
    <t>Bulk press</t>
  </si>
  <si>
    <t>Drying bed</t>
  </si>
  <si>
    <t>Gravity thickener</t>
  </si>
  <si>
    <t>Aquapack</t>
  </si>
  <si>
    <t>Trident</t>
  </si>
  <si>
    <t>Waterboy</t>
  </si>
  <si>
    <t>Well-Centrifugal</t>
  </si>
  <si>
    <t>Well-Vertical Lineshaft Turbine</t>
  </si>
  <si>
    <t>Fluoridation</t>
  </si>
  <si>
    <t>Diaphragm</t>
  </si>
  <si>
    <t>Peristaltic pump</t>
  </si>
  <si>
    <t>Rapid (vertical turbine)</t>
  </si>
  <si>
    <t>Dissolved air floatation (DAF)</t>
  </si>
  <si>
    <t>Permanent</t>
  </si>
  <si>
    <t>Month</t>
  </si>
  <si>
    <t>Day</t>
  </si>
  <si>
    <t>Year</t>
  </si>
  <si>
    <t>Pump = +15
Hydrant = +50
Meter = +15
Pipe = +35
Source = +35
Tank = +50</t>
  </si>
  <si>
    <t>Analytical = +10
Treatment = +10
Valve = +35
Control = +15
Safety = +10
Building = +50</t>
  </si>
  <si>
    <r>
      <t xml:space="preserve">Life Expectancy + [CURRENT YEAR] = </t>
    </r>
    <r>
      <rPr>
        <sz val="12"/>
        <color theme="5" tint="-0.499984740745262"/>
        <rFont val="Calibri"/>
        <family val="2"/>
        <scheme val="minor"/>
      </rPr>
      <t>Year of Failure</t>
    </r>
  </si>
  <si>
    <t>The difference between the current year and the date of installation is found.</t>
  </si>
  <si>
    <r>
      <t xml:space="preserve">[CURRENT YEAR] - Installation Date = </t>
    </r>
    <r>
      <rPr>
        <sz val="12"/>
        <color rgb="FFFF0000"/>
        <rFont val="Calibri"/>
        <family val="2"/>
        <scheme val="minor"/>
      </rPr>
      <t>X</t>
    </r>
  </si>
  <si>
    <t>IF the Life Sum is less than the difference between the current year and the installation date, it will present as 0.</t>
  </si>
  <si>
    <t>If the Life SUM is greater than the difference between the current year and the installation date, it will present as the amount of years the asset is expected to continue operating.</t>
  </si>
  <si>
    <t>The value of a dollar (in comparison to 1913) is found for the year of purchase and the current year.</t>
  </si>
  <si>
    <t xml:space="preserve">The difference in the dollar values between the current year and the year of purchase is found, then divided by the dollar value for the year of purchase. This calculates the inflation rate between the years. </t>
  </si>
  <si>
    <t>$ added + initial price = Cost to purchase in current year.</t>
  </si>
  <si>
    <t>1913: $1 = $1
Current year: $1 = y
Year of purchase: $1 = x</t>
  </si>
  <si>
    <t>The inflation rate for the current year is found using the most recent data from the U.S. Congress Joint Economic Committee.</t>
  </si>
  <si>
    <t>The difference in years between the current year and the estimated year of failure is found.</t>
  </si>
  <si>
    <t>The inflation rate is multiplied by the difference in years, as well as the cost to purchase in the current year. This gives us the amount of dollars added past the current year.</t>
  </si>
  <si>
    <r>
      <t>"Core" CPI Inflation for current year = _</t>
    </r>
    <r>
      <rPr>
        <u/>
        <sz val="12"/>
        <color theme="1"/>
        <rFont val="Calibri"/>
        <family val="2"/>
        <scheme val="minor"/>
      </rPr>
      <t>X</t>
    </r>
    <r>
      <rPr>
        <sz val="12"/>
        <color theme="1"/>
        <rFont val="Calibri"/>
        <family val="2"/>
        <scheme val="minor"/>
      </rPr>
      <t>_%</t>
    </r>
  </si>
  <si>
    <r>
      <t xml:space="preserve">X x Y x </t>
    </r>
    <r>
      <rPr>
        <sz val="12"/>
        <color theme="8" tint="-0.499984740745262"/>
        <rFont val="Calibri"/>
        <family val="2"/>
        <scheme val="minor"/>
      </rPr>
      <t>Cost in current year</t>
    </r>
    <r>
      <rPr>
        <sz val="12"/>
        <rFont val="Calibri"/>
        <family val="2"/>
        <scheme val="minor"/>
      </rPr>
      <t xml:space="preserve"> = p</t>
    </r>
  </si>
  <si>
    <r>
      <t xml:space="preserve">p + </t>
    </r>
    <r>
      <rPr>
        <sz val="12"/>
        <color theme="8" tint="-0.499984740745262"/>
        <rFont val="Calibri"/>
        <family val="2"/>
        <scheme val="minor"/>
      </rPr>
      <t>Cost in current year</t>
    </r>
    <r>
      <rPr>
        <sz val="12"/>
        <color theme="1"/>
        <rFont val="Calibri"/>
        <family val="2"/>
        <scheme val="minor"/>
      </rPr>
      <t xml:space="preserve"> = Price in Year of Failure</t>
    </r>
  </si>
  <si>
    <t>The extra dollars are then added to the initial price to find the cost to purchase in the current year.</t>
  </si>
  <si>
    <t>The dollars past the current year are then added to the cost of purchase in the current year to find the estimated price in the year of failure.</t>
  </si>
  <si>
    <t>The difference between the Year of Failure and the current year is found.</t>
  </si>
  <si>
    <r>
      <rPr>
        <sz val="12"/>
        <color theme="5" tint="-0.499984740745262"/>
        <rFont val="Calibri"/>
        <family val="2"/>
        <scheme val="minor"/>
      </rPr>
      <t>Year of Failure</t>
    </r>
    <r>
      <rPr>
        <sz val="12"/>
        <color theme="1"/>
        <rFont val="Calibri"/>
        <family val="2"/>
        <scheme val="minor"/>
      </rPr>
      <t xml:space="preserve"> - Current Year = y</t>
    </r>
  </si>
  <si>
    <t xml:space="preserve">   (input year as YYYY)</t>
  </si>
  <si>
    <t xml:space="preserve">Oklahoma DEQ Asset Management Plan </t>
  </si>
  <si>
    <t>Vehicle = +8
Generator = +20
Other = +15</t>
  </si>
  <si>
    <t>Generator</t>
  </si>
  <si>
    <t>Year Estimated?</t>
  </si>
  <si>
    <t>Catergories and Subcatergories</t>
  </si>
  <si>
    <t>Subtypes</t>
  </si>
  <si>
    <t>Misc.</t>
  </si>
  <si>
    <t>Cost Data Sheet</t>
  </si>
  <si>
    <t>I.D. Num pt1</t>
  </si>
  <si>
    <t>I.D. Num pt2</t>
  </si>
  <si>
    <t>I.D. Num</t>
  </si>
  <si>
    <t>ID Number Creation</t>
  </si>
  <si>
    <t>Life Expectancy Calculation</t>
  </si>
  <si>
    <t>% no service</t>
  </si>
  <si>
    <t>Cost of Asset</t>
  </si>
  <si>
    <t>Back-Ups</t>
  </si>
  <si>
    <t>Asset Information</t>
  </si>
  <si>
    <t>Life Expect</t>
  </si>
  <si>
    <t>Price from Year...</t>
  </si>
  <si>
    <t>Predicted Cost in Current Year</t>
  </si>
  <si>
    <t>Estimated Cost in Year of Failure</t>
  </si>
  <si>
    <t>Year of Failure no estimate</t>
  </si>
  <si>
    <t>Poor Reliability</t>
  </si>
  <si>
    <r>
      <rPr>
        <b/>
        <sz val="11"/>
        <color theme="1"/>
        <rFont val="Calibri"/>
        <family val="2"/>
        <scheme val="minor"/>
      </rPr>
      <t>DISCLAIMER:</t>
    </r>
    <r>
      <rPr>
        <sz val="11"/>
        <color theme="1"/>
        <rFont val="Calibri"/>
        <family val="2"/>
        <scheme val="minor"/>
      </rPr>
      <t xml:space="preserve"> All cost data and estimated years of failure are estimated and are to be used for planning purposes only</t>
    </r>
  </si>
  <si>
    <r>
      <t>(X% x (</t>
    </r>
    <r>
      <rPr>
        <sz val="12"/>
        <color theme="5" tint="-0.499984740745262"/>
        <rFont val="Calibri"/>
        <family val="2"/>
        <scheme val="minor"/>
      </rPr>
      <t>Year of Failure</t>
    </r>
    <r>
      <rPr>
        <sz val="12"/>
        <rFont val="Calibri"/>
        <family val="2"/>
        <scheme val="minor"/>
      </rPr>
      <t xml:space="preserve"> - Current Year)</t>
    </r>
    <r>
      <rPr>
        <sz val="12"/>
        <color theme="1"/>
        <rFont val="Calibri"/>
        <family val="2"/>
        <scheme val="minor"/>
      </rPr>
      <t xml:space="preserve"> x </t>
    </r>
    <r>
      <rPr>
        <sz val="12"/>
        <color theme="8" tint="-0.499984740745262"/>
        <rFont val="Calibri"/>
        <family val="2"/>
        <scheme val="minor"/>
      </rPr>
      <t>Cost in current year</t>
    </r>
    <r>
      <rPr>
        <sz val="12"/>
        <color theme="1"/>
        <rFont val="Calibri"/>
        <family val="2"/>
        <scheme val="minor"/>
      </rPr>
      <t xml:space="preserve">) + </t>
    </r>
    <r>
      <rPr>
        <sz val="12"/>
        <color theme="8" tint="-0.499984740745262"/>
        <rFont val="Calibri"/>
        <family val="2"/>
        <scheme val="minor"/>
      </rPr>
      <t>Cost in current year</t>
    </r>
    <r>
      <rPr>
        <sz val="12"/>
        <color theme="1"/>
        <rFont val="Calibri"/>
        <family val="2"/>
        <scheme val="minor"/>
      </rPr>
      <t xml:space="preserve"> = Price in Year of Failure</t>
    </r>
  </si>
  <si>
    <r>
      <rPr>
        <sz val="12"/>
        <color theme="5" tint="-0.499984740745262"/>
        <rFont val="Calibri"/>
        <family val="2"/>
        <scheme val="minor"/>
      </rPr>
      <t>Year of Failure</t>
    </r>
    <r>
      <rPr>
        <sz val="12"/>
        <color theme="1"/>
        <rFont val="Calibri"/>
        <family val="2"/>
        <scheme val="minor"/>
      </rPr>
      <t xml:space="preserve"> - Current Year = Y</t>
    </r>
  </si>
  <si>
    <t>If "#VALUE!" appears in the "Most Critical" Table</t>
  </si>
  <si>
    <t>Good = -0%
Fair = -50%
Bad = -100%</t>
  </si>
  <si>
    <t>LIFE REMAINING</t>
  </si>
  <si>
    <t>Criticality (Hover over headers for questions)</t>
  </si>
  <si>
    <r>
      <t xml:space="preserve">The </t>
    </r>
    <r>
      <rPr>
        <b/>
        <sz val="14"/>
        <color rgb="FF00B050"/>
        <rFont val="Calibri"/>
        <family val="2"/>
        <scheme val="minor"/>
      </rPr>
      <t>"Most Critical"</t>
    </r>
    <r>
      <rPr>
        <sz val="14"/>
        <color theme="1"/>
        <rFont val="Calibri"/>
        <family val="2"/>
        <scheme val="minor"/>
      </rPr>
      <t xml:space="preserve"> tab provides a summarized view of all your system's assets organized by criticality score. Assets scoring as highly critical will be placed at the top of the table, which should allow for quick interpretation regarding which of your most critical assets are expected to fail soon. </t>
    </r>
  </si>
  <si>
    <t>1. Fill out the "Basic Information" tab</t>
  </si>
  <si>
    <t>3. Interpret your results:</t>
  </si>
  <si>
    <t>Common Troubleshooting</t>
  </si>
  <si>
    <t>2. Enter asset information:</t>
  </si>
  <si>
    <r>
      <t xml:space="preserve">The </t>
    </r>
    <r>
      <rPr>
        <b/>
        <sz val="14"/>
        <color rgb="FF00B050"/>
        <rFont val="Calibri"/>
        <family val="2"/>
        <scheme val="minor"/>
      </rPr>
      <t>"Graph"</t>
    </r>
    <r>
      <rPr>
        <sz val="14"/>
        <color theme="1"/>
        <rFont val="Calibri"/>
        <family val="2"/>
        <scheme val="minor"/>
      </rPr>
      <t xml:space="preserve"> tab provides a visual representation of your results via a heat map. Assets that are likely to fail and that would have a high consequence to their failure are charted in the top right corner, whereas those who have a low likelihood of failure and low consequence are in the bottom left. </t>
    </r>
  </si>
  <si>
    <t>How to Complete Your Assest Management Plan</t>
  </si>
  <si>
    <t>Criticality Heat Map of the 30 Most Critical Assets</t>
  </si>
  <si>
    <t>Asset Ranking (by most critical)</t>
  </si>
  <si>
    <r>
      <t xml:space="preserve">Should you need to, you </t>
    </r>
    <r>
      <rPr>
        <b/>
        <sz val="14"/>
        <color theme="1"/>
        <rFont val="Calibri"/>
        <family val="2"/>
        <scheme val="minor"/>
      </rPr>
      <t>may</t>
    </r>
    <r>
      <rPr>
        <sz val="14"/>
        <color theme="1"/>
        <rFont val="Calibri"/>
        <family val="2"/>
        <scheme val="minor"/>
      </rPr>
      <t xml:space="preserve"> right click on a row and either select to insert or delete a given row </t>
    </r>
    <r>
      <rPr>
        <u/>
        <sz val="14"/>
        <color theme="1"/>
        <rFont val="Calibri"/>
        <family val="2"/>
        <scheme val="minor"/>
      </rPr>
      <t>within the data collection sheet</t>
    </r>
    <r>
      <rPr>
        <sz val="14"/>
        <color theme="1"/>
        <rFont val="Calibri"/>
        <family val="2"/>
        <scheme val="minor"/>
      </rPr>
      <t xml:space="preserve">. Be sure to only make these adjustments on the data collection tab. The other tabs will automatically reflect this change. </t>
    </r>
  </si>
  <si>
    <t>If cost calculations are not calculating correctly (appearing as $0, showing the same cost as previous years, etc.)</t>
  </si>
  <si>
    <t xml:space="preserve">First, make sure that the current year has been entered in the "Year" space next to "Date of Inventory" on the "1. Basic Information" tab. Second, make sure that the hidden "Inflation Data" tab has been updated up to the current year (see above instructions on updating these values). </t>
  </si>
  <si>
    <t>Annual Update Needs</t>
  </si>
  <si>
    <t>Inserting and deleting rows within tool</t>
  </si>
  <si>
    <t>The current year inflation data must be added on a yearly basis</t>
  </si>
  <si>
    <r>
      <t xml:space="preserve">There is a hidden tab titled "Inflation Data". The data on this tab is used as a reference to calculate the estimated cost of assets in the current year as well as in the year of failure. On a yearly basis, a new year must be added into this tab as well as its cooresponding inflation rate. 
</t>
    </r>
    <r>
      <rPr>
        <b/>
        <sz val="13"/>
        <color theme="1"/>
        <rFont val="Calibri"/>
        <family val="2"/>
        <scheme val="minor"/>
      </rPr>
      <t>After January 15th of each new year, complete the following:</t>
    </r>
    <r>
      <rPr>
        <sz val="13"/>
        <color theme="1"/>
        <rFont val="Calibri"/>
        <family val="2"/>
        <scheme val="minor"/>
      </rPr>
      <t xml:space="preserve">
   1. Right click on any of the tabs at the bottom of the sheet, select "unhide", choose "Inflation Data", and click "OK". Go to the newly opened tab.
   2. Find the bottom of this table and enter the current year in the year column (if not already present).
   3. Go to https://www.usinflationcalculator.com/inflation/current-inflation-rates/ and find the most recent inflation rate for the current year. Add this percent next to the year.
   4. For the third column, copy the calculation from the row above and paste it in this net spot. A dollar amount should populate automatically.
   5. The Inflation Data tab may now be hidden again. Right click on the tab and select "Hide".</t>
    </r>
  </si>
  <si>
    <t>Estimated Year of Failure is not correctly calculating</t>
  </si>
  <si>
    <t xml:space="preserve">The most likely reason for this is there is not a year entered on the "Basic Information" tab. Ensure that a full date is provided in the "Date of Inventory" space.
Secondly, ensure that a category, an installation year, AND a current condition have all been entered on the Data Collection Sheet for each asset. If there still seems to be incorrect calculations, reach out to DEQ for assistance. </t>
  </si>
  <si>
    <t>Calculation Results Summary</t>
  </si>
  <si>
    <r>
      <t xml:space="preserve">Fill out all the blanks on the </t>
    </r>
    <r>
      <rPr>
        <b/>
        <sz val="14"/>
        <rFont val="Calibri"/>
        <family val="2"/>
        <scheme val="minor"/>
      </rPr>
      <t>"</t>
    </r>
    <r>
      <rPr>
        <b/>
        <sz val="14"/>
        <color theme="4" tint="-0.499984740745262"/>
        <rFont val="Calibri"/>
        <family val="2"/>
        <scheme val="minor"/>
      </rPr>
      <t>Basic Information</t>
    </r>
    <r>
      <rPr>
        <b/>
        <sz val="14"/>
        <rFont val="Calibri"/>
        <family val="2"/>
        <scheme val="minor"/>
      </rPr>
      <t>"</t>
    </r>
    <r>
      <rPr>
        <sz val="14"/>
        <rFont val="Calibri"/>
        <family val="2"/>
        <scheme val="minor"/>
      </rPr>
      <t xml:space="preserve"> tab, particularly including the </t>
    </r>
    <r>
      <rPr>
        <b/>
        <u/>
        <sz val="14"/>
        <rFont val="Calibri"/>
        <family val="2"/>
        <scheme val="minor"/>
      </rPr>
      <t>year</t>
    </r>
    <r>
      <rPr>
        <sz val="14"/>
        <rFont val="Calibri"/>
        <family val="2"/>
        <scheme val="minor"/>
      </rPr>
      <t xml:space="preserve"> the plan was created. This year will play into calculations later in the sheet.</t>
    </r>
  </si>
  <si>
    <t>Assisted by (if applicable):</t>
  </si>
  <si>
    <t>Assistant Contact Info:</t>
  </si>
  <si>
    <t>System Contact Info:</t>
  </si>
  <si>
    <t>For Public Water Systems</t>
  </si>
  <si>
    <r>
      <t xml:space="preserve">Your results for the various categories (Asset Information, Cost Data, and Criticality) are automatically calculated and reported in the </t>
    </r>
    <r>
      <rPr>
        <b/>
        <sz val="14"/>
        <color rgb="FF00B050"/>
        <rFont val="Calibri"/>
        <family val="2"/>
        <scheme val="minor"/>
      </rPr>
      <t>"Asset Results"</t>
    </r>
    <r>
      <rPr>
        <sz val="14"/>
        <color theme="1"/>
        <rFont val="Calibri"/>
        <family val="2"/>
        <scheme val="minor"/>
      </rPr>
      <t xml:space="preserve"> tab. This is where the raw results of this tool will be presented.</t>
    </r>
  </si>
  <si>
    <r>
      <t xml:space="preserve">You likely have more rows in your </t>
    </r>
    <r>
      <rPr>
        <b/>
        <sz val="14"/>
        <color rgb="FF00B050"/>
        <rFont val="Calibri"/>
        <family val="2"/>
        <scheme val="minor"/>
      </rPr>
      <t>"Asset Results"</t>
    </r>
    <r>
      <rPr>
        <b/>
        <sz val="14"/>
        <color theme="1"/>
        <rFont val="Calibri"/>
        <family val="2"/>
        <scheme val="minor"/>
      </rPr>
      <t xml:space="preserve"> </t>
    </r>
    <r>
      <rPr>
        <sz val="14"/>
        <color theme="1"/>
        <rFont val="Calibri"/>
        <family val="2"/>
        <scheme val="minor"/>
      </rPr>
      <t xml:space="preserve">table than in your </t>
    </r>
    <r>
      <rPr>
        <b/>
        <sz val="14"/>
        <color theme="7" tint="-0.249977111117893"/>
        <rFont val="Calibri"/>
        <family val="2"/>
        <scheme val="minor"/>
      </rPr>
      <t>"Data Collection Sheet"</t>
    </r>
    <r>
      <rPr>
        <sz val="14"/>
        <color theme="1"/>
        <rFont val="Calibri"/>
        <family val="2"/>
        <scheme val="minor"/>
      </rPr>
      <t xml:space="preserve"> table. Insert a few rows into your data collection sheet table and see if that fixes the issue. If not, there are a few hidden tabs that may need additional rows added to them or deleted. Either check the hidden tabs, or reach out to DEQ for assistance. </t>
    </r>
  </si>
  <si>
    <t>Recommendations</t>
  </si>
  <si>
    <t>Yes back-ups = +0
No back-ups = +1.5</t>
  </si>
  <si>
    <r>
      <rPr>
        <u/>
        <sz val="12"/>
        <color theme="1"/>
        <rFont val="Calibri"/>
        <family val="2"/>
        <scheme val="minor"/>
      </rPr>
      <t>Loss of water</t>
    </r>
    <r>
      <rPr>
        <sz val="12"/>
        <color theme="1"/>
        <rFont val="Calibri"/>
        <family val="2"/>
        <scheme val="minor"/>
      </rPr>
      <t xml:space="preserve">
0-25% = +0
26-50% = +0.5
51-75% = +0.75
76-100% = +1</t>
    </r>
  </si>
  <si>
    <t>Yes compliance violations = +0.75
No compliance violations = +0</t>
  </si>
  <si>
    <t>Yes health/environmental concerns = +0.75
No health/environmental concerns = +0</t>
  </si>
  <si>
    <t>Above capacity = +1
At capacity = +0.25
Below capacity = +0</t>
  </si>
  <si>
    <r>
      <t xml:space="preserve">1 + Sum of questions = </t>
    </r>
    <r>
      <rPr>
        <sz val="12"/>
        <color theme="8" tint="-0.249977111117893"/>
        <rFont val="Calibri"/>
        <family val="2"/>
        <scheme val="minor"/>
      </rPr>
      <t>Probability of Failure Score</t>
    </r>
  </si>
  <si>
    <r>
      <t xml:space="preserve">1 + Sum of questions = </t>
    </r>
    <r>
      <rPr>
        <sz val="12"/>
        <color rgb="FFC00000"/>
        <rFont val="Calibri"/>
        <family val="2"/>
        <scheme val="minor"/>
      </rPr>
      <t>Consequence of Failure Score</t>
    </r>
  </si>
  <si>
    <r>
      <rPr>
        <sz val="14"/>
        <rFont val="Calibri"/>
        <family val="2"/>
        <scheme val="minor"/>
      </rPr>
      <t xml:space="preserve">Enter information in the </t>
    </r>
    <r>
      <rPr>
        <b/>
        <sz val="14"/>
        <color theme="7" tint="-0.249977111117893"/>
        <rFont val="Calibri"/>
        <family val="2"/>
        <scheme val="minor"/>
      </rPr>
      <t>"Data Collection Sheet"</t>
    </r>
    <r>
      <rPr>
        <sz val="14"/>
        <color rgb="FFFF0000"/>
        <rFont val="Calibri"/>
        <family val="2"/>
        <scheme val="minor"/>
      </rPr>
      <t xml:space="preserve"> </t>
    </r>
    <r>
      <rPr>
        <sz val="14"/>
        <rFont val="Calibri"/>
        <family val="2"/>
        <scheme val="minor"/>
      </rPr>
      <t xml:space="preserve">tab:
   1. Begin with selecting an applicable category from the drop down in the first spot under "Category".
</t>
    </r>
    <r>
      <rPr>
        <sz val="12"/>
        <rFont val="Calibri"/>
        <family val="2"/>
        <scheme val="minor"/>
      </rPr>
      <t xml:space="preserve">                - The I.D. Column is automatically generated, though you may instead insert your own I.D. numbers if preferred.
</t>
    </r>
    <r>
      <rPr>
        <sz val="14"/>
        <rFont val="Calibri"/>
        <family val="2"/>
        <scheme val="minor"/>
      </rPr>
      <t xml:space="preserve">   2.  Move right across the row adding additional information about this given asset for each the </t>
    </r>
    <r>
      <rPr>
        <b/>
        <sz val="14"/>
        <color theme="7" tint="-0.249977111117893"/>
        <rFont val="Calibri"/>
        <family val="2"/>
        <scheme val="minor"/>
      </rPr>
      <t>"Asset Information"</t>
    </r>
    <r>
      <rPr>
        <sz val="14"/>
        <rFont val="Calibri"/>
        <family val="2"/>
        <scheme val="minor"/>
      </rPr>
      <t xml:space="preserve">, </t>
    </r>
    <r>
      <rPr>
        <b/>
        <sz val="14"/>
        <color theme="9" tint="-0.249977111117893"/>
        <rFont val="Calibri"/>
        <family val="2"/>
        <scheme val="minor"/>
      </rPr>
      <t>"Cost Data"</t>
    </r>
    <r>
      <rPr>
        <sz val="14"/>
        <rFont val="Calibri"/>
        <family val="2"/>
        <scheme val="minor"/>
      </rPr>
      <t xml:space="preserve">, and </t>
    </r>
    <r>
      <rPr>
        <b/>
        <sz val="14"/>
        <color theme="8" tint="-0.249977111117893"/>
        <rFont val="Calibri"/>
        <family val="2"/>
        <scheme val="minor"/>
      </rPr>
      <t>"Criticality"</t>
    </r>
    <r>
      <rPr>
        <sz val="14"/>
        <rFont val="Calibri"/>
        <family val="2"/>
        <scheme val="minor"/>
      </rPr>
      <t xml:space="preserve"> sections.
</t>
    </r>
    <r>
      <rPr>
        <sz val="12"/>
        <rFont val="Calibri"/>
        <family val="2"/>
        <scheme val="minor"/>
      </rPr>
      <t xml:space="preserve">                - Only some of the Types have Subtypes. The drop -down for subtype will likely be empty for many categories.
                - If the year of installation is unknown, an estimation should still be provided to allow the tool to calculate an estimated year of failure.</t>
    </r>
    <r>
      <rPr>
        <sz val="14"/>
        <rFont val="Calibri"/>
        <family val="2"/>
        <scheme val="minor"/>
      </rPr>
      <t xml:space="preserve">
   3. Repeat this process for each asset that is relevant to your water system.</t>
    </r>
  </si>
  <si>
    <t>Beyond useful life = +1.5
In last 1/3 of life = +0.75
Not in last 1/3 of life = +0</t>
  </si>
  <si>
    <t>Yes additional maintenance = +1.5
No additional maintenance = +0</t>
  </si>
  <si>
    <t>Asset past its useful life; Replace ASAP</t>
  </si>
  <si>
    <t>Continue regular maintenance of asset</t>
  </si>
  <si>
    <t>Extremely critical asset; Prioritize for replacement/maintenance</t>
  </si>
  <si>
    <t>Critical Asset; Ensure backups available</t>
  </si>
  <si>
    <r>
      <t xml:space="preserve">Assets that fall into the red top right corner are of the highest priority to replace in the system. These assets are very likely to fail </t>
    </r>
    <r>
      <rPr>
        <b/>
        <sz val="14"/>
        <color theme="1"/>
        <rFont val="Calibri"/>
        <family val="2"/>
        <scheme val="minor"/>
      </rPr>
      <t>AND</t>
    </r>
    <r>
      <rPr>
        <sz val="14"/>
        <color theme="1"/>
        <rFont val="Calibri"/>
        <family val="2"/>
        <scheme val="minor"/>
      </rPr>
      <t xml:space="preserve"> they have a high consequence of failure.
The top 5 most critical assets are highlighted in </t>
    </r>
    <r>
      <rPr>
        <b/>
        <sz val="14"/>
        <color theme="1"/>
        <rFont val="Calibri"/>
        <family val="2"/>
        <scheme val="minor"/>
      </rPr>
      <t>BLACK</t>
    </r>
    <r>
      <rPr>
        <sz val="14"/>
        <color theme="1"/>
        <rFont val="Calibri"/>
        <family val="2"/>
        <scheme val="minor"/>
      </rPr>
      <t xml:space="preserve">, and the next top 5 most critical (6-10) are highlighted in </t>
    </r>
    <r>
      <rPr>
        <b/>
        <sz val="14"/>
        <color theme="4"/>
        <rFont val="Calibri"/>
        <family val="2"/>
        <scheme val="minor"/>
      </rPr>
      <t>BLUE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</si>
</sst>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0.0"/>
    <numFmt numFmtId="165" formatCode="&quot;$&quot;#,##0.00"/>
  </numFmts>
  <fonts count="74" x14ac:knownFonts="1">
    <font>
      <sz val="11"/>
      <color theme="1"/>
      <name val="Calibri"/>
      <family val="2"/>
      <scheme val="minor"/>
    </font>
    <font>
      <b/>
      <sz val="11"/>
      <color theme="1"/>
      <name val="Calibri"/>
      <family val="2"/>
      <scheme val="minor"/>
    </font>
    <font>
      <sz val="14"/>
      <color theme="1"/>
      <name val="Calibri"/>
      <family val="2"/>
      <scheme val="minor"/>
    </font>
    <font>
      <sz val="16"/>
      <color theme="1"/>
      <name val="Calibri"/>
      <family val="2"/>
      <scheme val="minor"/>
    </font>
    <font>
      <sz val="18"/>
      <color theme="1"/>
      <name val="Calibri"/>
      <family val="2"/>
      <scheme val="minor"/>
    </font>
    <font>
      <b/>
      <u/>
      <sz val="18"/>
      <color theme="1"/>
      <name val="Calibri"/>
      <family val="2"/>
      <scheme val="minor"/>
    </font>
    <font>
      <sz val="11"/>
      <color theme="1"/>
      <name val="Calibri"/>
      <family val="2"/>
      <scheme val="minor"/>
    </font>
    <font>
      <b/>
      <sz val="11"/>
      <color rgb="FF3F3F3F"/>
      <name val="Calibri"/>
      <family val="2"/>
      <scheme val="minor"/>
    </font>
    <font>
      <sz val="11"/>
      <color theme="0"/>
      <name val="Calibri"/>
      <family val="2"/>
      <scheme val="minor"/>
    </font>
    <font>
      <sz val="28"/>
      <color theme="0"/>
      <name val="Calibri"/>
      <family val="2"/>
      <scheme val="minor"/>
    </font>
    <font>
      <b/>
      <sz val="14"/>
      <color theme="0"/>
      <name val="Calibri"/>
      <family val="2"/>
      <scheme val="minor"/>
    </font>
    <font>
      <b/>
      <sz val="14"/>
      <color rgb="FF3F3F3F"/>
      <name val="Calibri"/>
      <family val="2"/>
      <scheme val="minor"/>
    </font>
    <font>
      <b/>
      <sz val="12"/>
      <color rgb="FF3F3F3F"/>
      <name val="Calibri"/>
      <family val="2"/>
      <scheme val="minor"/>
    </font>
    <font>
      <sz val="12"/>
      <color theme="1"/>
      <name val="Calibri"/>
      <family val="2"/>
      <scheme val="minor"/>
    </font>
    <font>
      <sz val="11"/>
      <name val="Calibri"/>
      <family val="2"/>
      <scheme val="minor"/>
    </font>
    <font>
      <sz val="16"/>
      <color theme="0"/>
      <name val="Calibri"/>
      <family val="2"/>
      <scheme val="minor"/>
    </font>
    <font>
      <b/>
      <sz val="14"/>
      <color theme="1"/>
      <name val="Calibri"/>
      <family val="2"/>
      <scheme val="minor"/>
    </font>
    <font>
      <u/>
      <sz val="14"/>
      <color theme="1"/>
      <name val="Calibri"/>
      <family val="2"/>
      <scheme val="minor"/>
    </font>
    <font>
      <u/>
      <sz val="12"/>
      <color theme="1"/>
      <name val="Calibri"/>
      <family val="2"/>
      <scheme val="minor"/>
    </font>
    <font>
      <sz val="12"/>
      <name val="Calibri"/>
      <family val="2"/>
      <scheme val="minor"/>
    </font>
    <font>
      <b/>
      <sz val="12"/>
      <color theme="0"/>
      <name val="Calibri"/>
      <family val="2"/>
      <scheme val="minor"/>
    </font>
    <font>
      <b/>
      <u/>
      <sz val="20"/>
      <color theme="1"/>
      <name val="Calibri Light"/>
      <family val="2"/>
      <scheme val="major"/>
    </font>
    <font>
      <b/>
      <u/>
      <sz val="26"/>
      <color theme="1"/>
      <name val="Calibri Light"/>
      <family val="2"/>
      <scheme val="major"/>
    </font>
    <font>
      <i/>
      <sz val="12"/>
      <color theme="1"/>
      <name val="Calibri"/>
      <family val="2"/>
      <scheme val="minor"/>
    </font>
    <font>
      <i/>
      <sz val="16"/>
      <color theme="0"/>
      <name val="Calibri"/>
      <family val="2"/>
      <scheme val="minor"/>
    </font>
    <font>
      <sz val="16"/>
      <color theme="1"/>
      <name val="Calibri Light"/>
      <family val="2"/>
      <scheme val="major"/>
    </font>
    <font>
      <sz val="14"/>
      <color theme="1"/>
      <name val="Calibri Light"/>
      <family val="2"/>
      <scheme val="major"/>
    </font>
    <font>
      <sz val="20"/>
      <color theme="0"/>
      <name val="Calibri"/>
      <family val="2"/>
      <scheme val="minor"/>
    </font>
    <font>
      <b/>
      <sz val="14"/>
      <color theme="1"/>
      <name val="Calibri Light"/>
      <family val="2"/>
      <scheme val="major"/>
    </font>
    <font>
      <u/>
      <sz val="11"/>
      <color theme="10"/>
      <name val="Calibri"/>
      <family val="2"/>
      <scheme val="minor"/>
    </font>
    <font>
      <b/>
      <i/>
      <sz val="16"/>
      <color theme="1"/>
      <name val="Calibri"/>
      <family val="2"/>
      <scheme val="minor"/>
    </font>
    <font>
      <u/>
      <sz val="11"/>
      <color theme="1"/>
      <name val="Calibri"/>
      <family val="2"/>
      <scheme val="minor"/>
    </font>
    <font>
      <b/>
      <sz val="12"/>
      <color theme="1"/>
      <name val="Calibri"/>
      <family val="2"/>
      <scheme val="minor"/>
    </font>
    <font>
      <sz val="14"/>
      <name val="Calibri"/>
      <family val="2"/>
      <scheme val="minor"/>
    </font>
    <font>
      <sz val="12"/>
      <color theme="5"/>
      <name val="Calibri"/>
      <family val="2"/>
      <scheme val="minor"/>
    </font>
    <font>
      <sz val="12"/>
      <color rgb="FF0070C0"/>
      <name val="Calibri"/>
      <family val="2"/>
      <scheme val="minor"/>
    </font>
    <font>
      <sz val="12"/>
      <color theme="8" tint="-0.249977111117893"/>
      <name val="Calibri"/>
      <family val="2"/>
      <scheme val="minor"/>
    </font>
    <font>
      <sz val="12"/>
      <color theme="8"/>
      <name val="Calibri"/>
      <family val="2"/>
      <scheme val="minor"/>
    </font>
    <font>
      <sz val="12"/>
      <color theme="7"/>
      <name val="Calibri"/>
      <family val="2"/>
      <scheme val="minor"/>
    </font>
    <font>
      <sz val="12"/>
      <color theme="5" tint="-0.499984740745262"/>
      <name val="Calibri"/>
      <family val="2"/>
      <scheme val="minor"/>
    </font>
    <font>
      <sz val="12"/>
      <color rgb="FFFF0000"/>
      <name val="Calibri"/>
      <family val="2"/>
      <scheme val="minor"/>
    </font>
    <font>
      <sz val="12"/>
      <color rgb="FF7030A0"/>
      <name val="Calibri"/>
      <family val="2"/>
      <scheme val="minor"/>
    </font>
    <font>
      <sz val="8"/>
      <name val="Calibri"/>
      <family val="2"/>
      <scheme val="minor"/>
    </font>
    <font>
      <sz val="12"/>
      <color rgb="FFC00000"/>
      <name val="Calibri"/>
      <family val="2"/>
      <scheme val="minor"/>
    </font>
    <font>
      <u/>
      <sz val="14"/>
      <name val="Calibri"/>
      <family val="2"/>
      <scheme val="minor"/>
    </font>
    <font>
      <sz val="12"/>
      <color theme="8" tint="-0.499984740745262"/>
      <name val="Calibri"/>
      <family val="2"/>
      <scheme val="minor"/>
    </font>
    <font>
      <sz val="12"/>
      <color rgb="FF000000"/>
      <name val="Calibri"/>
      <family val="2"/>
    </font>
    <font>
      <b/>
      <sz val="12"/>
      <color rgb="FF000000"/>
      <name val="Calibri"/>
      <family val="2"/>
    </font>
    <font>
      <sz val="11"/>
      <color theme="1"/>
      <name val="Calibri"/>
      <family val="2"/>
      <scheme val="minor"/>
    </font>
    <font>
      <b/>
      <sz val="16"/>
      <color theme="0"/>
      <name val="Calibri"/>
      <family val="2"/>
      <scheme val="minor"/>
    </font>
    <font>
      <b/>
      <sz val="14"/>
      <color rgb="FF990033"/>
      <name val="Calibri"/>
      <family val="2"/>
      <scheme val="minor"/>
    </font>
    <font>
      <b/>
      <sz val="9"/>
      <color indexed="81"/>
      <name val="Tahoma"/>
      <family val="2"/>
    </font>
    <font>
      <b/>
      <sz val="14"/>
      <name val="Calibri"/>
      <family val="2"/>
      <scheme val="minor"/>
    </font>
    <font>
      <sz val="10"/>
      <color theme="1"/>
      <name val="Calibri"/>
      <family val="2"/>
      <scheme val="minor"/>
    </font>
    <font>
      <sz val="14"/>
      <color theme="0"/>
      <name val="Calibri"/>
      <family val="2"/>
      <scheme val="minor"/>
    </font>
    <font>
      <sz val="14"/>
      <color theme="1"/>
      <name val="Calibri"/>
      <family val="2"/>
      <scheme val="minor"/>
    </font>
    <font>
      <sz val="11"/>
      <color theme="1"/>
      <name val="Calibri"/>
      <family val="2"/>
      <scheme val="minor"/>
    </font>
    <font>
      <sz val="14"/>
      <color rgb="FFFF0000"/>
      <name val="Calibri"/>
      <family val="2"/>
      <scheme val="minor"/>
    </font>
    <font>
      <b/>
      <sz val="14"/>
      <color theme="8" tint="-0.249977111117893"/>
      <name val="Calibri"/>
      <family val="2"/>
      <scheme val="minor"/>
    </font>
    <font>
      <b/>
      <sz val="14"/>
      <color theme="9" tint="-0.249977111117893"/>
      <name val="Calibri"/>
      <family val="2"/>
      <scheme val="minor"/>
    </font>
    <font>
      <b/>
      <sz val="14"/>
      <color rgb="FF00B050"/>
      <name val="Calibri"/>
      <family val="2"/>
      <scheme val="minor"/>
    </font>
    <font>
      <b/>
      <u/>
      <sz val="14"/>
      <name val="Calibri"/>
      <family val="2"/>
      <scheme val="minor"/>
    </font>
    <font>
      <b/>
      <sz val="26"/>
      <color theme="4" tint="-0.499984740745262"/>
      <name val="Calibri"/>
      <family val="2"/>
      <scheme val="minor"/>
    </font>
    <font>
      <b/>
      <sz val="26"/>
      <color theme="5" tint="-0.499984740745262"/>
      <name val="Calibri"/>
      <family val="2"/>
      <scheme val="minor"/>
    </font>
    <font>
      <b/>
      <sz val="22"/>
      <color theme="1"/>
      <name val="Calibri"/>
      <family val="2"/>
      <scheme val="minor"/>
    </font>
    <font>
      <b/>
      <sz val="26"/>
      <color theme="9" tint="-0.499984740745262"/>
      <name val="Calibri"/>
      <family val="2"/>
      <scheme val="minor"/>
    </font>
    <font>
      <sz val="13"/>
      <color theme="1"/>
      <name val="Calibri"/>
      <family val="2"/>
      <scheme val="minor"/>
    </font>
    <font>
      <b/>
      <sz val="13"/>
      <color theme="1"/>
      <name val="Calibri"/>
      <family val="2"/>
      <scheme val="minor"/>
    </font>
    <font>
      <b/>
      <sz val="14"/>
      <color theme="4" tint="-0.499984740745262"/>
      <name val="Calibri"/>
      <family val="2"/>
      <scheme val="minor"/>
    </font>
    <font>
      <b/>
      <sz val="14"/>
      <color theme="7" tint="-0.249977111117893"/>
      <name val="Calibri"/>
      <family val="2"/>
      <scheme val="minor"/>
    </font>
    <font>
      <sz val="16"/>
      <name val="Calibri"/>
      <family val="2"/>
      <scheme val="minor"/>
    </font>
    <font>
      <sz val="14"/>
      <color theme="1"/>
      <name val="Calibri"/>
      <scheme val="minor"/>
    </font>
    <font>
      <sz val="16"/>
      <color theme="1"/>
      <name val="Calibri"/>
      <scheme val="minor"/>
    </font>
    <font>
      <b/>
      <sz val="14"/>
      <color theme="4"/>
      <name val="Calibri"/>
      <family val="2"/>
      <scheme val="minor"/>
    </font>
  </fonts>
  <fills count="28">
    <fill>
      <patternFill patternType="none"/>
    </fill>
    <fill>
      <patternFill patternType="gray125"/>
    </fill>
    <fill>
      <patternFill patternType="solid">
        <fgColor rgb="FFF2F2F2"/>
      </patternFill>
    </fill>
    <fill>
      <patternFill patternType="solid">
        <fgColor theme="8"/>
      </patternFill>
    </fill>
    <fill>
      <patternFill patternType="solid">
        <fgColor theme="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rgb="FFFF5050"/>
        <bgColor indexed="64"/>
      </patternFill>
    </fill>
    <fill>
      <patternFill patternType="solid">
        <fgColor theme="0"/>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1" tint="0.499984740745262"/>
        <bgColor indexed="64"/>
      </patternFill>
    </fill>
    <fill>
      <patternFill patternType="solid">
        <fgColor rgb="FF990033"/>
        <bgColor indexed="64"/>
      </patternFill>
    </fill>
    <fill>
      <patternFill patternType="solid">
        <fgColor rgb="FFAC0000"/>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2"/>
        <bgColor indexed="64"/>
      </patternFill>
    </fill>
    <fill>
      <patternFill patternType="solid">
        <fgColor rgb="FFE9ECE6"/>
        <bgColor indexed="64"/>
      </patternFill>
    </fill>
    <fill>
      <patternFill patternType="solid">
        <fgColor theme="4" tint="-0.499984740745262"/>
        <bgColor indexed="64"/>
      </patternFill>
    </fill>
    <fill>
      <patternFill patternType="solid">
        <fgColor theme="7"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indexed="64"/>
      </right>
      <top style="thin">
        <color indexed="64"/>
      </top>
      <bottom style="medium">
        <color indexed="64"/>
      </bottom>
      <diagonal/>
    </border>
    <border>
      <left/>
      <right/>
      <top/>
      <bottom style="medium">
        <color indexed="64"/>
      </bottom>
      <diagonal/>
    </border>
    <border>
      <left/>
      <right/>
      <top/>
      <bottom style="double">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rgb="FF3F3F3F"/>
      </top>
      <bottom style="thin">
        <color rgb="FF3F3F3F"/>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bottom style="thin">
        <color theme="2"/>
      </bottom>
      <diagonal/>
    </border>
    <border>
      <left/>
      <right/>
      <top style="thin">
        <color theme="2"/>
      </top>
      <bottom style="thin">
        <color theme="2"/>
      </bottom>
      <diagonal/>
    </border>
    <border>
      <left/>
      <right style="thin">
        <color indexed="64"/>
      </right>
      <top/>
      <bottom style="thin">
        <color theme="2"/>
      </bottom>
      <diagonal/>
    </border>
    <border>
      <left/>
      <right style="thin">
        <color indexed="64"/>
      </right>
      <top style="thin">
        <color theme="2"/>
      </top>
      <bottom style="thin">
        <color theme="2"/>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indexed="64"/>
      </left>
      <right/>
      <top/>
      <bottom/>
      <diagonal/>
    </border>
    <border>
      <left style="thin">
        <color rgb="FF3F3F3F"/>
      </left>
      <right/>
      <top style="thin">
        <color rgb="FF3F3F3F"/>
      </top>
      <bottom/>
      <diagonal/>
    </border>
    <border>
      <left/>
      <right style="thin">
        <color indexed="64"/>
      </right>
      <top style="thin">
        <color rgb="FF3F3F3F"/>
      </top>
      <bottom/>
      <diagonal/>
    </border>
    <border>
      <left style="thin">
        <color rgb="FF3F3F3F"/>
      </left>
      <right/>
      <top/>
      <bottom style="thin">
        <color rgb="FF3F3F3F"/>
      </bottom>
      <diagonal/>
    </border>
    <border>
      <left/>
      <right style="thin">
        <color indexed="64"/>
      </right>
      <top/>
      <bottom style="thin">
        <color rgb="FF3F3F3F"/>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6">
    <xf numFmtId="0" fontId="0" fillId="0" borderId="0"/>
    <xf numFmtId="0" fontId="7" fillId="2" borderId="2" applyNumberFormat="0" applyAlignment="0" applyProtection="0"/>
    <xf numFmtId="0" fontId="8" fillId="3" borderId="0" applyNumberFormat="0" applyBorder="0" applyAlignment="0" applyProtection="0"/>
    <xf numFmtId="9" fontId="6" fillId="0" borderId="0" applyFont="0" applyFill="0" applyBorder="0" applyAlignment="0" applyProtection="0"/>
    <xf numFmtId="0" fontId="29" fillId="0" borderId="0" applyNumberFormat="0" applyFill="0" applyBorder="0" applyAlignment="0" applyProtection="0"/>
    <xf numFmtId="44" fontId="6" fillId="0" borderId="0" applyFont="0" applyFill="0" applyBorder="0" applyAlignment="0" applyProtection="0"/>
  </cellStyleXfs>
  <cellXfs count="289">
    <xf numFmtId="0" fontId="0" fillId="0" borderId="0" xfId="0"/>
    <xf numFmtId="9" fontId="0" fillId="0" borderId="0" xfId="3" applyFont="1"/>
    <xf numFmtId="0" fontId="1" fillId="0" borderId="1" xfId="0" applyFont="1" applyBorder="1"/>
    <xf numFmtId="6" fontId="0" fillId="0" borderId="0" xfId="0" applyNumberFormat="1"/>
    <xf numFmtId="8" fontId="0" fillId="0" borderId="0" xfId="0" quotePrefix="1" applyNumberFormat="1"/>
    <xf numFmtId="0" fontId="2" fillId="0" borderId="0" xfId="0" applyFont="1" applyAlignment="1">
      <alignment horizontal="center" wrapText="1"/>
    </xf>
    <xf numFmtId="0" fontId="5" fillId="0" borderId="0" xfId="0" applyFont="1" applyAlignment="1">
      <alignment horizontal="center" vertical="center"/>
    </xf>
    <xf numFmtId="0" fontId="0" fillId="7" borderId="0" xfId="0" applyFill="1"/>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vertical="center" wrapText="1"/>
    </xf>
    <xf numFmtId="0" fontId="3" fillId="4" borderId="0" xfId="0" applyFont="1" applyFill="1" applyAlignment="1">
      <alignment horizontal="center" wrapText="1"/>
    </xf>
    <xf numFmtId="0" fontId="3" fillId="0" borderId="0" xfId="0" applyFont="1" applyAlignment="1">
      <alignment horizontal="center" wrapText="1"/>
    </xf>
    <xf numFmtId="0" fontId="13" fillId="0" borderId="0" xfId="0" applyFont="1" applyAlignment="1">
      <alignment horizontal="center" wrapText="1"/>
    </xf>
    <xf numFmtId="0" fontId="13" fillId="0" borderId="7" xfId="0" applyFont="1" applyBorder="1" applyAlignment="1">
      <alignment horizontal="center" wrapText="1"/>
    </xf>
    <xf numFmtId="0" fontId="0" fillId="0" borderId="0" xfId="0" applyAlignment="1">
      <alignment wrapText="1"/>
    </xf>
    <xf numFmtId="165" fontId="13" fillId="0" borderId="0" xfId="0" applyNumberFormat="1" applyFont="1" applyAlignment="1">
      <alignment horizontal="center" wrapText="1"/>
    </xf>
    <xf numFmtId="165" fontId="13" fillId="0" borderId="7" xfId="0" applyNumberFormat="1" applyFont="1" applyBorder="1" applyAlignment="1">
      <alignment horizontal="center" wrapText="1"/>
    </xf>
    <xf numFmtId="0" fontId="20" fillId="4" borderId="15" xfId="0" applyFont="1" applyFill="1" applyBorder="1" applyAlignment="1">
      <alignment horizontal="center" wrapText="1"/>
    </xf>
    <xf numFmtId="0" fontId="20" fillId="4" borderId="16" xfId="0" applyFont="1" applyFill="1" applyBorder="1" applyAlignment="1">
      <alignment horizontal="center" wrapText="1"/>
    </xf>
    <xf numFmtId="0" fontId="20" fillId="4" borderId="5" xfId="0" applyFont="1" applyFill="1" applyBorder="1" applyAlignment="1">
      <alignment horizontal="center" wrapText="1"/>
    </xf>
    <xf numFmtId="0" fontId="0" fillId="11" borderId="0" xfId="0" applyFill="1" applyAlignment="1">
      <alignment wrapText="1"/>
    </xf>
    <xf numFmtId="0" fontId="13" fillId="11" borderId="0" xfId="0" applyFont="1" applyFill="1" applyAlignment="1">
      <alignment horizontal="center" wrapText="1"/>
    </xf>
    <xf numFmtId="0" fontId="14" fillId="11" borderId="0" xfId="0" applyFont="1" applyFill="1" applyAlignment="1">
      <alignment vertical="center" wrapText="1"/>
    </xf>
    <xf numFmtId="0" fontId="17" fillId="11" borderId="0" xfId="0" applyFont="1" applyFill="1" applyAlignment="1">
      <alignment horizontal="right" wrapText="1"/>
    </xf>
    <xf numFmtId="0" fontId="0" fillId="11" borderId="0" xfId="0" applyFill="1" applyAlignment="1">
      <alignment horizontal="right" wrapText="1"/>
    </xf>
    <xf numFmtId="0" fontId="2" fillId="11" borderId="0" xfId="0" applyFont="1" applyFill="1" applyAlignment="1">
      <alignment wrapText="1"/>
    </xf>
    <xf numFmtId="0" fontId="13" fillId="0" borderId="20" xfId="0" applyFont="1" applyBorder="1" applyAlignment="1">
      <alignment horizontal="center" wrapText="1"/>
    </xf>
    <xf numFmtId="0" fontId="0" fillId="11" borderId="21" xfId="0" applyFill="1" applyBorder="1" applyAlignment="1">
      <alignment wrapText="1"/>
    </xf>
    <xf numFmtId="0" fontId="0" fillId="11" borderId="23" xfId="0" applyFill="1" applyBorder="1" applyAlignment="1">
      <alignment wrapText="1"/>
    </xf>
    <xf numFmtId="0" fontId="0" fillId="11" borderId="22" xfId="0" applyFill="1" applyBorder="1" applyAlignment="1">
      <alignment wrapText="1"/>
    </xf>
    <xf numFmtId="0" fontId="0" fillId="11" borderId="24" xfId="0" applyFill="1" applyBorder="1" applyAlignment="1">
      <alignment wrapText="1"/>
    </xf>
    <xf numFmtId="0" fontId="0" fillId="11" borderId="0" xfId="0" applyFill="1"/>
    <xf numFmtId="0" fontId="21" fillId="11" borderId="0" xfId="0" applyFont="1" applyFill="1"/>
    <xf numFmtId="0" fontId="22" fillId="11" borderId="0" xfId="0" applyFont="1" applyFill="1" applyAlignment="1">
      <alignment vertical="top"/>
    </xf>
    <xf numFmtId="0" fontId="13" fillId="12" borderId="12" xfId="0" applyFont="1" applyFill="1" applyBorder="1" applyAlignment="1">
      <alignment horizontal="center" vertical="center"/>
    </xf>
    <xf numFmtId="0" fontId="0" fillId="12" borderId="12" xfId="0" applyFill="1" applyBorder="1"/>
    <xf numFmtId="0" fontId="0" fillId="12" borderId="13" xfId="0" applyFill="1" applyBorder="1"/>
    <xf numFmtId="0" fontId="4" fillId="12" borderId="12" xfId="0" applyFont="1" applyFill="1" applyBorder="1" applyAlignment="1">
      <alignment horizontal="left"/>
    </xf>
    <xf numFmtId="0" fontId="0" fillId="12" borderId="12" xfId="0" applyFill="1" applyBorder="1" applyAlignment="1">
      <alignment horizontal="left"/>
    </xf>
    <xf numFmtId="0" fontId="25" fillId="11" borderId="0" xfId="0" applyFont="1" applyFill="1"/>
    <xf numFmtId="0" fontId="30" fillId="12" borderId="12" xfId="0" applyFont="1" applyFill="1" applyBorder="1" applyAlignment="1">
      <alignment horizontal="left" vertical="center"/>
    </xf>
    <xf numFmtId="0" fontId="30" fillId="12" borderId="13" xfId="0" applyFont="1" applyFill="1" applyBorder="1" applyAlignment="1">
      <alignment horizontal="left" vertical="center"/>
    </xf>
    <xf numFmtId="0" fontId="30" fillId="12" borderId="11" xfId="0" applyFont="1" applyFill="1" applyBorder="1" applyAlignment="1">
      <alignment horizontal="center" vertical="center"/>
    </xf>
    <xf numFmtId="0" fontId="30" fillId="12" borderId="12" xfId="0" applyFont="1" applyFill="1" applyBorder="1" applyAlignment="1">
      <alignment horizontal="center" vertical="center"/>
    </xf>
    <xf numFmtId="0" fontId="30" fillId="12" borderId="13" xfId="0" applyFont="1" applyFill="1" applyBorder="1" applyAlignment="1">
      <alignment horizontal="center" vertical="center"/>
    </xf>
    <xf numFmtId="0" fontId="15" fillId="12" borderId="12" xfId="4" applyFont="1" applyFill="1" applyBorder="1" applyAlignment="1">
      <alignment horizontal="center" vertical="center"/>
    </xf>
    <xf numFmtId="0" fontId="15" fillId="12" borderId="12" xfId="4" applyFont="1" applyFill="1" applyBorder="1" applyAlignment="1">
      <alignment horizontal="left"/>
    </xf>
    <xf numFmtId="0" fontId="15" fillId="12" borderId="12" xfId="4" applyFont="1" applyFill="1" applyBorder="1"/>
    <xf numFmtId="0" fontId="15" fillId="12" borderId="13" xfId="4" applyFont="1" applyFill="1" applyBorder="1"/>
    <xf numFmtId="0" fontId="30" fillId="12" borderId="11" xfId="4" applyFont="1" applyFill="1" applyBorder="1" applyAlignment="1">
      <alignment horizontal="center" vertical="center"/>
    </xf>
    <xf numFmtId="0" fontId="2" fillId="8" borderId="1" xfId="4" applyFont="1" applyFill="1" applyBorder="1" applyAlignment="1">
      <alignment horizontal="center" vertical="center"/>
    </xf>
    <xf numFmtId="0" fontId="2" fillId="8" borderId="25" xfId="4" applyFont="1" applyFill="1" applyBorder="1" applyAlignment="1">
      <alignment horizontal="center" vertical="center"/>
    </xf>
    <xf numFmtId="0" fontId="26" fillId="11" borderId="0" xfId="0" applyFont="1" applyFill="1" applyAlignment="1">
      <alignment horizontal="right" vertical="center"/>
    </xf>
    <xf numFmtId="0" fontId="0" fillId="11" borderId="0" xfId="0" applyFill="1" applyAlignment="1">
      <alignment horizontal="left" vertical="center"/>
    </xf>
    <xf numFmtId="0" fontId="31" fillId="11" borderId="0" xfId="0" applyFont="1" applyFill="1" applyAlignment="1">
      <alignment vertical="center"/>
    </xf>
    <xf numFmtId="0" fontId="31" fillId="11" borderId="0" xfId="0" applyFont="1" applyFill="1"/>
    <xf numFmtId="0" fontId="28" fillId="11" borderId="0" xfId="0" applyFont="1" applyFill="1"/>
    <xf numFmtId="0" fontId="30" fillId="11" borderId="0" xfId="0" applyFont="1" applyFill="1" applyAlignment="1">
      <alignment horizontal="center" vertical="center"/>
    </xf>
    <xf numFmtId="0" fontId="19" fillId="4" borderId="31" xfId="4" applyFont="1" applyFill="1" applyBorder="1" applyAlignment="1">
      <alignment wrapText="1"/>
    </xf>
    <xf numFmtId="0" fontId="19" fillId="4" borderId="30" xfId="4" applyFont="1" applyFill="1" applyBorder="1" applyAlignment="1">
      <alignment wrapText="1"/>
    </xf>
    <xf numFmtId="0" fontId="19" fillId="11" borderId="0" xfId="0" applyFont="1" applyFill="1" applyAlignment="1">
      <alignment wrapText="1"/>
    </xf>
    <xf numFmtId="0" fontId="13" fillId="14" borderId="28" xfId="0" applyFont="1" applyFill="1" applyBorder="1" applyAlignment="1">
      <alignment horizontal="center" vertical="top" wrapText="1"/>
    </xf>
    <xf numFmtId="0" fontId="13" fillId="14" borderId="17" xfId="0" applyFont="1" applyFill="1" applyBorder="1" applyAlignment="1">
      <alignment horizontal="center" vertical="top" wrapText="1"/>
    </xf>
    <xf numFmtId="0" fontId="13" fillId="14" borderId="18" xfId="0" applyFont="1" applyFill="1" applyBorder="1" applyAlignment="1">
      <alignment horizontal="center" vertical="top" wrapText="1"/>
    </xf>
    <xf numFmtId="0" fontId="33" fillId="8" borderId="1" xfId="4" applyFont="1" applyFill="1" applyBorder="1" applyAlignment="1">
      <alignment horizontal="center" vertical="center"/>
    </xf>
    <xf numFmtId="0" fontId="17" fillId="11" borderId="0" xfId="4" applyFont="1" applyFill="1" applyAlignment="1">
      <alignment vertical="center"/>
    </xf>
    <xf numFmtId="0" fontId="44" fillId="11" borderId="0" xfId="4" applyFont="1" applyFill="1" applyAlignment="1">
      <alignment vertical="center"/>
    </xf>
    <xf numFmtId="0" fontId="22" fillId="11" borderId="0" xfId="0" applyFont="1" applyFill="1" applyAlignment="1">
      <alignment horizontal="center" vertical="top"/>
    </xf>
    <xf numFmtId="0" fontId="2" fillId="11" borderId="0" xfId="4" applyFont="1" applyFill="1" applyAlignment="1">
      <alignment horizontal="left" vertical="center"/>
    </xf>
    <xf numFmtId="0" fontId="2" fillId="8" borderId="10" xfId="4" applyFont="1" applyFill="1" applyBorder="1" applyAlignment="1">
      <alignment horizontal="center" vertical="center"/>
    </xf>
    <xf numFmtId="0" fontId="8" fillId="4" borderId="0" xfId="0" applyFont="1" applyFill="1" applyAlignment="1">
      <alignment horizontal="center"/>
    </xf>
    <xf numFmtId="0" fontId="6" fillId="0" borderId="0" xfId="0" applyFont="1"/>
    <xf numFmtId="1" fontId="2" fillId="0" borderId="0" xfId="0" applyNumberFormat="1" applyFont="1" applyAlignment="1">
      <alignment horizontal="center" wrapText="1"/>
    </xf>
    <xf numFmtId="0" fontId="2" fillId="8" borderId="11" xfId="4" applyFont="1" applyFill="1" applyBorder="1" applyAlignment="1">
      <alignment horizontal="center" vertical="center"/>
    </xf>
    <xf numFmtId="0" fontId="48" fillId="0" borderId="0" xfId="0" applyFont="1"/>
    <xf numFmtId="0" fontId="0" fillId="0" borderId="38" xfId="0" applyBorder="1"/>
    <xf numFmtId="0" fontId="0" fillId="0" borderId="39" xfId="0" applyBorder="1"/>
    <xf numFmtId="0" fontId="48" fillId="0" borderId="29" xfId="0" applyFont="1" applyBorder="1"/>
    <xf numFmtId="0" fontId="1" fillId="0" borderId="11" xfId="0" applyFont="1" applyBorder="1"/>
    <xf numFmtId="0" fontId="0" fillId="0" borderId="40" xfId="0" applyBorder="1"/>
    <xf numFmtId="0" fontId="0" fillId="0" borderId="28" xfId="0" applyBorder="1"/>
    <xf numFmtId="0" fontId="0" fillId="0" borderId="25" xfId="0" applyBorder="1"/>
    <xf numFmtId="0" fontId="0" fillId="0" borderId="10" xfId="0" applyBorder="1"/>
    <xf numFmtId="0" fontId="0" fillId="0" borderId="1" xfId="0" applyBorder="1" applyAlignment="1">
      <alignment horizontal="center"/>
    </xf>
    <xf numFmtId="6" fontId="0" fillId="0" borderId="1" xfId="0" applyNumberFormat="1" applyBorder="1" applyAlignment="1">
      <alignment horizontal="center"/>
    </xf>
    <xf numFmtId="10" fontId="0" fillId="0" borderId="1" xfId="0" applyNumberFormat="1" applyBorder="1" applyAlignment="1">
      <alignment horizontal="center"/>
    </xf>
    <xf numFmtId="8" fontId="0" fillId="0" borderId="1" xfId="0" applyNumberFormat="1" applyBorder="1" applyAlignment="1">
      <alignment horizontal="center"/>
    </xf>
    <xf numFmtId="0" fontId="0" fillId="0" borderId="0" xfId="0" applyAlignment="1">
      <alignment horizontal="center"/>
    </xf>
    <xf numFmtId="0" fontId="1" fillId="0" borderId="1" xfId="0" applyFont="1" applyBorder="1" applyAlignment="1">
      <alignment horizontal="left"/>
    </xf>
    <xf numFmtId="0" fontId="8" fillId="0" borderId="0" xfId="0" applyFont="1"/>
    <xf numFmtId="0" fontId="12" fillId="2" borderId="10" xfId="1" applyFont="1" applyBorder="1" applyAlignment="1" applyProtection="1">
      <alignment horizontal="center" vertical="center"/>
      <protection locked="0"/>
    </xf>
    <xf numFmtId="14" fontId="7" fillId="7" borderId="1" xfId="1" applyNumberFormat="1" applyFill="1" applyBorder="1" applyAlignment="1" applyProtection="1">
      <alignment horizontal="center" vertical="center"/>
      <protection locked="0"/>
    </xf>
    <xf numFmtId="0" fontId="7" fillId="7" borderId="1" xfId="1" applyFill="1" applyBorder="1" applyAlignment="1" applyProtection="1">
      <alignment horizontal="center" vertical="center"/>
      <protection locked="0"/>
    </xf>
    <xf numFmtId="0" fontId="0" fillId="4" borderId="0" xfId="0" applyFill="1"/>
    <xf numFmtId="0" fontId="49" fillId="4" borderId="0" xfId="0" applyFont="1" applyFill="1"/>
    <xf numFmtId="0" fontId="49" fillId="16" borderId="0" xfId="0" applyFont="1" applyFill="1"/>
    <xf numFmtId="0" fontId="15" fillId="18" borderId="0" xfId="4" applyFont="1" applyFill="1" applyAlignment="1" applyProtection="1">
      <alignment horizontal="center" wrapText="1"/>
    </xf>
    <xf numFmtId="0" fontId="50" fillId="0" borderId="0" xfId="0" applyFont="1" applyAlignment="1">
      <alignment vertical="center"/>
    </xf>
    <xf numFmtId="0" fontId="0" fillId="0" borderId="0" xfId="0" applyAlignment="1">
      <alignment horizontal="center" vertical="top"/>
    </xf>
    <xf numFmtId="0" fontId="8" fillId="17" borderId="0" xfId="0" applyFont="1" applyFill="1" applyAlignment="1">
      <alignment horizontal="left" vertical="top"/>
    </xf>
    <xf numFmtId="0" fontId="8" fillId="4" borderId="0" xfId="0" applyFont="1" applyFill="1" applyAlignment="1">
      <alignment horizontal="left" vertical="top"/>
    </xf>
    <xf numFmtId="0" fontId="0" fillId="4" borderId="0" xfId="0" applyFill="1" applyAlignment="1">
      <alignment horizontal="center"/>
    </xf>
    <xf numFmtId="0" fontId="20" fillId="17" borderId="0" xfId="0" applyFont="1" applyFill="1" applyAlignment="1">
      <alignment horizontal="center"/>
    </xf>
    <xf numFmtId="0" fontId="15" fillId="20" borderId="0" xfId="4" applyFont="1" applyFill="1" applyAlignment="1" applyProtection="1">
      <alignment horizontal="center" wrapText="1"/>
    </xf>
    <xf numFmtId="0" fontId="15" fillId="21" borderId="0" xfId="4" applyFont="1" applyFill="1" applyAlignment="1" applyProtection="1">
      <alignment horizontal="center" vertical="center" wrapText="1"/>
    </xf>
    <xf numFmtId="1" fontId="15" fillId="18" borderId="0" xfId="4" applyNumberFormat="1" applyFont="1" applyFill="1" applyAlignment="1">
      <alignment horizontal="center" wrapText="1"/>
    </xf>
    <xf numFmtId="44" fontId="2" fillId="0" borderId="0" xfId="5" applyFont="1" applyAlignment="1">
      <alignment vertical="center" wrapText="1"/>
    </xf>
    <xf numFmtId="44" fontId="2" fillId="0" borderId="0" xfId="5" applyFont="1" applyAlignment="1">
      <alignment vertical="center"/>
    </xf>
    <xf numFmtId="164" fontId="2" fillId="0" borderId="0" xfId="0" applyNumberFormat="1" applyFont="1" applyAlignment="1">
      <alignment horizontal="center" wrapText="1"/>
    </xf>
    <xf numFmtId="1" fontId="2" fillId="0" borderId="6" xfId="0" applyNumberFormat="1" applyFont="1" applyBorder="1" applyAlignment="1">
      <alignment horizontal="center" wrapText="1"/>
    </xf>
    <xf numFmtId="164" fontId="2" fillId="0" borderId="6" xfId="0" applyNumberFormat="1" applyFont="1" applyBorder="1" applyAlignment="1">
      <alignment horizontal="center" wrapText="1"/>
    </xf>
    <xf numFmtId="164" fontId="10" fillId="21" borderId="19" xfId="4" applyNumberFormat="1" applyFont="1" applyFill="1" applyBorder="1" applyAlignment="1" applyProtection="1">
      <alignment horizontal="center" wrapText="1"/>
    </xf>
    <xf numFmtId="1" fontId="10" fillId="21" borderId="19" xfId="4" applyNumberFormat="1" applyFont="1" applyFill="1" applyBorder="1" applyAlignment="1" applyProtection="1">
      <alignment horizontal="center" wrapText="1"/>
    </xf>
    <xf numFmtId="0" fontId="53" fillId="4" borderId="0" xfId="0" applyFont="1" applyFill="1" applyAlignment="1">
      <alignment horizontal="center"/>
    </xf>
    <xf numFmtId="0" fontId="53" fillId="0" borderId="0" xfId="0" applyFont="1" applyAlignment="1">
      <alignment horizontal="center"/>
    </xf>
    <xf numFmtId="164" fontId="49" fillId="21" borderId="25" xfId="4" applyNumberFormat="1" applyFont="1" applyFill="1" applyBorder="1" applyAlignment="1">
      <alignment horizontal="center" wrapText="1"/>
    </xf>
    <xf numFmtId="0" fontId="54" fillId="0" borderId="0" xfId="4" applyFont="1" applyAlignment="1" applyProtection="1">
      <alignment horizontal="center" wrapText="1"/>
    </xf>
    <xf numFmtId="8" fontId="2" fillId="0" borderId="0" xfId="0" applyNumberFormat="1" applyFont="1" applyAlignment="1">
      <alignment horizontal="center" wrapText="1"/>
    </xf>
    <xf numFmtId="0" fontId="55" fillId="0" borderId="0" xfId="0" applyFont="1" applyAlignment="1">
      <alignment vertical="center" wrapText="1"/>
    </xf>
    <xf numFmtId="0" fontId="55"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xf>
    <xf numFmtId="0" fontId="56" fillId="0" borderId="0" xfId="0" applyFont="1"/>
    <xf numFmtId="0" fontId="33" fillId="11" borderId="0" xfId="0" applyFont="1" applyFill="1" applyAlignment="1">
      <alignment vertical="center" wrapText="1"/>
    </xf>
    <xf numFmtId="0" fontId="57" fillId="11" borderId="0" xfId="0" applyFont="1" applyFill="1" applyAlignment="1">
      <alignment vertical="center" wrapText="1"/>
    </xf>
    <xf numFmtId="0" fontId="2" fillId="11" borderId="0" xfId="0" applyFont="1" applyFill="1" applyAlignment="1">
      <alignment vertical="center" wrapText="1"/>
    </xf>
    <xf numFmtId="0" fontId="2" fillId="11" borderId="0" xfId="0" applyFont="1" applyFill="1" applyAlignment="1">
      <alignment horizontal="left" vertical="center" wrapText="1"/>
    </xf>
    <xf numFmtId="0" fontId="0" fillId="11" borderId="11" xfId="0" applyFill="1" applyBorder="1"/>
    <xf numFmtId="0" fontId="0" fillId="11" borderId="27" xfId="0" applyFill="1" applyBorder="1"/>
    <xf numFmtId="0" fontId="0" fillId="11" borderId="40" xfId="0" applyFill="1" applyBorder="1"/>
    <xf numFmtId="0" fontId="0" fillId="11" borderId="28" xfId="0" applyFill="1" applyBorder="1"/>
    <xf numFmtId="0" fontId="12" fillId="27" borderId="10" xfId="1" applyFont="1" applyFill="1" applyBorder="1" applyAlignment="1" applyProtection="1">
      <alignment horizontal="center" vertical="center"/>
      <protection locked="0"/>
    </xf>
    <xf numFmtId="0" fontId="9" fillId="26" borderId="0" xfId="2" applyFont="1" applyFill="1" applyAlignment="1"/>
    <xf numFmtId="0" fontId="54" fillId="26" borderId="0" xfId="2" applyFont="1" applyFill="1" applyAlignment="1">
      <alignment vertical="top"/>
    </xf>
    <xf numFmtId="0" fontId="0" fillId="26" borderId="0" xfId="0" applyFill="1"/>
    <xf numFmtId="0" fontId="70" fillId="9" borderId="0" xfId="4" applyFont="1" applyFill="1" applyAlignment="1" applyProtection="1">
      <alignment horizontal="center" wrapText="1"/>
    </xf>
    <xf numFmtId="0" fontId="71" fillId="0" borderId="0" xfId="0" applyFont="1" applyAlignment="1">
      <alignment wrapText="1"/>
    </xf>
    <xf numFmtId="0" fontId="72" fillId="0" borderId="0" xfId="0" applyFont="1" applyAlignment="1">
      <alignment horizontal="center" wrapText="1"/>
    </xf>
    <xf numFmtId="0" fontId="18" fillId="11" borderId="0" xfId="0" applyFont="1" applyFill="1" applyAlignment="1">
      <alignment horizontal="center" wrapText="1"/>
    </xf>
    <xf numFmtId="0" fontId="19" fillId="11" borderId="1" xfId="0" applyFont="1" applyFill="1" applyBorder="1" applyAlignment="1">
      <alignment vertical="center" wrapText="1"/>
    </xf>
    <xf numFmtId="0" fontId="13" fillId="0" borderId="46" xfId="0" applyFont="1" applyBorder="1" applyAlignment="1">
      <alignment wrapText="1"/>
    </xf>
    <xf numFmtId="0" fontId="18" fillId="11" borderId="47" xfId="0" applyFont="1" applyFill="1" applyBorder="1" applyAlignment="1">
      <alignment wrapText="1"/>
    </xf>
    <xf numFmtId="0" fontId="13" fillId="11" borderId="48" xfId="0" applyFont="1" applyFill="1" applyBorder="1" applyAlignment="1">
      <alignment horizontal="left" wrapText="1"/>
    </xf>
    <xf numFmtId="0" fontId="19" fillId="10" borderId="49" xfId="0" applyFont="1" applyFill="1" applyBorder="1" applyAlignment="1">
      <alignment vertical="center" wrapText="1"/>
    </xf>
    <xf numFmtId="0" fontId="13" fillId="11" borderId="50" xfId="0" applyFont="1" applyFill="1" applyBorder="1" applyAlignment="1">
      <alignment horizontal="left" vertical="center" wrapText="1"/>
    </xf>
    <xf numFmtId="0" fontId="19" fillId="5" borderId="49" xfId="0" applyFont="1" applyFill="1" applyBorder="1" applyAlignment="1">
      <alignment vertical="center" wrapText="1"/>
    </xf>
    <xf numFmtId="0" fontId="19" fillId="9" borderId="49" xfId="0" applyFont="1" applyFill="1" applyBorder="1" applyAlignment="1">
      <alignment vertical="center" wrapText="1"/>
    </xf>
    <xf numFmtId="0" fontId="19" fillId="6" borderId="51" xfId="0" applyFont="1" applyFill="1" applyBorder="1" applyAlignment="1">
      <alignment vertical="center" wrapText="1"/>
    </xf>
    <xf numFmtId="0" fontId="19" fillId="11" borderId="52" xfId="0" applyFont="1" applyFill="1" applyBorder="1" applyAlignment="1">
      <alignment vertical="center" wrapText="1"/>
    </xf>
    <xf numFmtId="0" fontId="13" fillId="11" borderId="53" xfId="0" applyFont="1" applyFill="1" applyBorder="1" applyAlignment="1">
      <alignment horizontal="left" vertical="center" wrapText="1"/>
    </xf>
    <xf numFmtId="0" fontId="0" fillId="14" borderId="0" xfId="0" applyFill="1" applyAlignment="1">
      <alignment horizontal="center" vertical="center" wrapText="1"/>
    </xf>
    <xf numFmtId="0" fontId="0" fillId="11" borderId="0" xfId="0" applyFill="1" applyAlignment="1">
      <alignment vertical="center" wrapText="1"/>
    </xf>
    <xf numFmtId="0" fontId="5" fillId="11" borderId="0" xfId="0" applyFont="1" applyFill="1"/>
    <xf numFmtId="0" fontId="5" fillId="11" borderId="0" xfId="0" applyFont="1" applyFill="1" applyAlignment="1">
      <alignment horizontal="center"/>
    </xf>
    <xf numFmtId="3" fontId="2" fillId="0" borderId="0" xfId="0" applyNumberFormat="1" applyFont="1" applyAlignment="1">
      <alignment vertical="center" wrapText="1"/>
    </xf>
    <xf numFmtId="0" fontId="71" fillId="0" borderId="0" xfId="0" applyFont="1" applyAlignment="1">
      <alignment vertical="center" wrapText="1"/>
    </xf>
    <xf numFmtId="0" fontId="71" fillId="0" borderId="0" xfId="0" applyFont="1" applyAlignment="1">
      <alignment horizontal="center" vertical="center" wrapText="1"/>
    </xf>
    <xf numFmtId="0" fontId="16" fillId="24" borderId="1" xfId="0" applyFont="1" applyFill="1" applyBorder="1" applyAlignment="1">
      <alignment horizontal="left" vertical="center"/>
    </xf>
    <xf numFmtId="0" fontId="16" fillId="24" borderId="25" xfId="0" applyFont="1" applyFill="1" applyBorder="1" applyAlignment="1">
      <alignment horizontal="left" vertical="center"/>
    </xf>
    <xf numFmtId="0" fontId="33" fillId="11" borderId="12" xfId="0" applyFont="1" applyFill="1" applyBorder="1" applyAlignment="1">
      <alignment horizontal="left" vertical="center" wrapText="1"/>
    </xf>
    <xf numFmtId="0" fontId="33" fillId="11" borderId="13" xfId="0" applyFont="1" applyFill="1" applyBorder="1" applyAlignment="1">
      <alignment horizontal="left" vertical="center" wrapText="1"/>
    </xf>
    <xf numFmtId="0" fontId="57" fillId="11" borderId="12" xfId="0" applyFont="1" applyFill="1" applyBorder="1" applyAlignment="1">
      <alignment horizontal="left" vertical="center" wrapText="1"/>
    </xf>
    <xf numFmtId="0" fontId="57" fillId="11" borderId="13" xfId="0" applyFont="1" applyFill="1" applyBorder="1" applyAlignment="1">
      <alignment horizontal="left" vertical="center" wrapText="1"/>
    </xf>
    <xf numFmtId="0" fontId="2" fillId="11" borderId="8" xfId="0" applyFont="1" applyFill="1" applyBorder="1" applyAlignment="1">
      <alignment horizontal="left" vertical="center" wrapText="1"/>
    </xf>
    <xf numFmtId="0" fontId="2" fillId="11" borderId="26" xfId="0" applyFont="1" applyFill="1" applyBorder="1" applyAlignment="1">
      <alignment horizontal="left" vertical="center" wrapText="1"/>
    </xf>
    <xf numFmtId="0" fontId="16" fillId="24" borderId="1" xfId="0" applyFont="1" applyFill="1" applyBorder="1" applyAlignment="1">
      <alignment horizontal="left" vertical="center" wrapText="1"/>
    </xf>
    <xf numFmtId="0" fontId="16" fillId="24" borderId="9" xfId="0" applyFont="1" applyFill="1" applyBorder="1" applyAlignment="1">
      <alignment horizontal="left" vertical="center" wrapText="1"/>
    </xf>
    <xf numFmtId="0" fontId="62" fillId="11" borderId="0" xfId="0" applyFont="1" applyFill="1" applyAlignment="1">
      <alignment horizontal="center" vertical="top"/>
    </xf>
    <xf numFmtId="0" fontId="16" fillId="15" borderId="1" xfId="0" applyFont="1" applyFill="1" applyBorder="1" applyAlignment="1">
      <alignment horizontal="left" vertical="center" wrapText="1"/>
    </xf>
    <xf numFmtId="0" fontId="16" fillId="15" borderId="25" xfId="0" applyFont="1" applyFill="1" applyBorder="1" applyAlignment="1">
      <alignment horizontal="left" vertical="center" wrapText="1"/>
    </xf>
    <xf numFmtId="0" fontId="2" fillId="11" borderId="12" xfId="0" applyFont="1" applyFill="1" applyBorder="1" applyAlignment="1">
      <alignment horizontal="left" vertical="center" wrapText="1"/>
    </xf>
    <xf numFmtId="0" fontId="2" fillId="11" borderId="13" xfId="0" applyFont="1" applyFill="1" applyBorder="1" applyAlignment="1">
      <alignment horizontal="left" vertical="center" wrapText="1"/>
    </xf>
    <xf numFmtId="0" fontId="65" fillId="11" borderId="0" xfId="0" applyFont="1" applyFill="1" applyAlignment="1">
      <alignment horizontal="center" vertical="top"/>
    </xf>
    <xf numFmtId="0" fontId="16" fillId="25" borderId="1" xfId="0" applyFont="1" applyFill="1" applyBorder="1" applyAlignment="1">
      <alignment horizontal="left" vertical="center" wrapText="1"/>
    </xf>
    <xf numFmtId="0" fontId="66" fillId="11" borderId="12" xfId="0" applyFont="1" applyFill="1" applyBorder="1" applyAlignment="1">
      <alignment horizontal="left" vertical="center" wrapText="1"/>
    </xf>
    <xf numFmtId="0" fontId="66" fillId="11" borderId="13" xfId="0" applyFont="1" applyFill="1" applyBorder="1" applyAlignment="1">
      <alignment horizontal="left" vertical="center" wrapText="1"/>
    </xf>
    <xf numFmtId="0" fontId="2" fillId="11" borderId="0" xfId="0" applyFont="1" applyFill="1" applyAlignment="1">
      <alignment horizontal="left" vertical="center" wrapText="1"/>
    </xf>
    <xf numFmtId="0" fontId="2" fillId="11" borderId="45" xfId="0" applyFont="1" applyFill="1" applyBorder="1" applyAlignment="1">
      <alignment horizontal="left" vertical="center" wrapText="1"/>
    </xf>
    <xf numFmtId="0" fontId="63" fillId="11" borderId="0" xfId="0" applyFont="1" applyFill="1" applyAlignment="1">
      <alignment horizontal="center" vertical="top"/>
    </xf>
    <xf numFmtId="0" fontId="2" fillId="11" borderId="17" xfId="0" applyFont="1" applyFill="1" applyBorder="1" applyAlignment="1">
      <alignment horizontal="left" vertical="center" wrapText="1"/>
    </xf>
    <xf numFmtId="0" fontId="2" fillId="11" borderId="18" xfId="0" applyFont="1" applyFill="1" applyBorder="1" applyAlignment="1">
      <alignment horizontal="left" vertical="center" wrapText="1"/>
    </xf>
    <xf numFmtId="0" fontId="54" fillId="26" borderId="17" xfId="2" applyFont="1" applyFill="1" applyBorder="1" applyAlignment="1">
      <alignment horizontal="center" vertical="center"/>
    </xf>
    <xf numFmtId="0" fontId="9" fillId="26" borderId="0" xfId="2" applyFont="1" applyFill="1" applyAlignment="1">
      <alignment horizontal="center" vertical="center"/>
    </xf>
    <xf numFmtId="0" fontId="11" fillId="7" borderId="2" xfId="1" applyFont="1" applyFill="1" applyAlignment="1">
      <alignment horizontal="left" vertical="center"/>
    </xf>
    <xf numFmtId="0" fontId="11" fillId="7" borderId="3" xfId="1" applyFont="1" applyFill="1" applyBorder="1" applyAlignment="1">
      <alignment horizontal="left" vertical="center"/>
    </xf>
    <xf numFmtId="3" fontId="12" fillId="2" borderId="1" xfId="1" applyNumberFormat="1" applyFont="1" applyBorder="1" applyAlignment="1" applyProtection="1">
      <alignment horizontal="left" vertical="center"/>
      <protection locked="0"/>
    </xf>
    <xf numFmtId="0" fontId="12" fillId="2" borderId="1" xfId="1"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1" fillId="7" borderId="41" xfId="1" applyFont="1" applyFill="1" applyBorder="1" applyAlignment="1">
      <alignment horizontal="left" vertical="center"/>
    </xf>
    <xf numFmtId="0" fontId="11" fillId="7" borderId="42" xfId="1" applyFont="1" applyFill="1" applyBorder="1" applyAlignment="1">
      <alignment horizontal="left" vertical="center"/>
    </xf>
    <xf numFmtId="0" fontId="11" fillId="7" borderId="43" xfId="1" applyFont="1" applyFill="1" applyBorder="1" applyAlignment="1">
      <alignment horizontal="left" vertical="center"/>
    </xf>
    <xf numFmtId="0" fontId="11" fillId="7" borderId="44" xfId="1" applyFont="1" applyFill="1" applyBorder="1" applyAlignment="1">
      <alignment horizontal="left" vertical="center"/>
    </xf>
    <xf numFmtId="0" fontId="12" fillId="7" borderId="27" xfId="1" applyFont="1" applyFill="1" applyBorder="1" applyAlignment="1" applyProtection="1">
      <alignment horizontal="left" vertical="center"/>
      <protection locked="0"/>
    </xf>
    <xf numFmtId="0" fontId="12" fillId="7" borderId="8" xfId="1" applyFont="1" applyFill="1" applyBorder="1" applyAlignment="1" applyProtection="1">
      <alignment horizontal="left" vertical="center"/>
      <protection locked="0"/>
    </xf>
    <xf numFmtId="0" fontId="12" fillId="7" borderId="26" xfId="1" applyFont="1" applyFill="1" applyBorder="1" applyAlignment="1" applyProtection="1">
      <alignment horizontal="left" vertical="center"/>
      <protection locked="0"/>
    </xf>
    <xf numFmtId="0" fontId="12" fillId="7" borderId="28" xfId="1" applyFont="1" applyFill="1" applyBorder="1" applyAlignment="1" applyProtection="1">
      <alignment horizontal="left" vertical="center"/>
      <protection locked="0"/>
    </xf>
    <xf numFmtId="0" fontId="12" fillId="7" borderId="17" xfId="1" applyFont="1" applyFill="1" applyBorder="1" applyAlignment="1" applyProtection="1">
      <alignment horizontal="left" vertical="center"/>
      <protection locked="0"/>
    </xf>
    <xf numFmtId="0" fontId="12" fillId="7" borderId="18" xfId="1" applyFont="1" applyFill="1" applyBorder="1" applyAlignment="1" applyProtection="1">
      <alignment horizontal="left" vertical="center"/>
      <protection locked="0"/>
    </xf>
    <xf numFmtId="0" fontId="11" fillId="7" borderId="4" xfId="1" applyFont="1" applyFill="1" applyBorder="1" applyAlignment="1">
      <alignment horizontal="left" vertical="center"/>
    </xf>
    <xf numFmtId="0" fontId="12" fillId="2" borderId="9" xfId="1" applyFont="1" applyBorder="1" applyAlignment="1" applyProtection="1">
      <alignment horizontal="left" vertical="center"/>
      <protection locked="0"/>
    </xf>
    <xf numFmtId="0" fontId="13" fillId="0" borderId="9" xfId="0" applyFont="1" applyBorder="1" applyAlignment="1" applyProtection="1">
      <alignment horizontal="left" vertical="center"/>
      <protection locked="0"/>
    </xf>
    <xf numFmtId="0" fontId="11" fillId="7" borderId="14" xfId="1" applyFont="1" applyFill="1" applyBorder="1" applyAlignment="1">
      <alignment horizontal="left" vertical="center"/>
    </xf>
    <xf numFmtId="0" fontId="12" fillId="2" borderId="11" xfId="1" applyFont="1" applyBorder="1" applyAlignment="1" applyProtection="1">
      <alignment horizontal="left" vertical="center"/>
      <protection locked="0"/>
    </xf>
    <xf numFmtId="0" fontId="12" fillId="2" borderId="12" xfId="1" applyFont="1" applyBorder="1" applyAlignment="1" applyProtection="1">
      <alignment horizontal="left" vertical="center"/>
      <protection locked="0"/>
    </xf>
    <xf numFmtId="0" fontId="12" fillId="2" borderId="13" xfId="1" applyFont="1" applyBorder="1" applyAlignment="1" applyProtection="1">
      <alignment horizontal="left" vertical="center"/>
      <protection locked="0"/>
    </xf>
    <xf numFmtId="0" fontId="16" fillId="22" borderId="11" xfId="0" applyFont="1" applyFill="1" applyBorder="1" applyAlignment="1">
      <alignment horizontal="center" wrapText="1"/>
    </xf>
    <xf numFmtId="0" fontId="16" fillId="22" borderId="12" xfId="0" applyFont="1" applyFill="1" applyBorder="1" applyAlignment="1">
      <alignment horizontal="center" wrapText="1"/>
    </xf>
    <xf numFmtId="0" fontId="16" fillId="22" borderId="13" xfId="0" applyFont="1" applyFill="1" applyBorder="1" applyAlignment="1">
      <alignment horizontal="center" wrapText="1"/>
    </xf>
    <xf numFmtId="0" fontId="16" fillId="22" borderId="15" xfId="0" applyFont="1" applyFill="1" applyBorder="1" applyAlignment="1">
      <alignment horizontal="center" wrapText="1"/>
    </xf>
    <xf numFmtId="0" fontId="16" fillId="22" borderId="16" xfId="0" applyFont="1" applyFill="1" applyBorder="1" applyAlignment="1">
      <alignment horizontal="center" wrapText="1"/>
    </xf>
    <xf numFmtId="0" fontId="16" fillId="22" borderId="5" xfId="0" applyFont="1" applyFill="1" applyBorder="1" applyAlignment="1">
      <alignment horizontal="center" wrapText="1"/>
    </xf>
    <xf numFmtId="0" fontId="16" fillId="23" borderId="11" xfId="0" applyFont="1" applyFill="1" applyBorder="1" applyAlignment="1">
      <alignment horizontal="center" wrapText="1"/>
    </xf>
    <xf numFmtId="0" fontId="16" fillId="23" borderId="12" xfId="0" applyFont="1" applyFill="1" applyBorder="1" applyAlignment="1">
      <alignment horizontal="center" wrapText="1"/>
    </xf>
    <xf numFmtId="0" fontId="16" fillId="23" borderId="13" xfId="0" applyFont="1" applyFill="1" applyBorder="1" applyAlignment="1">
      <alignment horizontal="center" wrapText="1"/>
    </xf>
    <xf numFmtId="0" fontId="52" fillId="14" borderId="11" xfId="0" applyFont="1" applyFill="1" applyBorder="1" applyAlignment="1">
      <alignment horizontal="center" vertical="center"/>
    </xf>
    <xf numFmtId="0" fontId="52" fillId="14" borderId="12" xfId="0" applyFont="1" applyFill="1" applyBorder="1" applyAlignment="1">
      <alignment horizontal="center" vertical="center"/>
    </xf>
    <xf numFmtId="0" fontId="52" fillId="14" borderId="13" xfId="0" applyFont="1" applyFill="1" applyBorder="1" applyAlignment="1">
      <alignment horizontal="center" vertical="center"/>
    </xf>
    <xf numFmtId="0" fontId="10" fillId="19" borderId="0" xfId="0" applyFont="1" applyFill="1" applyAlignment="1">
      <alignment horizontal="center"/>
    </xf>
    <xf numFmtId="0" fontId="0" fillId="14" borderId="0" xfId="0" applyFill="1" applyAlignment="1">
      <alignment horizontal="center" vertical="center" wrapText="1"/>
    </xf>
    <xf numFmtId="0" fontId="5" fillId="11" borderId="0" xfId="0" applyFont="1" applyFill="1" applyAlignment="1">
      <alignment horizontal="center"/>
    </xf>
    <xf numFmtId="0" fontId="64" fillId="11" borderId="0" xfId="0" applyFont="1" applyFill="1" applyAlignment="1">
      <alignment horizontal="center" vertical="top"/>
    </xf>
    <xf numFmtId="0" fontId="2" fillId="11" borderId="11" xfId="0" applyFont="1" applyFill="1" applyBorder="1" applyAlignment="1">
      <alignment horizontal="center" vertical="center" wrapText="1"/>
    </xf>
    <xf numFmtId="0" fontId="2" fillId="11" borderId="12" xfId="0" applyFont="1" applyFill="1" applyBorder="1" applyAlignment="1">
      <alignment horizontal="center" vertical="center"/>
    </xf>
    <xf numFmtId="0" fontId="2" fillId="11" borderId="13" xfId="0" applyFont="1" applyFill="1" applyBorder="1" applyAlignment="1">
      <alignment horizontal="center" vertical="center"/>
    </xf>
    <xf numFmtId="0" fontId="22" fillId="11" borderId="0" xfId="0" applyFont="1" applyFill="1" applyAlignment="1">
      <alignment horizontal="center" vertical="top"/>
    </xf>
    <xf numFmtId="0" fontId="2" fillId="11" borderId="0" xfId="4" applyFont="1" applyFill="1" applyAlignment="1">
      <alignment horizontal="left" vertical="center"/>
    </xf>
    <xf numFmtId="0" fontId="13" fillId="11" borderId="11" xfId="0" applyFont="1" applyFill="1" applyBorder="1" applyAlignment="1">
      <alignment horizontal="left" vertical="center" indent="1"/>
    </xf>
    <xf numFmtId="0" fontId="13" fillId="11" borderId="12" xfId="0" applyFont="1" applyFill="1" applyBorder="1" applyAlignment="1">
      <alignment horizontal="left" vertical="center" indent="1"/>
    </xf>
    <xf numFmtId="0" fontId="13" fillId="11" borderId="13" xfId="0" applyFont="1" applyFill="1" applyBorder="1" applyAlignment="1">
      <alignment horizontal="left" vertical="center" indent="1"/>
    </xf>
    <xf numFmtId="0" fontId="46" fillId="11" borderId="11" xfId="0" applyFont="1" applyFill="1" applyBorder="1" applyAlignment="1">
      <alignment horizontal="left" vertical="center" indent="1"/>
    </xf>
    <xf numFmtId="0" fontId="27" fillId="4" borderId="11" xfId="0" applyFont="1" applyFill="1" applyBorder="1" applyAlignment="1">
      <alignment horizontal="center" vertical="center"/>
    </xf>
    <xf numFmtId="0" fontId="27" fillId="4" borderId="12" xfId="0" applyFont="1" applyFill="1" applyBorder="1" applyAlignment="1">
      <alignment horizontal="center" vertical="center"/>
    </xf>
    <xf numFmtId="0" fontId="27" fillId="4" borderId="13" xfId="0" applyFont="1" applyFill="1" applyBorder="1" applyAlignment="1">
      <alignment horizontal="center" vertical="center"/>
    </xf>
    <xf numFmtId="0" fontId="24" fillId="13" borderId="11" xfId="4" applyFont="1" applyFill="1" applyBorder="1" applyAlignment="1">
      <alignment horizontal="left" vertical="center"/>
    </xf>
    <xf numFmtId="0" fontId="24" fillId="13" borderId="12" xfId="4" applyFont="1" applyFill="1" applyBorder="1" applyAlignment="1">
      <alignment horizontal="left" vertical="center"/>
    </xf>
    <xf numFmtId="0" fontId="24" fillId="13" borderId="13" xfId="4" applyFont="1" applyFill="1" applyBorder="1" applyAlignment="1">
      <alignment horizontal="left" vertical="center"/>
    </xf>
    <xf numFmtId="0" fontId="24" fillId="13" borderId="11" xfId="0" applyFont="1" applyFill="1" applyBorder="1" applyAlignment="1">
      <alignment horizontal="left" vertical="center"/>
    </xf>
    <xf numFmtId="0" fontId="24" fillId="13" borderId="12" xfId="0" applyFont="1" applyFill="1" applyBorder="1" applyAlignment="1">
      <alignment horizontal="left" vertical="center"/>
    </xf>
    <xf numFmtId="0" fontId="24" fillId="13" borderId="13" xfId="0" applyFont="1" applyFill="1" applyBorder="1" applyAlignment="1">
      <alignment horizontal="left" vertical="center"/>
    </xf>
    <xf numFmtId="0" fontId="0" fillId="11" borderId="11" xfId="0" applyFill="1" applyBorder="1" applyAlignment="1">
      <alignment horizontal="left" vertical="center" indent="1"/>
    </xf>
    <xf numFmtId="0" fontId="0" fillId="11" borderId="12" xfId="0" applyFill="1" applyBorder="1" applyAlignment="1">
      <alignment horizontal="left" vertical="center" indent="1"/>
    </xf>
    <xf numFmtId="0" fontId="0" fillId="11" borderId="13" xfId="0" applyFill="1" applyBorder="1" applyAlignment="1">
      <alignment horizontal="left" vertical="center" indent="1"/>
    </xf>
    <xf numFmtId="0" fontId="13" fillId="11" borderId="35" xfId="0" applyFont="1" applyFill="1" applyBorder="1" applyAlignment="1">
      <alignment horizontal="center" vertical="center" wrapText="1"/>
    </xf>
    <xf numFmtId="0" fontId="13" fillId="11" borderId="37" xfId="0" applyFont="1" applyFill="1" applyBorder="1" applyAlignment="1">
      <alignment horizontal="center" vertical="center" wrapText="1"/>
    </xf>
    <xf numFmtId="0" fontId="13" fillId="11" borderId="28" xfId="0" applyFont="1" applyFill="1" applyBorder="1" applyAlignment="1">
      <alignment horizontal="center" vertical="center"/>
    </xf>
    <xf numFmtId="0" fontId="13" fillId="11" borderId="18" xfId="0" applyFont="1" applyFill="1" applyBorder="1" applyAlignment="1">
      <alignment horizontal="center" vertical="center"/>
    </xf>
    <xf numFmtId="0" fontId="13" fillId="7" borderId="34" xfId="0" applyFont="1" applyFill="1" applyBorder="1" applyAlignment="1">
      <alignment horizontal="center" vertical="center" wrapText="1"/>
    </xf>
    <xf numFmtId="0" fontId="13" fillId="7" borderId="33" xfId="0" applyFont="1" applyFill="1" applyBorder="1" applyAlignment="1">
      <alignment horizontal="center" vertical="center" wrapText="1"/>
    </xf>
    <xf numFmtId="0" fontId="13" fillId="7" borderId="32" xfId="0" applyFont="1" applyFill="1" applyBorder="1" applyAlignment="1">
      <alignment horizontal="center" vertical="center" wrapText="1"/>
    </xf>
    <xf numFmtId="0" fontId="13" fillId="11" borderId="35" xfId="0" applyFont="1" applyFill="1" applyBorder="1" applyAlignment="1">
      <alignment horizontal="center" vertical="center"/>
    </xf>
    <xf numFmtId="0" fontId="13" fillId="11" borderId="36" xfId="0" applyFont="1" applyFill="1" applyBorder="1" applyAlignment="1">
      <alignment horizontal="center" vertical="center"/>
    </xf>
    <xf numFmtId="0" fontId="13" fillId="11" borderId="37" xfId="0" applyFont="1" applyFill="1" applyBorder="1" applyAlignment="1">
      <alignment horizontal="center" vertical="center"/>
    </xf>
    <xf numFmtId="0" fontId="13" fillId="11" borderId="36" xfId="0" applyFont="1" applyFill="1" applyBorder="1" applyAlignment="1">
      <alignment horizontal="center" vertical="center" wrapText="1"/>
    </xf>
    <xf numFmtId="0" fontId="13" fillId="11" borderId="28" xfId="0" applyFont="1" applyFill="1" applyBorder="1" applyAlignment="1">
      <alignment horizontal="center" vertical="center" wrapText="1"/>
    </xf>
    <xf numFmtId="0" fontId="13" fillId="11" borderId="18" xfId="0" applyFont="1" applyFill="1" applyBorder="1" applyAlignment="1">
      <alignment horizontal="center" vertical="center" wrapText="1"/>
    </xf>
    <xf numFmtId="0" fontId="2" fillId="8" borderId="9" xfId="4" applyFont="1" applyFill="1" applyBorder="1" applyAlignment="1">
      <alignment horizontal="center" vertical="center"/>
    </xf>
    <xf numFmtId="0" fontId="2" fillId="8" borderId="10" xfId="4" applyFont="1" applyFill="1" applyBorder="1" applyAlignment="1">
      <alignment horizontal="center" vertical="center"/>
    </xf>
    <xf numFmtId="0" fontId="13" fillId="7" borderId="27" xfId="0" applyFont="1" applyFill="1" applyBorder="1" applyAlignment="1">
      <alignment horizontal="center" vertical="center" wrapText="1"/>
    </xf>
    <xf numFmtId="0" fontId="13" fillId="7" borderId="8"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11" borderId="11" xfId="0" applyFont="1" applyFill="1" applyBorder="1" applyAlignment="1">
      <alignment horizontal="center" vertical="center" wrapText="1"/>
    </xf>
    <xf numFmtId="0" fontId="13" fillId="11" borderId="12" xfId="0" applyFont="1" applyFill="1" applyBorder="1" applyAlignment="1">
      <alignment horizontal="center" vertical="center" wrapText="1"/>
    </xf>
    <xf numFmtId="0" fontId="13" fillId="11" borderId="13" xfId="0" applyFont="1" applyFill="1" applyBorder="1" applyAlignment="1">
      <alignment horizontal="center" vertical="center" wrapText="1"/>
    </xf>
    <xf numFmtId="0" fontId="13" fillId="11" borderId="11" xfId="0" applyFont="1" applyFill="1" applyBorder="1" applyAlignment="1">
      <alignment horizontal="center" vertical="center"/>
    </xf>
    <xf numFmtId="0" fontId="13" fillId="11" borderId="13" xfId="0" applyFont="1" applyFill="1" applyBorder="1" applyAlignment="1">
      <alignment horizontal="center" vertical="center"/>
    </xf>
    <xf numFmtId="0" fontId="13" fillId="11" borderId="12" xfId="0" applyFont="1" applyFill="1" applyBorder="1" applyAlignment="1">
      <alignment horizontal="center" vertical="center"/>
    </xf>
    <xf numFmtId="0" fontId="13" fillId="15" borderId="35" xfId="0" applyFont="1" applyFill="1" applyBorder="1" applyAlignment="1">
      <alignment horizontal="center" vertical="center" wrapText="1"/>
    </xf>
    <xf numFmtId="0" fontId="13" fillId="15" borderId="36" xfId="0" applyFont="1" applyFill="1" applyBorder="1" applyAlignment="1">
      <alignment horizontal="center" vertical="center" wrapText="1"/>
    </xf>
    <xf numFmtId="0" fontId="13" fillId="15" borderId="37" xfId="0" applyFont="1" applyFill="1" applyBorder="1" applyAlignment="1">
      <alignment horizontal="center" vertical="center" wrapText="1"/>
    </xf>
    <xf numFmtId="0" fontId="13" fillId="11" borderId="17" xfId="0" applyFont="1" applyFill="1" applyBorder="1" applyAlignment="1">
      <alignment horizontal="center" vertical="center" wrapText="1"/>
    </xf>
    <xf numFmtId="0" fontId="2" fillId="8" borderId="9" xfId="4" applyFont="1" applyFill="1" applyBorder="1" applyAlignment="1">
      <alignment horizontal="center" vertical="center" wrapText="1"/>
    </xf>
    <xf numFmtId="0" fontId="2" fillId="8" borderId="10" xfId="4" applyFont="1" applyFill="1" applyBorder="1" applyAlignment="1">
      <alignment horizontal="center" vertical="center" wrapText="1"/>
    </xf>
    <xf numFmtId="0" fontId="13" fillId="7" borderId="34" xfId="0" applyFont="1" applyFill="1" applyBorder="1" applyAlignment="1">
      <alignment horizontal="left" vertical="center" wrapText="1" indent="1"/>
    </xf>
    <xf numFmtId="0" fontId="13" fillId="7" borderId="32" xfId="0" applyFont="1" applyFill="1" applyBorder="1" applyAlignment="1">
      <alignment horizontal="left" vertical="center" wrapText="1" indent="1"/>
    </xf>
    <xf numFmtId="0" fontId="13" fillId="7" borderId="33" xfId="0" applyFont="1" applyFill="1" applyBorder="1" applyAlignment="1">
      <alignment horizontal="left" vertical="center" wrapText="1" indent="1"/>
    </xf>
    <xf numFmtId="0" fontId="13" fillId="11" borderId="28" xfId="0" quotePrefix="1" applyFont="1" applyFill="1" applyBorder="1" applyAlignment="1">
      <alignment horizontal="center" vertical="center" wrapText="1"/>
    </xf>
    <xf numFmtId="0" fontId="13" fillId="11" borderId="17" xfId="0" quotePrefix="1" applyFont="1" applyFill="1" applyBorder="1" applyAlignment="1">
      <alignment horizontal="center" vertical="center" wrapText="1"/>
    </xf>
    <xf numFmtId="0" fontId="13" fillId="11" borderId="18" xfId="0" quotePrefix="1" applyFont="1" applyFill="1" applyBorder="1" applyAlignment="1">
      <alignment horizontal="center" vertical="center" wrapText="1"/>
    </xf>
    <xf numFmtId="0" fontId="33" fillId="8" borderId="9" xfId="4" applyFont="1" applyFill="1" applyBorder="1" applyAlignment="1">
      <alignment horizontal="center" vertical="center" wrapText="1"/>
    </xf>
    <xf numFmtId="0" fontId="33" fillId="8" borderId="10" xfId="4" applyFont="1" applyFill="1" applyBorder="1" applyAlignment="1">
      <alignment horizontal="center" vertical="center" wrapText="1"/>
    </xf>
    <xf numFmtId="0" fontId="13" fillId="11" borderId="35" xfId="0" quotePrefix="1" applyFont="1" applyFill="1" applyBorder="1" applyAlignment="1">
      <alignment horizontal="center" vertical="center" wrapText="1"/>
    </xf>
    <xf numFmtId="0" fontId="13" fillId="11" borderId="36" xfId="0" quotePrefix="1" applyFont="1" applyFill="1" applyBorder="1" applyAlignment="1">
      <alignment horizontal="center" vertical="center" wrapText="1"/>
    </xf>
    <xf numFmtId="0" fontId="13" fillId="11" borderId="37" xfId="0" quotePrefix="1" applyFont="1" applyFill="1" applyBorder="1" applyAlignment="1">
      <alignment horizontal="center" vertical="center" wrapText="1"/>
    </xf>
    <xf numFmtId="10" fontId="19" fillId="11" borderId="35" xfId="0" applyNumberFormat="1" applyFont="1" applyFill="1" applyBorder="1" applyAlignment="1">
      <alignment horizontal="center" vertical="center" wrapText="1"/>
    </xf>
    <xf numFmtId="0" fontId="19" fillId="11" borderId="37" xfId="0" applyFont="1" applyFill="1" applyBorder="1" applyAlignment="1">
      <alignment horizontal="center" vertical="center" wrapText="1"/>
    </xf>
  </cellXfs>
  <cellStyles count="6">
    <cellStyle name="Accent5" xfId="2" builtinId="45"/>
    <cellStyle name="Currency" xfId="5" builtinId="4"/>
    <cellStyle name="Hyperlink" xfId="4" builtinId="8"/>
    <cellStyle name="Normal" xfId="0" builtinId="0"/>
    <cellStyle name="Output" xfId="1" builtinId="21"/>
    <cellStyle name="Percent" xfId="3" builtinId="5"/>
  </cellStyles>
  <dxfs count="177">
    <dxf>
      <font>
        <b/>
        <i val="0"/>
        <color theme="0"/>
      </font>
      <fill>
        <patternFill>
          <bgColor rgb="FFFF5050"/>
        </patternFill>
      </fill>
    </dxf>
    <dxf>
      <fill>
        <patternFill patternType="none">
          <bgColor auto="1"/>
        </patternFill>
      </fill>
    </dxf>
    <dxf>
      <font>
        <color theme="9" tint="-0.499984740745262"/>
      </font>
      <numFmt numFmtId="2" formatCode="0.00"/>
      <fill>
        <patternFill>
          <bgColor theme="9" tint="0.39994506668294322"/>
        </patternFill>
      </fill>
    </dxf>
    <dxf>
      <font>
        <color theme="5" tint="-0.499984740745262"/>
      </font>
      <numFmt numFmtId="2" formatCode="0.00"/>
      <fill>
        <patternFill>
          <bgColor theme="7" tint="0.39994506668294322"/>
        </patternFill>
      </fill>
    </dxf>
    <dxf>
      <font>
        <color theme="5" tint="-0.499984740745262"/>
      </font>
      <numFmt numFmtId="2" formatCode="0.00"/>
      <fill>
        <patternFill>
          <bgColor theme="7" tint="0.39994506668294322"/>
        </patternFill>
      </fill>
    </dxf>
    <dxf>
      <font>
        <color theme="5" tint="-0.499984740745262"/>
      </font>
      <numFmt numFmtId="2" formatCode="0.00"/>
      <fill>
        <patternFill>
          <bgColor theme="5" tint="0.39994506668294322"/>
        </patternFill>
      </fill>
    </dxf>
    <dxf>
      <font>
        <color theme="5" tint="-0.499984740745262"/>
      </font>
      <numFmt numFmtId="2" formatCode="0.00"/>
      <fill>
        <patternFill>
          <bgColor theme="5" tint="0.39994506668294322"/>
        </patternFill>
      </fill>
    </dxf>
    <dxf>
      <font>
        <color theme="5" tint="0.79998168889431442"/>
      </font>
      <numFmt numFmtId="2" formatCode="0.00"/>
      <fill>
        <patternFill>
          <bgColor rgb="FFFF5050"/>
        </patternFill>
      </fill>
    </dxf>
    <dxf>
      <font>
        <color theme="5" tint="-0.499984740745262"/>
      </font>
      <numFmt numFmtId="2" formatCode="0.00"/>
      <fill>
        <patternFill>
          <bgColor rgb="FFF9B46F"/>
        </patternFill>
      </fill>
    </dxf>
    <dxf>
      <font>
        <color theme="5" tint="-0.499984740745262"/>
      </font>
      <numFmt numFmtId="2" formatCode="0.00"/>
      <fill>
        <patternFill>
          <bgColor rgb="FFF9B46F"/>
        </patternFill>
      </fill>
    </dxf>
    <dxf>
      <font>
        <color theme="5" tint="-0.499984740745262"/>
      </font>
      <numFmt numFmtId="2" formatCode="0.00"/>
      <fill>
        <patternFill>
          <bgColor theme="7" tint="0.39994506668294322"/>
        </patternFill>
      </fill>
    </dxf>
    <dxf>
      <font>
        <color theme="9" tint="-0.499984740745262"/>
      </font>
      <numFmt numFmtId="2" formatCode="0.00"/>
      <fill>
        <patternFill>
          <bgColor theme="9" tint="0.39994506668294322"/>
        </patternFill>
      </fill>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quot;$&quot;#,##0.00"/>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65" formatCode="&quot;$&quot;#,##0.00"/>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alignment horizontal="center" vertical="bottom" textRotation="0" wrapText="1" indent="0" justifyLastLine="0" shrinkToFit="0" readingOrder="0"/>
    </dxf>
    <dxf>
      <border outline="0">
        <right style="thin">
          <color indexed="64"/>
        </right>
        <bottom style="thin">
          <color indexed="64"/>
        </bottom>
      </border>
    </dxf>
    <dxf>
      <border outline="0">
        <bottom style="medium">
          <color indexed="64"/>
        </bottom>
      </border>
    </dxf>
    <dxf>
      <font>
        <b/>
        <i val="0"/>
        <strike val="0"/>
        <condense val="0"/>
        <extend val="0"/>
        <outline val="0"/>
        <shadow val="0"/>
        <u val="none"/>
        <vertAlign val="baseline"/>
        <sz val="12"/>
        <color theme="0"/>
        <name val="Calibri"/>
        <family val="2"/>
        <scheme val="minor"/>
      </font>
      <fill>
        <patternFill patternType="solid">
          <fgColor indexed="64"/>
          <bgColor theme="1"/>
        </patternFill>
      </fill>
      <alignment horizontal="center" vertical="bottom" textRotation="0" wrapText="1" indent="0" justifyLastLine="0" shrinkToFit="0" readingOrder="0"/>
      <protection locked="1" hidden="0"/>
    </dxf>
    <dxf>
      <fill>
        <patternFill patternType="solid">
          <fgColor rgb="FFFF5050"/>
          <bgColor rgb="FF000000"/>
        </patternFill>
      </fill>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center" vertical="bottom" textRotation="0" wrapText="0" indent="0" justifyLastLine="0" shrinkToFit="0" readingOrder="0"/>
    </dxf>
    <dxf>
      <font>
        <strike val="0"/>
        <outline val="0"/>
        <shadow val="0"/>
        <u val="none"/>
        <vertAlign val="baseline"/>
        <sz val="14"/>
        <color theme="1"/>
        <name val="Calibri"/>
        <scheme val="minor"/>
      </font>
      <numFmt numFmtId="0" formatCode="General"/>
      <alignment textRotation="0" wrapText="1" indent="0" justifyLastLine="0" shrinkToFit="0" readingOrder="0"/>
      <protection locked="1" hidden="0"/>
    </dxf>
    <dxf>
      <font>
        <strike val="0"/>
        <outline val="0"/>
        <shadow val="0"/>
        <u val="none"/>
        <vertAlign val="baseline"/>
        <sz val="14"/>
        <color theme="1"/>
        <name val="Calibri"/>
        <scheme val="minor"/>
      </font>
      <numFmt numFmtId="12" formatCode="&quot;$&quot;#,##0.00_);[Red]\(&quot;$&quot;#,##0.00\)"/>
      <alignment horizontal="center" textRotation="0" wrapText="1" indent="0" justifyLastLine="0" shrinkToFit="0" readingOrder="0"/>
      <protection locked="1" hidden="0"/>
    </dxf>
    <dxf>
      <font>
        <b val="0"/>
        <i val="0"/>
        <strike val="0"/>
        <condense val="0"/>
        <extend val="0"/>
        <outline val="0"/>
        <shadow val="0"/>
        <u val="none"/>
        <vertAlign val="baseline"/>
        <sz val="14"/>
        <color theme="1"/>
        <name val="Calibri"/>
        <family val="2"/>
        <scheme val="minor"/>
      </font>
      <numFmt numFmtId="12" formatCode="&quot;$&quot;#,##0.00_);[Red]\(&quot;$&quot;#,##0.00\)"/>
      <alignment horizontal="center" textRotation="0" wrapText="1" indent="0" justifyLastLine="0" shrinkToFit="0" readingOrder="0"/>
      <protection locked="1" hidden="0"/>
    </dxf>
    <dxf>
      <font>
        <b val="0"/>
        <i val="0"/>
        <strike val="0"/>
        <condense val="0"/>
        <extend val="0"/>
        <outline val="0"/>
        <shadow val="0"/>
        <u val="none"/>
        <vertAlign val="baseline"/>
        <sz val="14"/>
        <color theme="1"/>
        <name val="Calibri"/>
        <family val="2"/>
        <scheme val="minor"/>
      </font>
      <numFmt numFmtId="164" formatCode="0.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1"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164" formatCode="0.0"/>
      <fill>
        <patternFill patternType="none">
          <fgColor indexed="64"/>
          <bgColor auto="1"/>
        </patternFill>
      </fill>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1" formatCode="0"/>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numFmt numFmtId="0" formatCode="General"/>
      <alignment horizontal="center" vertical="bottom"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4"/>
        <color theme="1"/>
        <name val="Calibri"/>
        <scheme val="minor"/>
      </font>
      <numFmt numFmtId="0" formatCode="General"/>
      <alignment textRotation="0" wrapText="1" indent="0" justifyLastLine="0" shrinkToFit="0" readingOrder="0"/>
      <protection locked="1" hidden="0"/>
    </dxf>
    <dxf>
      <font>
        <strike val="0"/>
        <outline val="0"/>
        <shadow val="0"/>
        <u val="none"/>
        <vertAlign val="baseline"/>
        <sz val="14"/>
        <color theme="1"/>
        <name val="Calibri"/>
        <scheme val="minor"/>
      </font>
      <numFmt numFmtId="0" formatCode="General"/>
      <alignment textRotation="0" wrapText="1" indent="0" justifyLastLine="0" shrinkToFit="0" readingOrder="0"/>
      <protection locked="1" hidden="0"/>
    </dxf>
    <dxf>
      <font>
        <strike val="0"/>
        <outline val="0"/>
        <shadow val="0"/>
        <u val="none"/>
        <vertAlign val="baseline"/>
        <sz val="14"/>
        <color theme="1"/>
        <name val="Calibri"/>
        <scheme val="minor"/>
      </font>
      <numFmt numFmtId="0" formatCode="General"/>
      <alignment textRotation="0" wrapText="1" indent="0" justifyLastLine="0" shrinkToFit="0" readingOrder="0"/>
      <protection locked="1" hidden="0"/>
    </dxf>
    <dxf>
      <font>
        <strike val="0"/>
        <outline val="0"/>
        <shadow val="0"/>
        <u val="none"/>
        <vertAlign val="baseline"/>
        <sz val="14"/>
        <color theme="1"/>
        <name val="Calibri"/>
        <scheme val="minor"/>
      </font>
      <numFmt numFmtId="0" formatCode="General"/>
      <alignment textRotation="0" wrapText="1" indent="0" justifyLastLine="0" shrinkToFit="0" readingOrder="0"/>
      <protection locked="1" hidden="0"/>
    </dxf>
    <dxf>
      <font>
        <strike val="0"/>
        <outline val="0"/>
        <shadow val="0"/>
        <u val="none"/>
        <vertAlign val="baseline"/>
        <sz val="14"/>
        <color theme="1"/>
        <name val="Calibri"/>
        <scheme val="minor"/>
      </font>
      <alignment textRotation="0" wrapText="1" indent="0" justifyLastLine="0" shrinkToFit="0" readingOrder="0"/>
      <protection locked="1" hidden="0"/>
    </dxf>
    <dxf>
      <font>
        <strike val="0"/>
        <outline val="0"/>
        <shadow val="0"/>
        <u val="none"/>
        <vertAlign val="baseline"/>
        <sz val="16"/>
        <color theme="1"/>
        <name val="Calibri"/>
        <scheme val="minor"/>
      </font>
      <alignment horizontal="center" vertical="bottom" textRotation="0" wrapText="1" indent="0" justifyLastLine="0" shrinkToFit="0" readingOrder="0"/>
      <protection locked="1" hidden="0"/>
    </dxf>
    <dxf>
      <alignment horizontal="center" vertical="top" textRotation="0" wrapText="0"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center" vertical="top"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vertAlign val="baseline"/>
        <sz val="14"/>
        <name val="Calibri"/>
        <scheme val="minor"/>
      </font>
      <alignment vertical="center" textRotation="0" wrapText="1" indent="0" justifyLastLine="0" shrinkToFit="0" readingOrder="0"/>
      <protection locked="1" hidden="0"/>
    </dxf>
    <dxf>
      <font>
        <strike val="0"/>
        <outline val="0"/>
        <shadow val="0"/>
        <u val="none"/>
        <vertAlign val="baseline"/>
        <sz val="14"/>
        <color theme="1"/>
        <name val="Calibri"/>
        <scheme val="minor"/>
      </font>
      <numFmt numFmtId="0" formatCode="General"/>
      <alignment horizontal="center" vertical="center" textRotation="0" wrapText="1" indent="0" justifyLastLine="0" shrinkToFit="0" readingOrder="0"/>
      <protection locked="1" hidden="0"/>
    </dxf>
    <dxf>
      <font>
        <b val="0"/>
        <i val="0"/>
        <strike val="0"/>
        <condense val="0"/>
        <extend val="0"/>
        <outline val="0"/>
        <shadow val="0"/>
        <u val="none"/>
        <vertAlign val="baseline"/>
        <sz val="14"/>
        <color theme="1"/>
        <name val="Calibri"/>
        <family val="2"/>
        <scheme val="minor"/>
      </font>
      <alignment horizontal="center" vertical="center" textRotation="0" wrapText="1" indent="0" justifyLastLine="0" shrinkToFit="0" readingOrder="0"/>
      <protection locked="1" hidden="0"/>
    </dxf>
    <dxf>
      <font>
        <strike val="0"/>
        <outline val="0"/>
        <shadow val="0"/>
        <u val="none"/>
        <vertAlign val="baseline"/>
        <sz val="14"/>
        <color theme="1"/>
        <name val="Calibri"/>
        <scheme val="minor"/>
      </font>
      <alignment horizontal="center" vertical="center" textRotation="0" wrapText="1" indent="0" justifyLastLine="0" shrinkToFit="0" readingOrder="0"/>
      <protection locked="1" hidden="0"/>
    </dxf>
    <dxf>
      <font>
        <strike val="0"/>
        <outline val="0"/>
        <shadow val="0"/>
        <vertAlign val="baseline"/>
        <sz val="14"/>
        <name val="Calibri"/>
        <scheme val="minor"/>
      </font>
      <alignment vertical="center" textRotation="0" wrapText="1" indent="0" justifyLastLine="0" shrinkToFit="0" readingOrder="0"/>
      <protection locked="1" hidden="0"/>
    </dxf>
    <dxf>
      <font>
        <strike val="0"/>
        <outline val="0"/>
        <shadow val="0"/>
        <u val="none"/>
        <vertAlign val="baseline"/>
        <sz val="14"/>
        <color theme="1"/>
        <name val="Calibri"/>
        <scheme val="minor"/>
      </font>
      <alignment horizontal="general" vertical="center" textRotation="0" wrapText="1" indent="0" justifyLastLine="0" shrinkToFit="0" readingOrder="0"/>
      <protection locked="1" hidden="0"/>
    </dxf>
    <dxf>
      <font>
        <strike val="0"/>
        <outline val="0"/>
        <shadow val="0"/>
        <u val="none"/>
        <vertAlign val="baseline"/>
        <sz val="14"/>
        <color theme="1"/>
        <name val="Calibri"/>
        <scheme val="minor"/>
      </font>
      <alignment vertical="center" textRotation="0" wrapText="1" indent="0" justifyLastLine="0" shrinkToFit="0" readingOrder="0"/>
      <protection locked="1" hidden="0"/>
    </dxf>
    <dxf>
      <font>
        <b val="0"/>
        <i val="0"/>
        <strike val="0"/>
        <condense val="0"/>
        <extend val="0"/>
        <outline val="0"/>
        <shadow val="0"/>
        <u val="none"/>
        <vertAlign val="baseline"/>
        <sz val="14"/>
        <color theme="1"/>
        <name val="Calibri"/>
        <family val="2"/>
        <scheme val="minor"/>
      </font>
      <alignment horizontal="general" vertical="center" textRotation="0" wrapText="0" indent="0" justifyLastLine="0" shrinkToFit="0" readingOrder="0"/>
    </dxf>
    <dxf>
      <font>
        <strike val="0"/>
        <outline val="0"/>
        <shadow val="0"/>
        <vertAlign val="baseline"/>
        <sz val="14"/>
        <name val="Calibri"/>
        <scheme val="minor"/>
      </font>
      <alignment vertical="center" textRotation="0" wrapText="1" indent="0" justifyLastLine="0" shrinkToFit="0" readingOrder="0"/>
      <protection locked="1" hidden="0"/>
    </dxf>
    <dxf>
      <font>
        <strike val="0"/>
        <outline val="0"/>
        <shadow val="0"/>
        <vertAlign val="baseline"/>
        <sz val="14"/>
        <name val="Calibri"/>
        <scheme val="minor"/>
      </font>
      <alignment horizontal="left" vertical="center" textRotation="0" wrapText="1" indent="0" justifyLastLine="0" shrinkToFit="0" readingOrder="0"/>
      <protection locked="1" hidden="0"/>
    </dxf>
    <dxf>
      <font>
        <strike val="0"/>
        <outline val="0"/>
        <shadow val="0"/>
        <vertAlign val="baseline"/>
        <sz val="14"/>
        <name val="Calibri"/>
        <scheme val="minor"/>
      </font>
      <numFmt numFmtId="0" formatCode="General"/>
      <alignment vertical="center" textRotation="0" wrapText="1" indent="0" justifyLastLine="0" shrinkToFit="0" readingOrder="0"/>
      <protection locked="1" hidden="0"/>
    </dxf>
    <dxf>
      <font>
        <strike val="0"/>
        <outline val="0"/>
        <shadow val="0"/>
        <vertAlign val="baseline"/>
        <sz val="14"/>
        <name val="Calibri"/>
        <scheme val="minor"/>
      </font>
      <alignment textRotation="0" wrapText="1" indent="0" justifyLastLine="0" shrinkToFit="0" readingOrder="0"/>
      <protection locked="1" hidden="0"/>
    </dxf>
    <dxf>
      <font>
        <strike val="0"/>
        <outline val="0"/>
        <shadow val="0"/>
        <vertAlign val="baseline"/>
        <sz val="14"/>
        <name val="Calibri"/>
        <scheme val="minor"/>
      </font>
      <alignment textRotation="0" wrapText="1" indent="0" justifyLastLine="0" shrinkToFit="0" readingOrder="0"/>
      <protection locked="1" hidden="0"/>
    </dxf>
    <dxf>
      <font>
        <strike val="0"/>
        <outline val="0"/>
        <shadow val="0"/>
        <u val="none"/>
        <vertAlign val="baseline"/>
        <sz val="16"/>
        <color theme="1"/>
        <name val="Calibri"/>
        <scheme val="minor"/>
      </font>
      <alignment horizontal="center" vertical="bottom"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border diagonalUp="0" diagonalDown="0">
        <left style="thin">
          <color theme="1"/>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s>
  <tableStyles count="0" defaultTableStyle="TableStyleMedium2" defaultPivotStyle="PivotStyleLight16"/>
  <colors>
    <mruColors>
      <color rgb="FFDDA3A3"/>
      <color rgb="FFED7777"/>
      <color rgb="FF7AB850"/>
      <color rgb="FFE9ECE6"/>
      <color rgb="FFAC0000"/>
      <color rgb="FFFFE1E1"/>
      <color rgb="FF990033"/>
      <color rgb="FFCC0066"/>
      <color rgb="FFFF5050"/>
      <color rgb="FFFECB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powerPivotData" Target="model/item.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426222384149658E-2"/>
          <c:y val="3.1326485495158887E-2"/>
          <c:w val="0.92614290943666533"/>
          <c:h val="0.87131618187829352"/>
        </c:manualLayout>
      </c:layout>
      <c:scatterChart>
        <c:scatterStyle val="lineMarker"/>
        <c:varyColors val="0"/>
        <c:ser>
          <c:idx val="0"/>
          <c:order val="0"/>
          <c:tx>
            <c:v>Top 5 Critical</c:v>
          </c:tx>
          <c:spPr>
            <a:ln w="25400" cap="rnd">
              <a:noFill/>
              <a:round/>
            </a:ln>
            <a:effectLst/>
          </c:spPr>
          <c:marker>
            <c:symbol val="circle"/>
            <c:size val="10"/>
            <c:spPr>
              <a:solidFill>
                <a:schemeClr val="tx1"/>
              </a:solidFill>
              <a:ln w="9525">
                <a:solidFill>
                  <a:schemeClr val="bg1"/>
                </a:solidFill>
              </a:ln>
              <a:effectLst/>
            </c:spPr>
          </c:marker>
          <c:dLbls>
            <c:dLbl>
              <c:idx val="0"/>
              <c:tx>
                <c:rich>
                  <a:bodyPr/>
                  <a:lstStyle/>
                  <a:p>
                    <a:fld id="{3134544F-888A-46F2-A0DD-F901F696598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2B4-44F0-83DB-7C756F88A6C7}"/>
                </c:ext>
              </c:extLst>
            </c:dLbl>
            <c:dLbl>
              <c:idx val="1"/>
              <c:layout>
                <c:manualLayout>
                  <c:x val="-4.2301786748037841E-2"/>
                  <c:y val="5.5591909050090905E-2"/>
                </c:manualLayout>
              </c:layout>
              <c:tx>
                <c:rich>
                  <a:bodyPr/>
                  <a:lstStyle/>
                  <a:p>
                    <a:fld id="{A8902A48-978B-4641-A9D2-C355B7FBA92F}"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2B4-44F0-83DB-7C756F88A6C7}"/>
                </c:ext>
              </c:extLst>
            </c:dLbl>
            <c:dLbl>
              <c:idx val="2"/>
              <c:layout>
                <c:manualLayout>
                  <c:x val="-3.9594183585159447E-2"/>
                  <c:y val="2.8494590604458168E-2"/>
                </c:manualLayout>
              </c:layout>
              <c:tx>
                <c:rich>
                  <a:bodyPr/>
                  <a:lstStyle/>
                  <a:p>
                    <a:fld id="{3EA63AB2-6538-4397-BBB2-03CB428A1494}"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2B4-44F0-83DB-7C756F88A6C7}"/>
                </c:ext>
              </c:extLst>
            </c:dLbl>
            <c:dLbl>
              <c:idx val="3"/>
              <c:layout>
                <c:manualLayout>
                  <c:x val="-4.2272507679714917E-2"/>
                  <c:y val="8.6076392301427732E-2"/>
                </c:manualLayout>
              </c:layout>
              <c:tx>
                <c:rich>
                  <a:bodyPr/>
                  <a:lstStyle/>
                  <a:p>
                    <a:fld id="{9933DCD6-B43B-411E-A84A-F674E894E5D6}"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72B4-44F0-83DB-7C756F88A6C7}"/>
                </c:ext>
              </c:extLst>
            </c:dLbl>
            <c:dLbl>
              <c:idx val="4"/>
              <c:tx>
                <c:rich>
                  <a:bodyPr/>
                  <a:lstStyle/>
                  <a:p>
                    <a:fld id="{DC787B9D-FE9E-4518-9341-91A47C36447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2B4-44F0-83DB-7C756F88A6C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ln w="3175">
                      <a:noFill/>
                    </a:ln>
                    <a:solidFill>
                      <a:schemeClr val="tx1">
                        <a:lumMod val="75000"/>
                        <a:lumOff val="25000"/>
                      </a:schemeClr>
                    </a:solidFill>
                    <a:effectLst>
                      <a:glow rad="76200">
                        <a:schemeClr val="bg1">
                          <a:alpha val="40000"/>
                        </a:schemeClr>
                      </a:glow>
                    </a:effectLst>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'3. Most Critical'!$H$8:$H$12</c:f>
            </c:numRef>
          </c:xVal>
          <c:yVal>
            <c:numRef>
              <c:f>'3. Most Critical'!$I$8:$I$12</c:f>
              <c:numCache>
                <c:formatCode>General</c:formatCode>
                <c:ptCount val="5"/>
                <c:pt idx="0">
                  <c:v>0</c:v>
                </c:pt>
                <c:pt idx="1">
                  <c:v>0</c:v>
                </c:pt>
                <c:pt idx="2">
                  <c:v>0</c:v>
                </c:pt>
                <c:pt idx="3">
                  <c:v>0</c:v>
                </c:pt>
                <c:pt idx="4">
                  <c:v>0</c:v>
                </c:pt>
              </c:numCache>
            </c:numRef>
          </c:yVal>
          <c:smooth val="0"/>
          <c:extLst>
            <c:ext xmlns:c15="http://schemas.microsoft.com/office/drawing/2012/chart" uri="{02D57815-91ED-43cb-92C2-25804820EDAC}">
              <c15:datalabelsRange>
                <c15:f>'3. Most Critical'!$C$8:$C$12</c15:f>
                <c15:dlblRangeCache>
                  <c:ptCount val="5"/>
                  <c:pt idx="0">
                    <c:v>0</c:v>
                  </c:pt>
                  <c:pt idx="1">
                    <c:v>0</c:v>
                  </c:pt>
                  <c:pt idx="2">
                    <c:v>0</c:v>
                  </c:pt>
                  <c:pt idx="3">
                    <c:v>0</c:v>
                  </c:pt>
                  <c:pt idx="4">
                    <c:v>0</c:v>
                  </c:pt>
                </c15:dlblRangeCache>
              </c15:datalabelsRange>
            </c:ext>
            <c:ext xmlns:c16="http://schemas.microsoft.com/office/drawing/2014/chart" uri="{C3380CC4-5D6E-409C-BE32-E72D297353CC}">
              <c16:uniqueId val="{00000000-72B4-44F0-83DB-7C756F88A6C7}"/>
            </c:ext>
          </c:extLst>
        </c:ser>
        <c:ser>
          <c:idx val="1"/>
          <c:order val="1"/>
          <c:tx>
            <c:v>Top 6-10 Critical</c:v>
          </c:tx>
          <c:spPr>
            <a:ln w="25400" cap="rnd">
              <a:noFill/>
              <a:round/>
            </a:ln>
            <a:effectLst/>
          </c:spPr>
          <c:marker>
            <c:symbol val="circle"/>
            <c:size val="10"/>
            <c:spPr>
              <a:solidFill>
                <a:schemeClr val="accent1"/>
              </a:solidFill>
              <a:ln w="9525">
                <a:solidFill>
                  <a:schemeClr val="bg1"/>
                </a:solidFill>
              </a:ln>
              <a:effectLst/>
            </c:spPr>
          </c:marker>
          <c:dLbls>
            <c:dLbl>
              <c:idx val="0"/>
              <c:tx>
                <c:rich>
                  <a:bodyPr/>
                  <a:lstStyle/>
                  <a:p>
                    <a:fld id="{17B1F142-5C71-4746-B362-16A0C6CF5A4C}"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2B4-44F0-83DB-7C756F88A6C7}"/>
                </c:ext>
              </c:extLst>
            </c:dLbl>
            <c:dLbl>
              <c:idx val="1"/>
              <c:tx>
                <c:rich>
                  <a:bodyPr/>
                  <a:lstStyle/>
                  <a:p>
                    <a:fld id="{402CB416-654F-4723-B464-F694D4009AA4}"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2B4-44F0-83DB-7C756F88A6C7}"/>
                </c:ext>
              </c:extLst>
            </c:dLbl>
            <c:dLbl>
              <c:idx val="2"/>
              <c:tx>
                <c:rich>
                  <a:bodyPr/>
                  <a:lstStyle/>
                  <a:p>
                    <a:fld id="{E8947E47-9605-449E-87BB-A0F10D733373}"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2B4-44F0-83DB-7C756F88A6C7}"/>
                </c:ext>
              </c:extLst>
            </c:dLbl>
            <c:dLbl>
              <c:idx val="3"/>
              <c:layout>
                <c:manualLayout>
                  <c:x val="-3.8565294383265628E-2"/>
                  <c:y val="-9.2850588559890881E-2"/>
                </c:manualLayout>
              </c:layout>
              <c:tx>
                <c:rich>
                  <a:bodyPr/>
                  <a:lstStyle/>
                  <a:p>
                    <a:fld id="{19FEB874-5CE1-4077-A948-2ABA9153858D}"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72B4-44F0-83DB-7C756F88A6C7}"/>
                </c:ext>
              </c:extLst>
            </c:dLbl>
            <c:dLbl>
              <c:idx val="4"/>
              <c:layout>
                <c:manualLayout>
                  <c:x val="-3.7662759995639408E-2"/>
                  <c:y val="-6.0672522905701999E-2"/>
                </c:manualLayout>
              </c:layout>
              <c:tx>
                <c:rich>
                  <a:bodyPr/>
                  <a:lstStyle/>
                  <a:p>
                    <a:fld id="{46EFFE6B-A20D-497E-AC60-6BE34DEC355D}"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72B4-44F0-83DB-7C756F88A6C7}"/>
                </c:ext>
              </c:extLst>
            </c:dLbl>
            <c:spPr>
              <a:noFill/>
              <a:ln>
                <a:noFill/>
              </a:ln>
              <a:effectLst/>
            </c:spPr>
            <c:txPr>
              <a:bodyPr rot="0" spcFirstLastPara="1" vertOverflow="clip" horzOverflow="clip" vert="horz" wrap="square" lIns="38100" tIns="19050" rIns="38100" bIns="19050" numCol="1" anchor="ctr" anchorCtr="1">
                <a:spAutoFit/>
              </a:bodyPr>
              <a:lstStyle/>
              <a:p>
                <a:pPr>
                  <a:defRPr sz="1400" b="1" i="0" u="none" strike="noStrike" kern="1200" baseline="0">
                    <a:solidFill>
                      <a:schemeClr val="accent1"/>
                    </a:solidFill>
                    <a:effectLst>
                      <a:glow rad="38100">
                        <a:schemeClr val="bg1">
                          <a:alpha val="40000"/>
                        </a:schemeClr>
                      </a:glow>
                    </a:effectLst>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a:noFill/>
                  <a:ln>
                    <a:noFill/>
                  </a:ln>
                </c15:spPr>
                <c15:showDataLabelsRange val="1"/>
                <c15:showLeaderLines val="1"/>
                <c15:leaderLines>
                  <c:spPr>
                    <a:ln w="9525" cap="flat" cmpd="sng" algn="ctr">
                      <a:solidFill>
                        <a:schemeClr val="tx1">
                          <a:lumMod val="35000"/>
                          <a:lumOff val="65000"/>
                        </a:schemeClr>
                      </a:solidFill>
                      <a:round/>
                    </a:ln>
                    <a:effectLst/>
                  </c:spPr>
                </c15:leaderLines>
              </c:ext>
            </c:extLst>
          </c:dLbls>
          <c:xVal>
            <c:numRef>
              <c:f>'3. Most Critical'!$H$13:$H$17</c:f>
            </c:numRef>
          </c:xVal>
          <c:yVal>
            <c:numRef>
              <c:f>'3. Most Critical'!$I$13:$I$17</c:f>
              <c:numCache>
                <c:formatCode>General</c:formatCode>
                <c:ptCount val="5"/>
                <c:pt idx="0">
                  <c:v>0</c:v>
                </c:pt>
                <c:pt idx="1">
                  <c:v>0</c:v>
                </c:pt>
                <c:pt idx="2">
                  <c:v>0</c:v>
                </c:pt>
                <c:pt idx="3">
                  <c:v>0</c:v>
                </c:pt>
                <c:pt idx="4">
                  <c:v>0</c:v>
                </c:pt>
              </c:numCache>
            </c:numRef>
          </c:yVal>
          <c:smooth val="0"/>
          <c:extLst>
            <c:ext xmlns:c15="http://schemas.microsoft.com/office/drawing/2012/chart" uri="{02D57815-91ED-43cb-92C2-25804820EDAC}">
              <c15:datalabelsRange>
                <c15:f>'3. Most Critical'!$C$13:$C$17</c15:f>
                <c15:dlblRangeCache>
                  <c:ptCount val="5"/>
                  <c:pt idx="0">
                    <c:v>0</c:v>
                  </c:pt>
                  <c:pt idx="1">
                    <c:v>0</c:v>
                  </c:pt>
                  <c:pt idx="2">
                    <c:v>0</c:v>
                  </c:pt>
                  <c:pt idx="3">
                    <c:v>0</c:v>
                  </c:pt>
                  <c:pt idx="4">
                    <c:v>0</c:v>
                  </c:pt>
                </c15:dlblRangeCache>
              </c15:datalabelsRange>
            </c:ext>
            <c:ext xmlns:c16="http://schemas.microsoft.com/office/drawing/2014/chart" uri="{C3380CC4-5D6E-409C-BE32-E72D297353CC}">
              <c16:uniqueId val="{00000001-72B4-44F0-83DB-7C756F88A6C7}"/>
            </c:ext>
          </c:extLst>
        </c:ser>
        <c:dLbls>
          <c:dLblPos val="t"/>
          <c:showLegendKey val="0"/>
          <c:showVal val="1"/>
          <c:showCatName val="0"/>
          <c:showSerName val="0"/>
          <c:showPercent val="0"/>
          <c:showBubbleSize val="0"/>
        </c:dLbls>
        <c:axId val="608392904"/>
        <c:axId val="608394216"/>
      </c:scatterChart>
      <c:valAx>
        <c:axId val="608392904"/>
        <c:scaling>
          <c:orientation val="minMax"/>
          <c:max val="5"/>
        </c:scaling>
        <c:delete val="0"/>
        <c:axPos val="b"/>
        <c:title>
          <c:tx>
            <c:rich>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Probability of Failure</a:t>
                </a:r>
              </a:p>
            </c:rich>
          </c:tx>
          <c:overlay val="0"/>
          <c:spPr>
            <a:noFill/>
            <a:ln>
              <a:noFill/>
            </a:ln>
            <a:effectLst/>
          </c:spPr>
          <c:txPr>
            <a:bodyPr rot="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8394216"/>
        <c:crosses val="autoZero"/>
        <c:crossBetween val="midCat"/>
      </c:valAx>
      <c:valAx>
        <c:axId val="608394216"/>
        <c:scaling>
          <c:orientation val="minMax"/>
          <c:max val="5"/>
        </c:scaling>
        <c:delete val="0"/>
        <c:axPos val="l"/>
        <c:title>
          <c:tx>
            <c:rich>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r>
                  <a:rPr lang="en-US" sz="1600"/>
                  <a:t>Consequence</a:t>
                </a:r>
                <a:r>
                  <a:rPr lang="en-US" sz="1600" baseline="0"/>
                  <a:t> of Failure</a:t>
                </a:r>
                <a:endParaRPr lang="en-US" sz="1600"/>
              </a:p>
            </c:rich>
          </c:tx>
          <c:layout>
            <c:manualLayout>
              <c:xMode val="edge"/>
              <c:yMode val="edge"/>
              <c:x val="1.4219953900366658E-2"/>
              <c:y val="0.34212591677968274"/>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8392904"/>
        <c:crosses val="autoZero"/>
        <c:crossBetween val="midCat"/>
      </c:valAx>
      <c:spPr>
        <a:gradFill flip="none" rotWithShape="1">
          <a:gsLst>
            <a:gs pos="0">
              <a:srgbClr val="FF0000"/>
            </a:gs>
            <a:gs pos="50000">
              <a:schemeClr val="accent4">
                <a:lumMod val="51000"/>
                <a:lumOff val="49000"/>
              </a:schemeClr>
            </a:gs>
            <a:gs pos="100000">
              <a:schemeClr val="accent6">
                <a:lumMod val="100000"/>
              </a:schemeClr>
            </a:gs>
          </a:gsLst>
          <a:lin ang="8100000" scaled="1"/>
          <a:tileRect/>
        </a:grad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57150</xdr:rowOff>
    </xdr:from>
    <xdr:to>
      <xdr:col>5</xdr:col>
      <xdr:colOff>9526</xdr:colOff>
      <xdr:row>0</xdr:row>
      <xdr:rowOff>770708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57150"/>
          <a:ext cx="2228850" cy="7135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104775</xdr:colOff>
      <xdr:row>2</xdr:row>
      <xdr:rowOff>123825</xdr:rowOff>
    </xdr:from>
    <xdr:to>
      <xdr:col>2</xdr:col>
      <xdr:colOff>1693365</xdr:colOff>
      <xdr:row>3</xdr:row>
      <xdr:rowOff>228600</xdr:rowOff>
    </xdr:to>
    <xdr:pic>
      <xdr:nvPicPr>
        <xdr:cNvPr id="2" name="Picture 1">
          <a:extLst>
            <a:ext uri="{FF2B5EF4-FFF2-40B4-BE49-F238E27FC236}">
              <a16:creationId xmlns:a16="http://schemas.microsoft.com/office/drawing/2014/main" id="{582F6EA4-22C7-4CBE-8AC6-C66CCD7612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14375" y="485775"/>
          <a:ext cx="2198190" cy="666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xdr:colOff>
      <xdr:row>0</xdr:row>
      <xdr:rowOff>35719</xdr:rowOff>
    </xdr:from>
    <xdr:to>
      <xdr:col>1</xdr:col>
      <xdr:colOff>25718</xdr:colOff>
      <xdr:row>1</xdr:row>
      <xdr:rowOff>204168</xdr:rowOff>
    </xdr:to>
    <xdr:pic>
      <xdr:nvPicPr>
        <xdr:cNvPr id="3" name="Picture 2">
          <a:extLst>
            <a:ext uri="{FF2B5EF4-FFF2-40B4-BE49-F238E27FC236}">
              <a16:creationId xmlns:a16="http://schemas.microsoft.com/office/drawing/2014/main" id="{875F8DC7-5B80-406B-A9DF-1F399AAFB3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 y="35719"/>
          <a:ext cx="1313974" cy="4008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459276</xdr:colOff>
      <xdr:row>1</xdr:row>
      <xdr:rowOff>209225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76872" cy="5414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66676</xdr:rowOff>
    </xdr:from>
    <xdr:to>
      <xdr:col>3</xdr:col>
      <xdr:colOff>194310</xdr:colOff>
      <xdr:row>2</xdr:row>
      <xdr:rowOff>74408</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6676"/>
          <a:ext cx="1628775" cy="5258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594179</xdr:colOff>
      <xdr:row>3</xdr:row>
      <xdr:rowOff>123485</xdr:rowOff>
    </xdr:from>
    <xdr:to>
      <xdr:col>23</xdr:col>
      <xdr:colOff>582272</xdr:colOff>
      <xdr:row>42</xdr:row>
      <xdr:rowOff>104435</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219981</xdr:colOff>
      <xdr:row>21</xdr:row>
      <xdr:rowOff>161584</xdr:rowOff>
    </xdr:from>
    <xdr:to>
      <xdr:col>23</xdr:col>
      <xdr:colOff>403217</xdr:colOff>
      <xdr:row>21</xdr:row>
      <xdr:rowOff>174702</xdr:rowOff>
    </xdr:to>
    <xdr:cxnSp macro="">
      <xdr:nvCxnSpPr>
        <xdr:cNvPr id="7" name="Straight Connector 6">
          <a:extLst>
            <a:ext uri="{FF2B5EF4-FFF2-40B4-BE49-F238E27FC236}">
              <a16:creationId xmlns:a16="http://schemas.microsoft.com/office/drawing/2014/main" id="{00000000-0008-0000-0A00-000007000000}"/>
            </a:ext>
          </a:extLst>
        </xdr:cNvPr>
        <xdr:cNvCxnSpPr/>
      </xdr:nvCxnSpPr>
      <xdr:spPr>
        <a:xfrm>
          <a:off x="1444624" y="4731316"/>
          <a:ext cx="13041986" cy="13118"/>
        </a:xfrm>
        <a:prstGeom prst="line">
          <a:avLst/>
        </a:prstGeom>
        <a:ln w="38100">
          <a:solidFill>
            <a:schemeClr val="accent1">
              <a:alpha val="39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582272</xdr:colOff>
      <xdr:row>4</xdr:row>
      <xdr:rowOff>149678</xdr:rowOff>
    </xdr:from>
    <xdr:to>
      <xdr:col>12</xdr:col>
      <xdr:colOff>592399</xdr:colOff>
      <xdr:row>38</xdr:row>
      <xdr:rowOff>142111</xdr:rowOff>
    </xdr:to>
    <xdr:cxnSp macro="">
      <xdr:nvCxnSpPr>
        <xdr:cNvPr id="6" name="Straight Connector 5">
          <a:extLst>
            <a:ext uri="{FF2B5EF4-FFF2-40B4-BE49-F238E27FC236}">
              <a16:creationId xmlns:a16="http://schemas.microsoft.com/office/drawing/2014/main" id="{00000000-0008-0000-0A00-000006000000}"/>
            </a:ext>
          </a:extLst>
        </xdr:cNvPr>
        <xdr:cNvCxnSpPr/>
      </xdr:nvCxnSpPr>
      <xdr:spPr>
        <a:xfrm>
          <a:off x="7930129" y="1442357"/>
          <a:ext cx="10127" cy="6546540"/>
        </a:xfrm>
        <a:prstGeom prst="line">
          <a:avLst/>
        </a:prstGeom>
        <a:ln w="38100">
          <a:solidFill>
            <a:schemeClr val="accent1">
              <a:alpha val="43000"/>
            </a:schemeClr>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2</xdr:col>
      <xdr:colOff>449071</xdr:colOff>
      <xdr:row>1</xdr:row>
      <xdr:rowOff>359470</xdr:rowOff>
    </xdr:to>
    <xdr:pic>
      <xdr:nvPicPr>
        <xdr:cNvPr id="13" name="Picture 12">
          <a:extLst>
            <a:ext uri="{FF2B5EF4-FFF2-40B4-BE49-F238E27FC236}">
              <a16:creationId xmlns:a16="http://schemas.microsoft.com/office/drawing/2014/main" id="{FA4EF53C-156E-42E2-B4F4-F2BD23DB9DB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73714" cy="5068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57149</xdr:rowOff>
    </xdr:from>
    <xdr:to>
      <xdr:col>1</xdr:col>
      <xdr:colOff>3260533</xdr:colOff>
      <xdr:row>1</xdr:row>
      <xdr:rowOff>304800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149"/>
          <a:ext cx="3517708" cy="11239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57149</xdr:rowOff>
    </xdr:from>
    <xdr:to>
      <xdr:col>2</xdr:col>
      <xdr:colOff>812207</xdr:colOff>
      <xdr:row>1</xdr:row>
      <xdr:rowOff>304800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7149"/>
          <a:ext cx="3521217" cy="1119940"/>
        </a:xfrm>
        <a:prstGeom prst="rect">
          <a:avLst/>
        </a:prstGeom>
      </xdr:spPr>
    </xdr:pic>
    <xdr:clientData/>
  </xdr:twoCellAnchor>
  <xdr:oneCellAnchor>
    <xdr:from>
      <xdr:col>6</xdr:col>
      <xdr:colOff>158751</xdr:colOff>
      <xdr:row>11</xdr:row>
      <xdr:rowOff>231164</xdr:rowOff>
    </xdr:from>
    <xdr:ext cx="656166" cy="431132"/>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7207251" y="7374914"/>
              <a:ext cx="656166" cy="431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f>
                    <m:fPr>
                      <m:ctrlPr>
                        <a:rPr lang="en-US" sz="1600" i="1">
                          <a:latin typeface="Cambria Math" panose="02040503050406030204" pitchFamily="18" charset="0"/>
                        </a:rPr>
                      </m:ctrlPr>
                    </m:fPr>
                    <m:num>
                      <m:r>
                        <a:rPr lang="en-US" sz="1600" b="0" i="1">
                          <a:latin typeface="Cambria Math" panose="02040503050406030204" pitchFamily="18" charset="0"/>
                        </a:rPr>
                        <m:t>𝑦</m:t>
                      </m:r>
                      <m:r>
                        <a:rPr lang="en-US" sz="1600" b="0" i="1">
                          <a:latin typeface="Cambria Math" panose="02040503050406030204" pitchFamily="18" charset="0"/>
                        </a:rPr>
                        <m:t> −</m:t>
                      </m:r>
                      <m:r>
                        <a:rPr lang="en-US" sz="1600" b="0" i="1">
                          <a:latin typeface="Cambria Math" panose="02040503050406030204" pitchFamily="18" charset="0"/>
                        </a:rPr>
                        <m:t>𝑥</m:t>
                      </m:r>
                    </m:num>
                    <m:den>
                      <m:r>
                        <a:rPr lang="en-US" sz="1600" b="0" i="1">
                          <a:latin typeface="Cambria Math" panose="02040503050406030204" pitchFamily="18" charset="0"/>
                        </a:rPr>
                        <m:t>𝑥</m:t>
                      </m:r>
                    </m:den>
                  </m:f>
                </m:oMath>
              </a14:m>
              <a:r>
                <a:rPr lang="en-US" sz="1600">
                  <a:latin typeface="+mn-lt"/>
                </a:rPr>
                <a:t> </a:t>
              </a:r>
              <a:r>
                <a:rPr lang="en-US" sz="1200">
                  <a:latin typeface="+mn-lt"/>
                </a:rPr>
                <a:t>= r</a:t>
              </a:r>
            </a:p>
          </xdr:txBody>
        </xdr:sp>
      </mc:Choice>
      <mc:Fallback xmlns="">
        <xdr:sp macro="" textlink="">
          <xdr:nvSpPr>
            <xdr:cNvPr id="3" name="TextBox 2">
              <a:extLst>
                <a:ext uri="{FF2B5EF4-FFF2-40B4-BE49-F238E27FC236}">
                  <a16:creationId xmlns:a16="http://schemas.microsoft.com/office/drawing/2014/main" id="{00000000-0008-0000-0C00-000003000000}"/>
                </a:ext>
              </a:extLst>
            </xdr:cNvPr>
            <xdr:cNvSpPr txBox="1"/>
          </xdr:nvSpPr>
          <xdr:spPr>
            <a:xfrm>
              <a:off x="7207251" y="7374914"/>
              <a:ext cx="656166" cy="431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600" i="0">
                  <a:latin typeface="Cambria Math" panose="02040503050406030204" pitchFamily="18" charset="0"/>
                </a:rPr>
                <a:t>(</a:t>
              </a:r>
              <a:r>
                <a:rPr lang="en-US" sz="1600" b="0" i="0">
                  <a:latin typeface="Cambria Math" panose="02040503050406030204" pitchFamily="18" charset="0"/>
                </a:rPr>
                <a:t>𝑦 −𝑥)/𝑥</a:t>
              </a:r>
              <a:r>
                <a:rPr lang="en-US" sz="1600">
                  <a:latin typeface="+mn-lt"/>
                </a:rPr>
                <a:t> </a:t>
              </a:r>
              <a:r>
                <a:rPr lang="en-US" sz="1200">
                  <a:latin typeface="+mn-lt"/>
                </a:rPr>
                <a:t>= r</a:t>
              </a:r>
            </a:p>
          </xdr:txBody>
        </xdr:sp>
      </mc:Fallback>
    </mc:AlternateContent>
    <xdr:clientData/>
  </xdr:oneCellAnchor>
  <xdr:oneCellAnchor>
    <xdr:from>
      <xdr:col>12</xdr:col>
      <xdr:colOff>624415</xdr:colOff>
      <xdr:row>11</xdr:row>
      <xdr:rowOff>200526</xdr:rowOff>
    </xdr:from>
    <xdr:ext cx="4180417" cy="431132"/>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4806082" y="7344276"/>
              <a:ext cx="4180417" cy="431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600"/>
                <a:t>((</a:t>
              </a:r>
              <a14:m>
                <m:oMath xmlns:m="http://schemas.openxmlformats.org/officeDocument/2006/math">
                  <m:f>
                    <m:fPr>
                      <m:ctrlPr>
                        <a:rPr lang="en-US" sz="1600" i="1">
                          <a:latin typeface="Cambria Math" panose="02040503050406030204" pitchFamily="18" charset="0"/>
                        </a:rPr>
                      </m:ctrlPr>
                    </m:fPr>
                    <m:num>
                      <m:r>
                        <a:rPr lang="en-US" sz="1600" b="0" i="1">
                          <a:latin typeface="Cambria Math" panose="02040503050406030204" pitchFamily="18" charset="0"/>
                        </a:rPr>
                        <m:t>𝑦</m:t>
                      </m:r>
                      <m:r>
                        <a:rPr lang="en-US" sz="1600" b="0" i="1">
                          <a:latin typeface="Cambria Math" panose="02040503050406030204" pitchFamily="18" charset="0"/>
                        </a:rPr>
                        <m:t>−</m:t>
                      </m:r>
                      <m:r>
                        <a:rPr lang="en-US" sz="1600" b="0" i="1">
                          <a:latin typeface="Cambria Math" panose="02040503050406030204" pitchFamily="18" charset="0"/>
                        </a:rPr>
                        <m:t>𝑥</m:t>
                      </m:r>
                    </m:num>
                    <m:den>
                      <m:r>
                        <a:rPr lang="en-US" sz="1600" b="0" i="1">
                          <a:latin typeface="Cambria Math" panose="02040503050406030204" pitchFamily="18" charset="0"/>
                        </a:rPr>
                        <m:t>𝑥</m:t>
                      </m:r>
                    </m:den>
                  </m:f>
                </m:oMath>
              </a14:m>
              <a:r>
                <a:rPr lang="en-US" sz="1600">
                  <a:latin typeface="+mn-lt"/>
                </a:rPr>
                <a:t> ) </a:t>
              </a:r>
              <a:r>
                <a:rPr lang="en-US" sz="1200">
                  <a:latin typeface="+mn-lt"/>
                </a:rPr>
                <a:t>x</a:t>
              </a:r>
              <a:r>
                <a:rPr lang="en-US" sz="1200" baseline="0">
                  <a:latin typeface="+mn-lt"/>
                </a:rPr>
                <a:t> initial price) + initial price = </a:t>
              </a:r>
              <a:r>
                <a:rPr lang="en-US" sz="1200" baseline="0">
                  <a:solidFill>
                    <a:schemeClr val="accent5">
                      <a:lumMod val="50000"/>
                    </a:schemeClr>
                  </a:solidFill>
                  <a:latin typeface="+mn-lt"/>
                </a:rPr>
                <a:t>Cost in current year</a:t>
              </a:r>
              <a:endParaRPr lang="en-US" sz="1200">
                <a:solidFill>
                  <a:schemeClr val="accent5">
                    <a:lumMod val="50000"/>
                  </a:schemeClr>
                </a:solidFill>
                <a:latin typeface="+mn-lt"/>
              </a:endParaRPr>
            </a:p>
          </xdr:txBody>
        </xdr:sp>
      </mc:Choice>
      <mc:Fallback xmlns="">
        <xdr:sp macro="" textlink="">
          <xdr:nvSpPr>
            <xdr:cNvPr id="4" name="TextBox 3">
              <a:extLst>
                <a:ext uri="{FF2B5EF4-FFF2-40B4-BE49-F238E27FC236}">
                  <a16:creationId xmlns:a16="http://schemas.microsoft.com/office/drawing/2014/main" id="{00000000-0008-0000-0C00-000004000000}"/>
                </a:ext>
              </a:extLst>
            </xdr:cNvPr>
            <xdr:cNvSpPr txBox="1"/>
          </xdr:nvSpPr>
          <xdr:spPr>
            <a:xfrm>
              <a:off x="14806082" y="7344276"/>
              <a:ext cx="4180417" cy="431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600"/>
                <a:t>((</a:t>
              </a:r>
              <a:r>
                <a:rPr lang="en-US" sz="1600" i="0">
                  <a:latin typeface="Cambria Math" panose="02040503050406030204" pitchFamily="18" charset="0"/>
                </a:rPr>
                <a:t>(</a:t>
              </a:r>
              <a:r>
                <a:rPr lang="en-US" sz="1600" b="0" i="0">
                  <a:latin typeface="Cambria Math" panose="02040503050406030204" pitchFamily="18" charset="0"/>
                </a:rPr>
                <a:t>𝑦−𝑥)/𝑥</a:t>
              </a:r>
              <a:r>
                <a:rPr lang="en-US" sz="1600">
                  <a:latin typeface="+mn-lt"/>
                </a:rPr>
                <a:t> ) </a:t>
              </a:r>
              <a:r>
                <a:rPr lang="en-US" sz="1200">
                  <a:latin typeface="+mn-lt"/>
                </a:rPr>
                <a:t>x</a:t>
              </a:r>
              <a:r>
                <a:rPr lang="en-US" sz="1200" baseline="0">
                  <a:latin typeface="+mn-lt"/>
                </a:rPr>
                <a:t> initial price) + initial price = </a:t>
              </a:r>
              <a:r>
                <a:rPr lang="en-US" sz="1200" baseline="0">
                  <a:solidFill>
                    <a:schemeClr val="accent5">
                      <a:lumMod val="50000"/>
                    </a:schemeClr>
                  </a:solidFill>
                  <a:latin typeface="+mn-lt"/>
                </a:rPr>
                <a:t>Cost in current year</a:t>
              </a:r>
              <a:endParaRPr lang="en-US" sz="1200">
                <a:solidFill>
                  <a:schemeClr val="accent5">
                    <a:lumMod val="50000"/>
                  </a:schemeClr>
                </a:solidFill>
                <a:latin typeface="+mn-lt"/>
              </a:endParaRPr>
            </a:p>
          </xdr:txBody>
        </xdr:sp>
      </mc:Fallback>
    </mc:AlternateContent>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47" displayName="Table47" ref="A3:A19" totalsRowShown="0" headerRowDxfId="176" dataDxfId="175">
  <autoFilter ref="A3:A19" xr:uid="{00000000-0009-0000-0100-000006000000}"/>
  <tableColumns count="1">
    <tableColumn id="1" xr3:uid="{00000000-0010-0000-0200-000001000000}" name="Category List " dataDxfId="174"/>
  </tableColumns>
  <tableStyleInfo name="TableStyleLight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0B000000}" name="Table1938" displayName="Table1938" ref="K3:K7" totalsRowShown="0" headerRowDxfId="149" dataDxfId="148">
  <autoFilter ref="K3:K7" xr:uid="{00000000-0009-0000-0100-000025000000}"/>
  <tableColumns count="1">
    <tableColumn id="1" xr3:uid="{00000000-0010-0000-0B00-000001000000}" name="Control" dataDxfId="147"/>
  </tableColumns>
  <tableStyleInfo name="TableStyleLight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0C000000}" name="Table2039" displayName="Table2039" ref="L3:L8" totalsRowShown="0" headerRowDxfId="146" dataDxfId="145">
  <autoFilter ref="L3:L8" xr:uid="{00000000-0009-0000-0100-000026000000}"/>
  <tableColumns count="1">
    <tableColumn id="1" xr3:uid="{00000000-0010-0000-0C00-000001000000}" name="Safety" dataDxfId="144"/>
  </tableColumns>
  <tableStyleInfo name="TableStyleLight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0D000000}" name="Table2140" displayName="Table2140" ref="P3:P4" totalsRowShown="0" headerRowDxfId="143" dataDxfId="142">
  <autoFilter ref="P3:P4" xr:uid="{00000000-0009-0000-0100-000027000000}"/>
  <tableColumns count="1">
    <tableColumn id="1" xr3:uid="{00000000-0010-0000-0D00-000001000000}" name="Other" dataDxfId="141"/>
  </tableColumns>
  <tableStyleInfo name="TableStyleLight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10000000}" name="Table2243" displayName="Table2243" ref="A63:A65" totalsRowShown="0" headerRowDxfId="140" dataDxfId="139">
  <autoFilter ref="A63:A65" xr:uid="{00000000-0009-0000-0100-00002A000000}"/>
  <tableColumns count="1">
    <tableColumn id="1" xr3:uid="{00000000-0010-0000-1000-000001000000}" name="Back Ups" dataDxfId="138"/>
  </tableColumns>
  <tableStyleInfo name="TableStyleLight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11000000}" name="Table2544" displayName="Table2544" ref="B63:B67" totalsRowShown="0" headerRowDxfId="137" dataDxfId="136" dataCellStyle="Percent">
  <autoFilter ref="B63:B67" xr:uid="{00000000-0009-0000-0100-00002B000000}"/>
  <tableColumns count="1">
    <tableColumn id="1" xr3:uid="{00000000-0010-0000-1100-000001000000}" name="Importance " dataDxfId="135" dataCellStyle="Percent"/>
  </tableColumns>
  <tableStyleInfo name="TableStyleLight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12000000}" name="Table2645" displayName="Table2645" ref="C63:C65" totalsRowShown="0" headerRowDxfId="134" dataDxfId="133">
  <autoFilter ref="C63:C65" xr:uid="{00000000-0009-0000-0100-00002C000000}"/>
  <tableColumns count="1">
    <tableColumn id="1" xr3:uid="{00000000-0010-0000-1200-000001000000}" name="Compliance " dataDxfId="132"/>
  </tableColumns>
  <tableStyleInfo name="TableStyleLight4"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13000000}" name="Table2746" displayName="Table2746" ref="G63:G65" totalsRowShown="0" headerRowDxfId="131" dataDxfId="130">
  <autoFilter ref="G63:G65" xr:uid="{00000000-0009-0000-0100-00002D000000}"/>
  <tableColumns count="1">
    <tableColumn id="1" xr3:uid="{00000000-0010-0000-1300-000001000000}" name="Concerns" dataDxfId="129"/>
  </tableColumns>
  <tableStyleInfo name="TableStyleLight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14000000}" name="Table2847" displayName="Table2847" ref="D63:D65" totalsRowShown="0" headerRowDxfId="128" dataDxfId="127">
  <autoFilter ref="D63:D65" xr:uid="{00000000-0009-0000-0100-00002E000000}"/>
  <tableColumns count="1">
    <tableColumn id="1" xr3:uid="{00000000-0010-0000-1400-000001000000}" name="Life " dataDxfId="126"/>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15000000}" name="Table2948" displayName="Table2948" ref="E63:E66" totalsRowShown="0" headerRowDxfId="125" dataDxfId="124">
  <autoFilter ref="E63:E66" xr:uid="{00000000-0009-0000-0100-00002F000000}"/>
  <tableColumns count="1">
    <tableColumn id="1" xr3:uid="{00000000-0010-0000-1500-000001000000}" name="Capacity" dataDxfId="123"/>
  </tableColumns>
  <tableStyleInfo name="TableStyleLight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16000000}" name="Table3049" displayName="Table3049" ref="F63:F65" totalsRowShown="0" headerRowDxfId="122" dataDxfId="121">
  <autoFilter ref="F63:F65" xr:uid="{00000000-0009-0000-0100-000030000000}"/>
  <tableColumns count="1">
    <tableColumn id="1" xr3:uid="{00000000-0010-0000-1600-000001000000}" name="Reliability " dataDxfId="120"/>
  </tableColumns>
  <tableStyleInfo name="TableStyleLight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710" displayName="Table710" ref="B3:B15" totalsRowShown="0" headerRowDxfId="173" dataDxfId="172">
  <autoFilter ref="B3:B15" xr:uid="{00000000-0009-0000-0100-000009000000}"/>
  <tableColumns count="1">
    <tableColumn id="1" xr3:uid="{00000000-0010-0000-0300-000001000000}" name="Pump" dataDxfId="171"/>
  </tableColumns>
  <tableStyleInfo name="TableStyleLight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17000000}" name="Table3150" displayName="Table3150" ref="H63:H65" totalsRowShown="0" headerRowDxfId="119" dataDxfId="118">
  <autoFilter ref="H63:H65" xr:uid="{00000000-0009-0000-0100-000031000000}"/>
  <tableColumns count="1">
    <tableColumn id="1" xr3:uid="{00000000-0010-0000-1700-000001000000}" name="Repair" dataDxfId="117"/>
  </tableColumns>
  <tableStyleInfo name="TableStyleLight7"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18000000}" name="Table251" displayName="Table251" ref="A42:A46" totalsRowShown="0" headerRowDxfId="116" dataDxfId="115">
  <autoFilter ref="A42:A46" xr:uid="{00000000-0009-0000-0100-000032000000}"/>
  <tableColumns count="1">
    <tableColumn id="1" xr3:uid="{00000000-0010-0000-1800-000001000000}" name="Current Condition" dataDxfId="114"/>
  </tableColumns>
  <tableStyleInfo name="TableStyleLight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19000000}" name="Table3252" displayName="Table3252" ref="A47:A60" totalsRowShown="0" headerRowDxfId="113" dataDxfId="112">
  <autoFilter ref="A47:A60" xr:uid="{00000000-0009-0000-0100-000033000000}"/>
  <tableColumns count="1">
    <tableColumn id="1" xr3:uid="{00000000-0010-0000-1900-000001000000}" name="Funding Source " dataDxfId="111"/>
  </tableColumns>
  <tableStyleInfo name="TableStyleLight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F7B109-6884-4986-A155-5EB608739ADA}" name="Table15344" displayName="Table15344" ref="G3:G8" totalsRowShown="0" headerRowDxfId="110" dataDxfId="109">
  <autoFilter ref="G3:G8" xr:uid="{F8F7B109-6884-4986-A155-5EB608739ADA}"/>
  <tableColumns count="1">
    <tableColumn id="1" xr3:uid="{241644D6-5B67-4DE4-8FEB-462EAF369714}" name="Tank" dataDxfId="108"/>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4F0104C-BFE8-4ED8-B2C7-7846F42F2BE2}" name="Table20395" displayName="Table20395" ref="M3:M9" totalsRowShown="0" headerRowDxfId="107" dataDxfId="106">
  <autoFilter ref="M3:M9" xr:uid="{64F0104C-BFE8-4ED8-B2C7-7846F42F2BE2}"/>
  <tableColumns count="1">
    <tableColumn id="1" xr3:uid="{73D95398-D849-4F40-9EB9-1CEC53EFAB05}" name="Building" dataDxfId="105"/>
  </tableColumns>
  <tableStyleInfo name="TableStyleLight3"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9D93EC6-C2CB-49A0-89E8-4EF7C0E43B4C}" name="Table21406" displayName="Table21406" ref="N3:N8" totalsRowShown="0" headerRowDxfId="104" dataDxfId="103">
  <autoFilter ref="N3:N8" xr:uid="{B9D93EC6-C2CB-49A0-89E8-4EF7C0E43B4C}"/>
  <tableColumns count="1">
    <tableColumn id="1" xr3:uid="{324E946B-BB99-462B-BFC9-C3E97BE31061}" name="Vehicle" dataDxfId="102"/>
  </tableColumns>
  <tableStyleInfo name="TableStyleLight6"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23EFD00-A40A-4D49-A915-2F10C6BCE1A7}" name="YearEst" displayName="YearEst" ref="B42:B44" totalsRowShown="0">
  <autoFilter ref="B42:B44" xr:uid="{323EFD00-A40A-4D49-A915-2F10C6BCE1A7}"/>
  <tableColumns count="1">
    <tableColumn id="1" xr3:uid="{3DCA5273-B6E4-4842-9DDF-8545AF06BFDD}" name="Year Estimated?"/>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2FDAA4C-A1FB-4D85-A840-48C0D785E23A}" name="DataCollect" displayName="DataCollect" ref="A3:T403" headerRowDxfId="101" dataDxfId="100" totalsRowDxfId="99" headerRowCellStyle="Normal">
  <autoFilter ref="A3:T403" xr:uid="{D2FDAA4C-A1FB-4D85-A840-48C0D785E23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autoFilter>
  <tableColumns count="20">
    <tableColumn id="1" xr3:uid="{237E3460-3496-4FAD-84BD-AE22F03007E1}" name="I.D. Number " totalsRowLabel="Total" dataDxfId="98">
      <calculatedColumnFormula>IF(IDNum[[#This Row],[I.D. Num]]="--","",IDNum[[#This Row],[I.D. Num]])</calculatedColumnFormula>
    </tableColumn>
    <tableColumn id="2" xr3:uid="{0B067360-C201-4FEA-9EB7-7D4347B2E1FE}" name="Category" dataDxfId="97"/>
    <tableColumn id="3" xr3:uid="{F8FB2D84-BF4A-4047-88D1-3E6C3495DB0B}" name="Type" dataDxfId="96"/>
    <tableColumn id="12" xr3:uid="{A2817BE5-445A-4434-BD2B-E243E82A9E60}" name="Subtype" dataDxfId="95"/>
    <tableColumn id="4" xr3:uid="{1B57A8E1-7580-44D7-A9C1-0C019F68915D}" name="Size " dataDxfId="94"/>
    <tableColumn id="5" xr3:uid="{42785120-290B-4698-AD39-3C0E23DD181A}" name="Description" dataDxfId="93"/>
    <tableColumn id="7" xr3:uid="{4E163AC5-5430-4D58-854C-E059DABBC066}" name="Location" dataDxfId="92"/>
    <tableColumn id="15" xr3:uid="{CDB7666D-3505-458E-B077-34D7FF10277A}" name="Installation Year" dataDxfId="91"/>
    <tableColumn id="11" xr3:uid="{F8FEA1B3-94D3-4B36-A0F0-37777A062677}" name="Year Estimated?" dataDxfId="90"/>
    <tableColumn id="8" xr3:uid="{D563A83D-0FE6-45B6-B6CF-A7BC0315C160}" name="Current Condition" dataDxfId="89"/>
    <tableColumn id="9" xr3:uid="{80F52C76-B6ED-4E48-B7DC-96E29FDD00BE}" name="Repair and Maintenance History " dataDxfId="88"/>
    <tableColumn id="13" xr3:uid="{8DFD099D-5F45-45B4-ACF0-7C9AB112A253}" name="Cost of Asset" dataDxfId="87" dataCellStyle="Currency"/>
    <tableColumn id="17" xr3:uid="{EB7668DD-4A21-467A-9B0E-FC26D55A900A}" name="Price from Year..." dataDxfId="86"/>
    <tableColumn id="16" xr3:uid="{B26F7FCB-01D6-477A-8964-84DEC989CBD1}" name="Long-Term Funding Source" dataDxfId="85"/>
    <tableColumn id="18" xr3:uid="{B62F2240-06D2-443B-AB5D-516558B2DA8B}" name="Back-Ups" dataDxfId="84"/>
    <tableColumn id="19" xr3:uid="{D24F0AB4-3177-47B1-AE7E-58BD2EF47667}" name="Importance" dataDxfId="83"/>
    <tableColumn id="20" xr3:uid="{9388D6AD-80CF-439D-87FA-2B593C05F9B7}" name="Compliance" dataDxfId="82"/>
    <tableColumn id="21" xr3:uid="{EC0C16FE-6670-40F3-80AB-A33658D6CA86}" name="Concerns" dataDxfId="81"/>
    <tableColumn id="22" xr3:uid="{4FECF979-1AF5-4946-AB13-5574E8670AC0}" name="Capacity" dataDxfId="80"/>
    <tableColumn id="23" xr3:uid="{194D2F8B-976D-4E48-A029-1D65EF99BF44}" name="Poor Reliability" dataDxfId="79"/>
  </tableColumns>
  <tableStyleInfo name="TableStyleMedium15"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48DD537-9D34-49B5-AC90-D3F9C2D3E262}" name="IDNum" displayName="IDNum" ref="A3:C1003" totalsRowShown="0" headerRowDxfId="78">
  <autoFilter ref="A3:C1003" xr:uid="{748DD537-9D34-49B5-AC90-D3F9C2D3E262}">
    <filterColumn colId="0" hiddenButton="1"/>
    <filterColumn colId="1" hiddenButton="1"/>
    <filterColumn colId="2" hiddenButton="1"/>
  </autoFilter>
  <tableColumns count="3">
    <tableColumn id="1" xr3:uid="{F6DABD36-D0B1-4A26-85C4-AB4434528AFC}" name="I.D. Num pt1">
      <calculatedColumnFormula>IF(DataCollect[[#This Row],[Category]]="","",LEFT(DataCollect[[#This Row],[Category]],2)&amp;LEFT(DataCollect[[#This Row],[Type]],2))&amp;_xlfn.CONCAT("-",DataCollect[[#This Row],[Installation Year]])</calculatedColumnFormula>
    </tableColumn>
    <tableColumn id="2" xr3:uid="{F8296AC7-0AD7-444C-8A57-E7A7FAE5280B}" name="I.D. Num pt2">
      <calculatedColumnFormula>IF(COUNTIF($A$4:$A4,A4)-COUNTIF($A$4:$A4,"-")=0,"",COUNTIF($A$4:$A4,A4)-COUNTIF($A$4:$A4,"-"))</calculatedColumnFormula>
    </tableColumn>
    <tableColumn id="3" xr3:uid="{B5C2E71A-CD39-4EAA-9671-21580541FFE1}" name="I.D. Num">
      <calculatedColumnFormula>_xlfn.CONCAT($A4,"-",$B4)</calculatedColumnFormula>
    </tableColumn>
  </tableColumns>
  <tableStyleInfo name="TableStyleMedium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F350E8F-DC86-490A-8078-264D5D3CF7FC}" name="LifeExpect" displayName="LifeExpect" ref="A3:U403" totalsRowShown="0" headerRowDxfId="77" dataDxfId="76">
  <autoFilter ref="A3:U403" xr:uid="{8F350E8F-DC86-490A-8078-264D5D3CF7F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autoFilter>
  <tableColumns count="21">
    <tableColumn id="1" xr3:uid="{408B54C8-E240-4D0F-82AB-747098E76A83}" name="Pump" dataDxfId="75">
      <calculatedColumnFormula>IF(DataCollect[[#This Row],[Category]]="Pump",15,0)</calculatedColumnFormula>
    </tableColumn>
    <tableColumn id="2" xr3:uid="{1A900B80-0B41-46CF-A50A-225FEEFE8A51}" name="Hydrant" dataDxfId="74">
      <calculatedColumnFormula>IF(DataCollect[[#This Row],[Category]]="Hydrant",50,0)</calculatedColumnFormula>
    </tableColumn>
    <tableColumn id="3" xr3:uid="{CF185FC9-B856-409D-A5E3-4D5460C28A4F}" name="Meter" dataDxfId="73">
      <calculatedColumnFormula>IF(DataCollect[[#This Row],[Category]]="Meter",15,0)</calculatedColumnFormula>
    </tableColumn>
    <tableColumn id="4" xr3:uid="{FAFFF3F7-EC34-49A6-9A90-0E179EFB0E89}" name="Pipe" dataDxfId="72">
      <calculatedColumnFormula>IF(DataCollect[[#This Row],[Category]]="Pipe",35,0)</calculatedColumnFormula>
    </tableColumn>
    <tableColumn id="5" xr3:uid="{49EAEF36-8D10-4131-A182-9EE97C4D1EA8}" name="Source" dataDxfId="71">
      <calculatedColumnFormula>IF(DataCollect[[#This Row],[Category]]="Source",35,0)</calculatedColumnFormula>
    </tableColumn>
    <tableColumn id="6" xr3:uid="{C6CC30FA-94B6-482B-8252-9FB8CBA606FF}" name="Tank" dataDxfId="70">
      <calculatedColumnFormula>IF(DataCollect[[#This Row],[Category]]="Tank",50,0)</calculatedColumnFormula>
    </tableColumn>
    <tableColumn id="7" xr3:uid="{D9419D77-6C37-42DC-BB2C-AFD04733AAF5}" name="Analytical" dataDxfId="69">
      <calculatedColumnFormula>IF(DataCollect[[#This Row],[Category]]="Analytical",10,0)</calculatedColumnFormula>
    </tableColumn>
    <tableColumn id="8" xr3:uid="{67329B17-E96C-43EC-906B-12F5CB755EB5}" name="Treatment" dataDxfId="68">
      <calculatedColumnFormula>IF(DataCollect[[#This Row],[Category]]="Treatment",10,0)</calculatedColumnFormula>
    </tableColumn>
    <tableColumn id="9" xr3:uid="{BAE8396C-C927-464F-BC1D-10EB1693B175}" name="Valve" dataDxfId="67">
      <calculatedColumnFormula>IF(DataCollect[[#This Row],[Category]]="Valve",35,0)</calculatedColumnFormula>
    </tableColumn>
    <tableColumn id="10" xr3:uid="{3669D940-C5C1-49C8-93A3-DA21D1D9166E}" name="Control" dataDxfId="66">
      <calculatedColumnFormula>IF(DataCollect[[#This Row],[Category]]="Control",15,0)</calculatedColumnFormula>
    </tableColumn>
    <tableColumn id="11" xr3:uid="{9511AAF6-08F8-43D2-AD03-B03BFBE4F36D}" name="Safety" dataDxfId="65">
      <calculatedColumnFormula>IF(DataCollect[[#This Row],[Category]]="Safety",10,0)</calculatedColumnFormula>
    </tableColumn>
    <tableColumn id="12" xr3:uid="{8EC64AEE-737A-4276-8FC0-2F5A457C5BD0}" name="Building" dataDxfId="64">
      <calculatedColumnFormula>IF(DataCollect[[#This Row],[Category]]="Building",50,0)</calculatedColumnFormula>
    </tableColumn>
    <tableColumn id="13" xr3:uid="{08F1CF7C-2AA0-4956-9F01-AA84467C9B80}" name="Vehicle" dataDxfId="63">
      <calculatedColumnFormula>IF(DataCollect[[#This Row],[Category]]="Vehicle",8,0)</calculatedColumnFormula>
    </tableColumn>
    <tableColumn id="14" xr3:uid="{60D93191-FF46-4D91-B7AA-7571DBBC5134}" name="Generator" dataDxfId="62">
      <calculatedColumnFormula>IF(DataCollect[[#This Row],[Category]]="Generators",20,0)</calculatedColumnFormula>
    </tableColumn>
    <tableColumn id="15" xr3:uid="{052D4280-E6A6-49A2-86C6-718FDC5DA816}" name="Other" dataDxfId="61">
      <calculatedColumnFormula>IF(DataCollect[[#This Row],[Category]]="Other",15,0)</calculatedColumnFormula>
    </tableColumn>
    <tableColumn id="16" xr3:uid="{E2DF3CE1-0ABA-4F59-80A0-0629E010E041}" name="Bad" dataDxfId="60">
      <calculatedColumnFormula>IF(DataCollect[[#This Row],[Current Condition]]="Bad",(-1*LifeExpect[[#This Row],[LIFE REMAINING]]),0)</calculatedColumnFormula>
    </tableColumn>
    <tableColumn id="17" xr3:uid="{86557F5E-EE58-4AA9-9A49-B578B5D41D88}" name="Fair" dataDxfId="59">
      <calculatedColumnFormula>IF(DataCollect[[#This Row],[Current Condition]]="Fair",(-0.5*LifeExpect[[#This Row],[LIFE REMAINING]]),0)</calculatedColumnFormula>
    </tableColumn>
    <tableColumn id="20" xr3:uid="{CE980201-C2E9-4E6E-8027-17F67250EE82}" name="NORMAL" dataDxfId="58">
      <calculatedColumnFormula>SUM(A4:O4)</calculatedColumnFormula>
    </tableColumn>
    <tableColumn id="19" xr3:uid="{2544998F-4CF6-4C42-821A-D2738BE679E7}" name="LIFE REMAINING" dataDxfId="57">
      <calculatedColumnFormula>IF((LifeExpect[[#This Row],[NORMAL]]-('1. Basic Information'!$F$7-DataCollect[[#This Row],[Installation Year]]))&gt;0, LifeExpect[[#This Row],[NORMAL]]-('1. Basic Information'!$F$7-DataCollect[[#This Row],[Installation Year]]), 0)</calculatedColumnFormula>
    </tableColumn>
    <tableColumn id="21" xr3:uid="{9DF0EAF6-205F-40CD-9FAC-5E39EA4D95BD}" name="CONDITION" dataDxfId="56">
      <calculatedColumnFormula>SUM($A4:$Q4)</calculatedColumnFormula>
    </tableColumn>
    <tableColumn id="22" xr3:uid="{7533A4B3-22DE-4262-8B3D-606DDA14C805}" name="ROUNDED" dataDxfId="55">
      <calculatedColumnFormula>ROUNDDOWN($T4,0)</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le812" displayName="Table812" ref="C3:C7" totalsRowShown="0" headerRowDxfId="170" dataDxfId="169">
  <autoFilter ref="C3:C7" xr:uid="{00000000-0009-0000-0100-00000B000000}"/>
  <tableColumns count="1">
    <tableColumn id="1" xr3:uid="{00000000-0010-0000-0400-000001000000}" name="Hydrant" dataDxfId="168"/>
  </tableColumns>
  <tableStyleInfo name="TableStyleLight4"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DAE427F-A528-474D-8407-8A2D409A6B14}" name="Results" displayName="Results" ref="A3:M303" totalsRowShown="0" headerRowDxfId="54" dataDxfId="53" headerRowCellStyle="Normal">
  <tableColumns count="13">
    <tableColumn id="1" xr3:uid="{730CED76-9AD5-4F15-8417-3369369409CC}" name="I.D. Number " dataDxfId="52">
      <calculatedColumnFormula>DataCollect[[#This Row],[I.D. Number ]]</calculatedColumnFormula>
    </tableColumn>
    <tableColumn id="2" xr3:uid="{1F4B22F5-9E1B-431E-8C20-0BD6D03A2E02}" name="Category" dataDxfId="51">
      <calculatedColumnFormula>IF(Results[[#This Row],[I.D. Number ]]="","",DataCollect[[#This Row],[Category]])</calculatedColumnFormula>
    </tableColumn>
    <tableColumn id="3" xr3:uid="{8D6D5AAD-6017-4DE6-BD8E-BD037A1941B1}" name="Type" dataDxfId="50">
      <calculatedColumnFormula>IF(Results[[#This Row],[I.D. Number ]]="","", DataCollect[[#This Row],[Type]])</calculatedColumnFormula>
    </tableColumn>
    <tableColumn id="6" xr3:uid="{43C47129-671B-4097-BC1A-10307637CD6E}" name="Description" dataDxfId="49">
      <calculatedColumnFormula>IF(Results[[#This Row],[I.D. Number ]]="","", DataCollect[[#This Row],[Description]])</calculatedColumnFormula>
    </tableColumn>
    <tableColumn id="9" xr3:uid="{35C59935-23BD-4780-A9CC-BAD08033B7A4}" name="Estimated Year of Failure" dataDxfId="48">
      <calculatedColumnFormula>IF(Results[[#This Row],[I.D. Number ]]="","",IF(DataCollect[[#This Row],[Installation Year]]="","",(Results[[#This Row],[Life Expectancy]]+'1. Basic Information'!$F$7)))&amp;IF(DataCollect[[#This Row],[Year Estimated?]]="Yes","±5","")</calculatedColumnFormula>
    </tableColumn>
    <tableColumn id="16" xr3:uid="{1CF0B0E7-47F4-49C4-9C74-BF29A489B2FD}" name="Year of Failure no estimate" dataDxfId="47">
      <calculatedColumnFormula>IF(Results[[#This Row],[I.D. Number ]]="","",IF(DataCollect[[#This Row],[Installation Year]]="","",(Results[[#This Row],[Life Expectancy]]+'1. Basic Information'!$F$7)))</calculatedColumnFormula>
    </tableColumn>
    <tableColumn id="10" xr3:uid="{0B9D62DA-E2B2-4B31-BA7A-053F19D00D59}" name="Life Expectancy" dataDxfId="46">
      <calculatedColumnFormula>IF(Results[[#This Row],[I.D. Number ]]="","",(IF(LifeExpect[[#This Row],[ROUNDED]]-('1. Basic Information'!$F$7-DataCollect[[#This Row],[Installation Year]])&lt;0,0,LifeExpect[[#This Row],[ROUNDED]]-('1. Basic Information'!$F$7-DataCollect[[#This Row],[Installation Year]]))))</calculatedColumnFormula>
    </tableColumn>
    <tableColumn id="12" xr3:uid="{991B4379-3650-4181-878A-741C69488678}" name="CoF Score" dataDxfId="45">
      <calculatedColumnFormula>IF(DataCollect[[#This Row],[Concerns]]="","",ConProb[[#This Row],[CoF]])</calculatedColumnFormula>
    </tableColumn>
    <tableColumn id="15" xr3:uid="{8DB5E619-DB45-4AE4-9832-32B8B3D0A8C0}" name="PoF Score" dataDxfId="44">
      <calculatedColumnFormula>IF(DataCollect[[#This Row],[Poor Reliability]]="","",ConProb[[#This Row],[PoF]])</calculatedColumnFormula>
    </tableColumn>
    <tableColumn id="14" xr3:uid="{C0A1C36D-95DF-46D6-A171-E13A7E5750B2}" name="Criticality Score" dataDxfId="43">
      <calculatedColumnFormula>IF(H4="","",IF(I4="","",H4*I4))</calculatedColumnFormula>
    </tableColumn>
    <tableColumn id="8" xr3:uid="{A46A0CFD-2980-4FB8-98E7-1A4458D97D75}" name="Predicted Cost in Current Year" dataDxfId="42">
      <calculatedColumnFormula>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calculatedColumnFormula>
    </tableColumn>
    <tableColumn id="5" xr3:uid="{9B0E20CC-C7BF-4FB5-A045-7352BB1BDD2F}" name="Estimated Cost in Year of Failure" dataDxfId="41">
      <calculatedColumnFormula>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calculatedColumnFormula>
    </tableColumn>
    <tableColumn id="4" xr3:uid="{B87251A1-7989-4C41-ADDE-4EFB97A4FA90}" name="Recommendations" dataDxfId="40">
      <calculatedColumnFormula array="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calculatedColumnFormula>
    </tableColumn>
  </tableColumns>
  <tableStyleInfo name="TableStyleMedium15"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D288109-8357-4C6B-B790-F0A65E56F123}" name="ConProb" displayName="ConProb" ref="A3:J407" totalsRowShown="0" headerRowDxfId="39" dataDxfId="38">
  <autoFilter ref="A3:J407" xr:uid="{1D288109-8357-4C6B-B790-F0A65E56F12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65C4CE7A-311A-42E6-8F47-5CD8170CD943}" name="Life Expect" dataDxfId="37"/>
    <tableColumn id="2" xr3:uid="{5FF52CF3-3408-4115-BC74-9B8A36BC9EA4}" name="Back-ups" dataDxfId="36">
      <calculatedColumnFormula>IF(DataCollect[[#This Row],[Back-Ups]]="No",1.5,0)</calculatedColumnFormula>
    </tableColumn>
    <tableColumn id="3" xr3:uid="{5E8678C2-8DC3-44B6-8BAC-973FBDFE720D}" name="% no service" dataDxfId="35">
      <calculatedColumnFormula array="1">_xlfn.IFS(DataCollect[[#This Row],[Importance]]="0%-25%",0, DataCollect[[#This Row],[Importance]]="26%-50%",0.5, DataCollect[[#This Row],[Importance]]="51%-75%",0.75, DataCollect[[#This Row],[Importance]]="76%-100%",1, DataCollect[[#This Row],[Importance]]="",0)</calculatedColumnFormula>
    </tableColumn>
    <tableColumn id="4" xr3:uid="{28370F1C-67B6-4A88-B2A6-3BA700DAE8AE}" name="Compliance" dataDxfId="34">
      <calculatedColumnFormula>IF(DataCollect[[#This Row],[Compliance]]="Yes",0.75,0)</calculatedColumnFormula>
    </tableColumn>
    <tableColumn id="5" xr3:uid="{D8ECF63F-C42B-4497-BFDF-2A7ADA69FA0F}" name="Concerns" dataDxfId="33">
      <calculatedColumnFormula>IF(DataCollect[[#This Row],[Concerns]]="Yes",0.75,0)</calculatedColumnFormula>
    </tableColumn>
    <tableColumn id="6" xr3:uid="{ABFF4C9C-4E15-412F-9E97-74E71B9C3D2C}" name="CoF" dataDxfId="32">
      <calculatedColumnFormula>SUM(1,B4:E4)</calculatedColumnFormula>
    </tableColumn>
    <tableColumn id="7" xr3:uid="{880C8E61-6DDA-4785-849F-741DDE22688A}" name="Useful Life" dataDxfId="31">
      <calculatedColumnFormula array="1">_xlfn.IFS(ConProb[[#This Row],[Life Expect]]="0", 1.5, AND(ConProb[[#This Row],[Life Expect]]&lt;(LifeExpect[[#This Row],[NORMAL]]*(1/3)), ConProb[[#This Row],[Life Expect]]&gt;0), 0.75, ConProb[[#This Row],[Life Expect]]=(LifeExpect[[#This Row],[NORMAL]]*(1/3)), 0.75, ConProb[[#This Row],[Life Expect]]&gt;(LifeExpect[[#This Row],[NORMAL]]*(1/3)), 0)</calculatedColumnFormula>
    </tableColumn>
    <tableColumn id="8" xr3:uid="{1E08866A-E236-45FB-8E9A-1AF43B8DC655}" name="Capacity" dataDxfId="30">
      <calculatedColumnFormula array="1">_xlfn.IFS(DataCollect[[#This Row],[Capacity]]="Above",1, DataCollect[[#This Row],[Capacity]]="At",0.25, DataCollect[[#This Row],[Capacity]]="Below",0, DataCollect[[#This Row],[Capacity]]="",0)</calculatedColumnFormula>
    </tableColumn>
    <tableColumn id="9" xr3:uid="{B901911D-74B3-422E-984F-B5852B4ED675}" name="Reliability" dataDxfId="29">
      <calculatedColumnFormula>IF(DataCollect[[#This Row],[Poor Reliability]]="Yes",1.5,0)</calculatedColumnFormula>
    </tableColumn>
    <tableColumn id="11" xr3:uid="{FF58B8E3-3F54-4D8B-B14A-4AA4723F5927}" name="PoF" dataDxfId="28">
      <calculatedColumnFormula>SUM(1,G4:I4)</calculatedColumnFormula>
    </tableColumn>
  </tableColumns>
  <tableStyleInfo name="TableStyleMedium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6B55D68-AC99-463C-BA7C-3028580CAE99}" name="Table8" displayName="Table8" ref="C7:N248" totalsRowShown="0" headerRowDxfId="26" headerRowBorderDxfId="25" tableBorderDxfId="24">
  <autoFilter ref="C7:N248" xr:uid="{66B55D68-AC99-463C-BA7C-3028580CAE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4201CEA1-C4F5-4C84-961F-C5CA472818D3}" name="ID Number" dataDxfId="23">
      <calculatedColumnFormula>FilterMostCritical!$A2</calculatedColumnFormula>
    </tableColumn>
    <tableColumn id="2" xr3:uid="{39964ED9-E4A4-4613-8B19-C89FA52F2AC4}" name="Category" dataDxfId="22">
      <calculatedColumnFormula>IF($C8="","",FilterMostCritical!$B2)</calculatedColumnFormula>
    </tableColumn>
    <tableColumn id="3" xr3:uid="{5080B368-F32E-4F1D-AC28-C2600A99AE83}" name="Type" dataDxfId="21">
      <calculatedColumnFormula>IF($C8="","",FilterMostCritical!$C2)</calculatedColumnFormula>
    </tableColumn>
    <tableColumn id="4" xr3:uid="{6049DA34-5FFC-4562-8769-FEBB3D9110CF}" name="Size" dataDxfId="20">
      <calculatedColumnFormula>IFERROR(INDEX('2. Data Collection Sheet'!$E:$E,MATCH('3. Most Critical'!$C8,'2. Data Collection Sheet'!$A:$A,0)),"")</calculatedColumnFormula>
    </tableColumn>
    <tableColumn id="5" xr3:uid="{2D1A99B8-1FFD-4E2C-ABB1-C610FADBE7F3}" name="Description" dataDxfId="19">
      <calculatedColumnFormula>IFERROR(IF(INDEX('2. Data Collection Sheet'!$F:$F,MATCH('3. Most Critical'!$C8,'2. Data Collection Sheet'!$A:$A,0))="","",INDEX('2. Data Collection Sheet'!$F:$F,MATCH('3. Most Critical'!$C8,'2. Data Collection Sheet'!$A:$A,0))),"")</calculatedColumnFormula>
    </tableColumn>
    <tableColumn id="11" xr3:uid="{1B0A414C-AE5C-4C48-901F-34FA8750F95B}" name="PoF" dataDxfId="18">
      <calculatedColumnFormula>IFERROR(INDEX('3. Asset Results'!$I:$I,MATCH('3. Most Critical'!$C8,'3. Asset Results'!$A:$A,0)),"")</calculatedColumnFormula>
    </tableColumn>
    <tableColumn id="12" xr3:uid="{64B6CB23-0E17-4FE6-8452-91BF5037C6EC}" name="CoF" dataDxfId="17">
      <calculatedColumnFormula>IFERROR(INDEX('3. Asset Results'!$H:$H,MATCH('3. Most Critical'!$C8,'3. Asset Results'!$A:$A,0)),"")</calculatedColumnFormula>
    </tableColumn>
    <tableColumn id="6" xr3:uid="{9CAF77C8-2BE6-476E-8B9B-863FF956B1DD}" name="Criticality Score" dataDxfId="16">
      <calculatedColumnFormula>IFERROR(INDEX('3. Asset Results'!$J:$J,MATCH('3. Most Critical'!$C8,'3. Asset Results'!$A:$A,0)),"")</calculatedColumnFormula>
    </tableColumn>
    <tableColumn id="7" xr3:uid="{DDC8442E-C3EB-42C5-9F2E-D0505A66DD43}" name="Estimated Year of Failure" dataDxfId="15">
      <calculatedColumnFormula>IFERROR(INDEX('3. Asset Results'!$E:$E,MATCH('3. Most Critical'!$C8,'3. Asset Results'!$A:$A,0)),"")</calculatedColumnFormula>
    </tableColumn>
    <tableColumn id="8" xr3:uid="{EA87C686-8295-46E6-BE7B-EF274A75E3A8}" name="Projected Cost of Replacement" dataDxfId="14">
      <calculatedColumnFormula>IFERROR(INDEX('3. Asset Results'!$L:$L,MATCH('3. Most Critical'!$C8,'3. Asset Results'!$A:$A,0)),"")</calculatedColumnFormula>
    </tableColumn>
    <tableColumn id="10" xr3:uid="{EB8C839A-CCE3-49DF-95C6-9AE9DE9C0F84}" name="Recommendations" dataDxfId="13">
      <calculatedColumnFormula>IFERROR(INDEX('3. Asset Results'!$M:$M,MATCH('3. Most Critical'!$C8,'3. Asset Results'!$A:$A,0)),"")</calculatedColumnFormula>
    </tableColumn>
    <tableColumn id="9" xr3:uid="{ADAD89FD-FB5F-4254-B4B7-927CDB06758B}" name="Long-Term Funding Source" dataDxfId="12">
      <calculatedColumnFormula>IFERROR(INDEX('2. Data Collection Sheet'!$N:$N,MATCH('3. Most Critical'!$C8,'2. Data Collection Sheet'!$A:$A,0)),"")</calculatedColumnFormula>
    </tableColumn>
  </tableColumns>
  <tableStyleInfo name="TableStyleLight8"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5000000}" name="Table1013" displayName="Table1013" ref="D3:D13" totalsRowShown="0" headerRowDxfId="167" dataDxfId="166">
  <autoFilter ref="D3:D13" xr:uid="{00000000-0009-0000-0100-00000C000000}"/>
  <tableColumns count="1">
    <tableColumn id="1" xr3:uid="{00000000-0010-0000-0500-000001000000}" name="Meter" dataDxfId="165"/>
  </tableColumns>
  <tableStyleInfo name="TableStyleLight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6000000}" name="Table1315" displayName="Table1315" ref="E3:E11" totalsRowShown="0" headerRowDxfId="164" dataDxfId="163">
  <autoFilter ref="E3:E11" xr:uid="{00000000-0009-0000-0100-00000E000000}"/>
  <tableColumns count="1">
    <tableColumn id="1" xr3:uid="{00000000-0010-0000-0600-000001000000}" name="Pipe" dataDxfId="162"/>
  </tableColumns>
  <tableStyleInfo name="TableStyleLight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07000000}" name="Table1534" displayName="Table1534" ref="F3:F10" totalsRowShown="0" headerRowDxfId="161" dataDxfId="160">
  <autoFilter ref="F3:F10" xr:uid="{00000000-0009-0000-0100-000021000000}"/>
  <tableColumns count="1">
    <tableColumn id="1" xr3:uid="{00000000-0010-0000-0700-000001000000}" name="Source" dataDxfId="159"/>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08000000}" name="Table1635" displayName="Table1635" ref="H3:H28" totalsRowShown="0" headerRowDxfId="158" dataDxfId="157">
  <autoFilter ref="H3:H28" xr:uid="{00000000-0009-0000-0100-000022000000}"/>
  <tableColumns count="1">
    <tableColumn id="1" xr3:uid="{00000000-0010-0000-0800-000001000000}" name="Analytical" dataDxfId="156"/>
  </tableColumns>
  <tableStyleInfo name="TableStyleLight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09000000}" name="Table1736" displayName="Table1736" ref="I3:I23" totalsRowShown="0" headerRowDxfId="155" dataDxfId="154">
  <autoFilter ref="I3:I23" xr:uid="{00000000-0009-0000-0100-000023000000}"/>
  <tableColumns count="1">
    <tableColumn id="1" xr3:uid="{00000000-0010-0000-0900-000001000000}" name="Treatment" dataDxfId="153"/>
  </tableColumns>
  <tableStyleInfo name="TableStyleLight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0A000000}" name="Table1837" displayName="Table1837" ref="J3:J15" totalsRowShown="0" headerRowDxfId="152" dataDxfId="151">
  <autoFilter ref="J3:J15" xr:uid="{00000000-0009-0000-0100-000024000000}"/>
  <tableColumns count="1">
    <tableColumn id="1" xr3:uid="{00000000-0010-0000-0A00-000001000000}" name="Valve" dataDxfId="150"/>
  </tableColumns>
  <tableStyleInfo name="TableStyleLight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omments" Target="../comments1.xml"/><Relationship Id="rId4" Type="http://schemas.openxmlformats.org/officeDocument/2006/relationships/table" Target="../tables/table27.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B526-4ADF-48BF-9CB8-FF596AE919C1}">
  <sheetPr codeName="Sheet8">
    <tabColor theme="1"/>
  </sheetPr>
  <dimension ref="A1:AA24"/>
  <sheetViews>
    <sheetView tabSelected="1" workbookViewId="0">
      <selection activeCell="A2" sqref="A2:V2"/>
    </sheetView>
  </sheetViews>
  <sheetFormatPr defaultColWidth="9.140625" defaultRowHeight="35.25" customHeight="1" x14ac:dyDescent="0.25"/>
  <cols>
    <col min="1" max="1" width="3.85546875" style="33" customWidth="1"/>
    <col min="2" max="2" width="2.7109375" style="33" customWidth="1"/>
    <col min="3" max="3" width="2.42578125" style="33" customWidth="1"/>
    <col min="4" max="4" width="15.140625" style="33" customWidth="1"/>
    <col min="5" max="16384" width="9.140625" style="33"/>
  </cols>
  <sheetData>
    <row r="1" spans="1:27" ht="62.25" customHeight="1" x14ac:dyDescent="0.4">
      <c r="D1" s="34"/>
    </row>
    <row r="2" spans="1:27" ht="53.25" customHeight="1" x14ac:dyDescent="0.25">
      <c r="A2" s="171" t="s">
        <v>536</v>
      </c>
      <c r="B2" s="171"/>
      <c r="C2" s="171"/>
      <c r="D2" s="171"/>
      <c r="E2" s="171"/>
      <c r="F2" s="171"/>
      <c r="G2" s="171"/>
      <c r="H2" s="171"/>
      <c r="I2" s="171"/>
      <c r="J2" s="171"/>
      <c r="K2" s="171"/>
      <c r="L2" s="171"/>
      <c r="M2" s="171"/>
      <c r="N2" s="171"/>
      <c r="O2" s="171"/>
      <c r="P2" s="171"/>
      <c r="Q2" s="171"/>
      <c r="R2" s="171"/>
      <c r="S2" s="171"/>
      <c r="T2" s="171"/>
      <c r="U2" s="171"/>
      <c r="V2" s="171"/>
    </row>
    <row r="3" spans="1:27" ht="23.1" customHeight="1" x14ac:dyDescent="0.25">
      <c r="B3" s="169" t="s">
        <v>531</v>
      </c>
      <c r="C3" s="170"/>
      <c r="D3" s="170"/>
      <c r="E3" s="170"/>
      <c r="F3" s="170"/>
      <c r="G3" s="170"/>
      <c r="H3" s="170"/>
      <c r="I3" s="170"/>
      <c r="J3" s="170"/>
      <c r="K3" s="170"/>
      <c r="L3" s="170"/>
      <c r="M3" s="170"/>
      <c r="N3" s="170"/>
      <c r="O3" s="170"/>
      <c r="P3" s="170"/>
      <c r="Q3" s="170"/>
      <c r="R3" s="170"/>
      <c r="S3" s="170"/>
      <c r="T3" s="170"/>
      <c r="U3" s="170"/>
      <c r="V3" s="170"/>
    </row>
    <row r="4" spans="1:27" ht="42" customHeight="1" x14ac:dyDescent="0.25">
      <c r="C4" s="131"/>
      <c r="D4" s="163" t="s">
        <v>549</v>
      </c>
      <c r="E4" s="163"/>
      <c r="F4" s="163"/>
      <c r="G4" s="163"/>
      <c r="H4" s="163"/>
      <c r="I4" s="163"/>
      <c r="J4" s="163"/>
      <c r="K4" s="163"/>
      <c r="L4" s="163"/>
      <c r="M4" s="163"/>
      <c r="N4" s="163"/>
      <c r="O4" s="163"/>
      <c r="P4" s="163"/>
      <c r="Q4" s="163"/>
      <c r="R4" s="163"/>
      <c r="S4" s="163"/>
      <c r="T4" s="163"/>
      <c r="U4" s="163"/>
      <c r="V4" s="164"/>
      <c r="W4" s="127"/>
      <c r="X4" s="127"/>
      <c r="Y4" s="127"/>
      <c r="Z4" s="127"/>
      <c r="AA4" s="127"/>
    </row>
    <row r="5" spans="1:27" ht="23.1" customHeight="1" x14ac:dyDescent="0.25">
      <c r="B5" s="161" t="s">
        <v>534</v>
      </c>
      <c r="C5" s="162"/>
      <c r="D5" s="162"/>
      <c r="E5" s="162"/>
      <c r="F5" s="162"/>
      <c r="G5" s="162"/>
      <c r="H5" s="162"/>
      <c r="I5" s="162"/>
      <c r="J5" s="162"/>
      <c r="K5" s="162"/>
      <c r="L5" s="162"/>
      <c r="M5" s="162"/>
      <c r="N5" s="162"/>
      <c r="O5" s="162"/>
      <c r="P5" s="162"/>
      <c r="Q5" s="162"/>
      <c r="R5" s="162"/>
      <c r="S5" s="162"/>
      <c r="T5" s="162"/>
      <c r="U5" s="162"/>
      <c r="V5" s="162"/>
      <c r="W5" s="127"/>
      <c r="X5" s="127"/>
      <c r="Y5" s="127"/>
      <c r="Z5" s="127"/>
      <c r="AA5" s="127"/>
    </row>
    <row r="6" spans="1:27" ht="145.5" customHeight="1" x14ac:dyDescent="0.25">
      <c r="C6" s="131"/>
      <c r="D6" s="165" t="s">
        <v>564</v>
      </c>
      <c r="E6" s="165"/>
      <c r="F6" s="165"/>
      <c r="G6" s="165"/>
      <c r="H6" s="165"/>
      <c r="I6" s="165"/>
      <c r="J6" s="165"/>
      <c r="K6" s="165"/>
      <c r="L6" s="165"/>
      <c r="M6" s="165"/>
      <c r="N6" s="165"/>
      <c r="O6" s="165"/>
      <c r="P6" s="165"/>
      <c r="Q6" s="165"/>
      <c r="R6" s="165"/>
      <c r="S6" s="165"/>
      <c r="T6" s="165"/>
      <c r="U6" s="165"/>
      <c r="V6" s="166"/>
      <c r="W6" s="128"/>
      <c r="X6" s="128"/>
      <c r="Y6" s="128"/>
      <c r="Z6" s="128"/>
      <c r="AA6" s="128"/>
    </row>
    <row r="7" spans="1:27" ht="23.1" customHeight="1" x14ac:dyDescent="0.25">
      <c r="B7" s="161" t="s">
        <v>532</v>
      </c>
      <c r="C7" s="162"/>
      <c r="D7" s="162"/>
      <c r="E7" s="162"/>
      <c r="F7" s="162"/>
      <c r="G7" s="162"/>
      <c r="H7" s="162"/>
      <c r="I7" s="162"/>
      <c r="J7" s="162"/>
      <c r="K7" s="162"/>
      <c r="L7" s="162"/>
      <c r="M7" s="162"/>
      <c r="N7" s="162"/>
      <c r="O7" s="162"/>
      <c r="P7" s="162"/>
      <c r="Q7" s="162"/>
      <c r="R7" s="162"/>
      <c r="S7" s="162"/>
      <c r="T7" s="162"/>
      <c r="U7" s="162"/>
      <c r="V7" s="162"/>
      <c r="W7" s="128"/>
      <c r="X7" s="128"/>
      <c r="Y7" s="128"/>
      <c r="Z7" s="128"/>
      <c r="AA7" s="128"/>
    </row>
    <row r="8" spans="1:27" ht="42.95" customHeight="1" x14ac:dyDescent="0.25">
      <c r="C8" s="132"/>
      <c r="D8" s="167" t="s">
        <v>554</v>
      </c>
      <c r="E8" s="167"/>
      <c r="F8" s="167"/>
      <c r="G8" s="167"/>
      <c r="H8" s="167"/>
      <c r="I8" s="167"/>
      <c r="J8" s="167"/>
      <c r="K8" s="167"/>
      <c r="L8" s="167"/>
      <c r="M8" s="167"/>
      <c r="N8" s="167"/>
      <c r="O8" s="167"/>
      <c r="P8" s="167"/>
      <c r="Q8" s="167"/>
      <c r="R8" s="167"/>
      <c r="S8" s="167"/>
      <c r="T8" s="167"/>
      <c r="U8" s="167"/>
      <c r="V8" s="168"/>
      <c r="W8" s="129"/>
      <c r="X8" s="129"/>
      <c r="Y8" s="129"/>
      <c r="Z8" s="129"/>
      <c r="AA8" s="129"/>
    </row>
    <row r="9" spans="1:27" ht="42.95" customHeight="1" x14ac:dyDescent="0.25">
      <c r="C9" s="133"/>
      <c r="D9" s="180" t="s">
        <v>530</v>
      </c>
      <c r="E9" s="180"/>
      <c r="F9" s="180"/>
      <c r="G9" s="180"/>
      <c r="H9" s="180"/>
      <c r="I9" s="180"/>
      <c r="J9" s="180"/>
      <c r="K9" s="180"/>
      <c r="L9" s="180"/>
      <c r="M9" s="180"/>
      <c r="N9" s="180"/>
      <c r="O9" s="180"/>
      <c r="P9" s="180"/>
      <c r="Q9" s="180"/>
      <c r="R9" s="180"/>
      <c r="S9" s="180"/>
      <c r="T9" s="180"/>
      <c r="U9" s="180"/>
      <c r="V9" s="181"/>
      <c r="W9" s="129"/>
      <c r="X9" s="129"/>
      <c r="Y9" s="129"/>
      <c r="Z9" s="129"/>
      <c r="AA9" s="129"/>
    </row>
    <row r="10" spans="1:27" ht="42.95" customHeight="1" x14ac:dyDescent="0.25">
      <c r="C10" s="134"/>
      <c r="D10" s="183" t="s">
        <v>535</v>
      </c>
      <c r="E10" s="183"/>
      <c r="F10" s="183"/>
      <c r="G10" s="183"/>
      <c r="H10" s="183"/>
      <c r="I10" s="183"/>
      <c r="J10" s="183"/>
      <c r="K10" s="183"/>
      <c r="L10" s="183"/>
      <c r="M10" s="183"/>
      <c r="N10" s="183"/>
      <c r="O10" s="183"/>
      <c r="P10" s="183"/>
      <c r="Q10" s="183"/>
      <c r="R10" s="183"/>
      <c r="S10" s="183"/>
      <c r="T10" s="183"/>
      <c r="U10" s="183"/>
      <c r="V10" s="184"/>
      <c r="W10" s="129"/>
      <c r="X10" s="129"/>
      <c r="Y10" s="129"/>
      <c r="Z10" s="129"/>
      <c r="AA10" s="129"/>
    </row>
    <row r="11" spans="1:27" ht="18.75" x14ac:dyDescent="0.25">
      <c r="D11" s="130"/>
      <c r="E11" s="130"/>
      <c r="F11" s="130"/>
      <c r="G11" s="130"/>
      <c r="H11" s="130"/>
      <c r="I11" s="130"/>
      <c r="J11" s="130"/>
      <c r="K11" s="130"/>
      <c r="L11" s="130"/>
      <c r="M11" s="130"/>
      <c r="N11" s="130"/>
      <c r="O11" s="130"/>
      <c r="P11" s="130"/>
      <c r="Q11" s="130"/>
      <c r="R11" s="130"/>
      <c r="S11" s="130"/>
      <c r="T11" s="130"/>
      <c r="U11" s="130"/>
      <c r="V11" s="130"/>
      <c r="W11" s="129"/>
      <c r="X11" s="129"/>
      <c r="Y11" s="129"/>
      <c r="Z11" s="129"/>
      <c r="AA11" s="129"/>
    </row>
    <row r="12" spans="1:27" ht="47.1" customHeight="1" x14ac:dyDescent="0.25">
      <c r="B12" s="176" t="s">
        <v>542</v>
      </c>
      <c r="C12" s="176"/>
      <c r="D12" s="176"/>
      <c r="E12" s="176"/>
      <c r="F12" s="176" t="s">
        <v>533</v>
      </c>
      <c r="G12" s="176"/>
      <c r="H12" s="176"/>
      <c r="I12" s="176"/>
      <c r="J12" s="176"/>
      <c r="K12" s="176"/>
      <c r="L12" s="176"/>
      <c r="M12" s="176"/>
      <c r="N12" s="176"/>
      <c r="O12" s="176"/>
      <c r="P12" s="176"/>
      <c r="Q12" s="176"/>
      <c r="R12" s="176"/>
      <c r="S12" s="176"/>
      <c r="T12" s="176"/>
      <c r="U12" s="176"/>
      <c r="V12" s="176"/>
      <c r="W12" s="129"/>
      <c r="X12" s="129"/>
      <c r="Y12" s="129"/>
      <c r="Z12" s="129"/>
      <c r="AA12" s="129"/>
    </row>
    <row r="13" spans="1:27" ht="23.1" customHeight="1" x14ac:dyDescent="0.25">
      <c r="B13" s="177" t="s">
        <v>544</v>
      </c>
      <c r="C13" s="177"/>
      <c r="D13" s="177"/>
      <c r="E13" s="177"/>
      <c r="F13" s="177"/>
      <c r="G13" s="177"/>
      <c r="H13" s="177"/>
      <c r="I13" s="177"/>
      <c r="J13" s="177"/>
      <c r="K13" s="177"/>
      <c r="L13" s="177"/>
      <c r="M13" s="177"/>
      <c r="N13" s="177"/>
      <c r="O13" s="177"/>
      <c r="P13" s="177"/>
      <c r="Q13" s="177"/>
      <c r="R13" s="177"/>
      <c r="S13" s="177"/>
      <c r="T13" s="177"/>
      <c r="U13" s="177"/>
      <c r="V13" s="177"/>
      <c r="W13" s="129"/>
      <c r="X13" s="129"/>
      <c r="Y13" s="129"/>
      <c r="Z13" s="129"/>
      <c r="AA13" s="129"/>
    </row>
    <row r="14" spans="1:27" ht="155.25" customHeight="1" x14ac:dyDescent="0.25">
      <c r="C14" s="131"/>
      <c r="D14" s="178" t="s">
        <v>545</v>
      </c>
      <c r="E14" s="178"/>
      <c r="F14" s="178"/>
      <c r="G14" s="178"/>
      <c r="H14" s="178"/>
      <c r="I14" s="178"/>
      <c r="J14" s="178"/>
      <c r="K14" s="178"/>
      <c r="L14" s="178"/>
      <c r="M14" s="178"/>
      <c r="N14" s="178"/>
      <c r="O14" s="178"/>
      <c r="P14" s="178"/>
      <c r="Q14" s="178"/>
      <c r="R14" s="178"/>
      <c r="S14" s="178"/>
      <c r="T14" s="178"/>
      <c r="U14" s="178"/>
      <c r="V14" s="179"/>
      <c r="W14" s="129"/>
      <c r="X14" s="129"/>
      <c r="Y14" s="129"/>
      <c r="Z14" s="129"/>
      <c r="AA14" s="129"/>
    </row>
    <row r="15" spans="1:27" ht="18.75" x14ac:dyDescent="0.25">
      <c r="D15" s="130"/>
      <c r="E15" s="130"/>
      <c r="F15" s="130"/>
      <c r="G15" s="130"/>
      <c r="H15" s="130"/>
      <c r="I15" s="130"/>
      <c r="J15" s="130"/>
      <c r="K15" s="130"/>
      <c r="L15" s="130"/>
      <c r="M15" s="130"/>
      <c r="N15" s="130"/>
      <c r="O15" s="130"/>
      <c r="P15" s="130"/>
      <c r="Q15" s="130"/>
      <c r="R15" s="130"/>
      <c r="S15" s="130"/>
      <c r="T15" s="130"/>
      <c r="U15" s="130"/>
      <c r="V15" s="130"/>
      <c r="W15" s="129"/>
      <c r="X15" s="129"/>
      <c r="Y15" s="129"/>
      <c r="Z15" s="129"/>
      <c r="AA15" s="129"/>
    </row>
    <row r="16" spans="1:27" ht="47.1" customHeight="1" x14ac:dyDescent="0.25">
      <c r="B16" s="182" t="s">
        <v>533</v>
      </c>
      <c r="C16" s="182"/>
      <c r="D16" s="182"/>
      <c r="E16" s="182"/>
      <c r="F16" s="182" t="s">
        <v>533</v>
      </c>
      <c r="G16" s="182"/>
      <c r="H16" s="182"/>
      <c r="I16" s="182"/>
      <c r="J16" s="182"/>
      <c r="K16" s="182"/>
      <c r="L16" s="182"/>
      <c r="M16" s="182"/>
      <c r="N16" s="182"/>
      <c r="O16" s="182"/>
      <c r="P16" s="182"/>
      <c r="Q16" s="182"/>
      <c r="R16" s="182"/>
      <c r="S16" s="182"/>
      <c r="T16" s="182"/>
      <c r="U16" s="182"/>
      <c r="V16" s="182"/>
      <c r="W16" s="129"/>
      <c r="X16" s="129"/>
      <c r="Y16" s="129"/>
      <c r="Z16" s="129"/>
      <c r="AA16" s="129"/>
    </row>
    <row r="17" spans="2:27" ht="23.1" customHeight="1" x14ac:dyDescent="0.25">
      <c r="B17" s="172" t="s">
        <v>546</v>
      </c>
      <c r="C17" s="172"/>
      <c r="D17" s="172"/>
      <c r="E17" s="172"/>
      <c r="F17" s="172"/>
      <c r="G17" s="172"/>
      <c r="H17" s="172"/>
      <c r="I17" s="172"/>
      <c r="J17" s="172"/>
      <c r="K17" s="172"/>
      <c r="L17" s="172"/>
      <c r="M17" s="172"/>
      <c r="N17" s="172"/>
      <c r="O17" s="172"/>
      <c r="P17" s="172"/>
      <c r="Q17" s="172"/>
      <c r="R17" s="172"/>
      <c r="S17" s="172"/>
      <c r="T17" s="172"/>
      <c r="U17" s="172"/>
      <c r="V17" s="172"/>
      <c r="W17" s="129"/>
      <c r="X17" s="129"/>
      <c r="Y17" s="129"/>
      <c r="Z17" s="129"/>
      <c r="AA17" s="129"/>
    </row>
    <row r="18" spans="2:27" ht="69.75" customHeight="1" x14ac:dyDescent="0.25">
      <c r="C18" s="131"/>
      <c r="D18" s="174" t="s">
        <v>547</v>
      </c>
      <c r="E18" s="174"/>
      <c r="F18" s="174"/>
      <c r="G18" s="174"/>
      <c r="H18" s="174"/>
      <c r="I18" s="174"/>
      <c r="J18" s="174"/>
      <c r="K18" s="174"/>
      <c r="L18" s="174"/>
      <c r="M18" s="174"/>
      <c r="N18" s="174"/>
      <c r="O18" s="174"/>
      <c r="P18" s="174"/>
      <c r="Q18" s="174"/>
      <c r="R18" s="174"/>
      <c r="S18" s="174"/>
      <c r="T18" s="174"/>
      <c r="U18" s="174"/>
      <c r="V18" s="175"/>
      <c r="W18" s="129"/>
      <c r="X18" s="129"/>
      <c r="Y18" s="129"/>
      <c r="Z18" s="129"/>
      <c r="AA18" s="129"/>
    </row>
    <row r="19" spans="2:27" ht="23.1" customHeight="1" x14ac:dyDescent="0.25">
      <c r="B19" s="172" t="s">
        <v>543</v>
      </c>
      <c r="C19" s="172"/>
      <c r="D19" s="172"/>
      <c r="E19" s="172"/>
      <c r="F19" s="172"/>
      <c r="G19" s="172"/>
      <c r="H19" s="172"/>
      <c r="I19" s="172"/>
      <c r="J19" s="172"/>
      <c r="K19" s="172"/>
      <c r="L19" s="172"/>
      <c r="M19" s="172"/>
      <c r="N19" s="172"/>
      <c r="O19" s="172"/>
      <c r="P19" s="172"/>
      <c r="Q19" s="172"/>
      <c r="R19" s="172"/>
      <c r="S19" s="172"/>
      <c r="T19" s="172"/>
      <c r="U19" s="172"/>
      <c r="V19" s="172"/>
      <c r="W19" s="129"/>
      <c r="X19" s="129"/>
      <c r="Y19" s="129"/>
      <c r="Z19" s="129"/>
      <c r="AA19" s="129"/>
    </row>
    <row r="20" spans="2:27" ht="57.75" customHeight="1" x14ac:dyDescent="0.25">
      <c r="C20" s="131"/>
      <c r="D20" s="174" t="s">
        <v>539</v>
      </c>
      <c r="E20" s="174"/>
      <c r="F20" s="174"/>
      <c r="G20" s="174"/>
      <c r="H20" s="174"/>
      <c r="I20" s="174"/>
      <c r="J20" s="174"/>
      <c r="K20" s="174"/>
      <c r="L20" s="174"/>
      <c r="M20" s="174"/>
      <c r="N20" s="174"/>
      <c r="O20" s="174"/>
      <c r="P20" s="174"/>
      <c r="Q20" s="174"/>
      <c r="R20" s="174"/>
      <c r="S20" s="174"/>
      <c r="T20" s="174"/>
      <c r="U20" s="174"/>
      <c r="V20" s="175"/>
      <c r="W20" s="129"/>
      <c r="X20" s="129"/>
      <c r="Y20" s="129"/>
      <c r="Z20" s="129"/>
      <c r="AA20" s="129"/>
    </row>
    <row r="21" spans="2:27" ht="23.1" customHeight="1" x14ac:dyDescent="0.25">
      <c r="B21" s="172" t="s">
        <v>526</v>
      </c>
      <c r="C21" s="173"/>
      <c r="D21" s="173"/>
      <c r="E21" s="173"/>
      <c r="F21" s="173"/>
      <c r="G21" s="173"/>
      <c r="H21" s="173"/>
      <c r="I21" s="173"/>
      <c r="J21" s="173"/>
      <c r="K21" s="173"/>
      <c r="L21" s="173"/>
      <c r="M21" s="173"/>
      <c r="N21" s="173"/>
      <c r="O21" s="173"/>
      <c r="P21" s="173"/>
      <c r="Q21" s="173"/>
      <c r="R21" s="173"/>
      <c r="S21" s="173"/>
      <c r="T21" s="173"/>
      <c r="U21" s="173"/>
      <c r="V21" s="173"/>
      <c r="W21" s="129"/>
      <c r="X21" s="129"/>
      <c r="Y21" s="129"/>
      <c r="Z21" s="129"/>
      <c r="AA21" s="129"/>
    </row>
    <row r="22" spans="2:27" ht="62.45" customHeight="1" x14ac:dyDescent="0.25">
      <c r="C22" s="131"/>
      <c r="D22" s="174" t="s">
        <v>555</v>
      </c>
      <c r="E22" s="174"/>
      <c r="F22" s="174"/>
      <c r="G22" s="174"/>
      <c r="H22" s="174"/>
      <c r="I22" s="174"/>
      <c r="J22" s="174"/>
      <c r="K22" s="174"/>
      <c r="L22" s="174"/>
      <c r="M22" s="174"/>
      <c r="N22" s="174"/>
      <c r="O22" s="174"/>
      <c r="P22" s="174"/>
      <c r="Q22" s="174"/>
      <c r="R22" s="174"/>
      <c r="S22" s="174"/>
      <c r="T22" s="174"/>
      <c r="U22" s="174"/>
      <c r="V22" s="175"/>
    </row>
    <row r="23" spans="2:27" ht="23.1" customHeight="1" x14ac:dyDescent="0.25">
      <c r="B23" s="172" t="s">
        <v>540</v>
      </c>
      <c r="C23" s="173"/>
      <c r="D23" s="173"/>
      <c r="E23" s="173"/>
      <c r="F23" s="173"/>
      <c r="G23" s="173"/>
      <c r="H23" s="173"/>
      <c r="I23" s="173"/>
      <c r="J23" s="173"/>
      <c r="K23" s="173"/>
      <c r="L23" s="173"/>
      <c r="M23" s="173"/>
      <c r="N23" s="173"/>
      <c r="O23" s="173"/>
      <c r="P23" s="173"/>
      <c r="Q23" s="173"/>
      <c r="R23" s="173"/>
      <c r="S23" s="173"/>
      <c r="T23" s="173"/>
      <c r="U23" s="173"/>
      <c r="V23" s="173"/>
    </row>
    <row r="24" spans="2:27" ht="52.5" customHeight="1" x14ac:dyDescent="0.25">
      <c r="C24" s="131"/>
      <c r="D24" s="174" t="s">
        <v>541</v>
      </c>
      <c r="E24" s="174"/>
      <c r="F24" s="174"/>
      <c r="G24" s="174"/>
      <c r="H24" s="174"/>
      <c r="I24" s="174"/>
      <c r="J24" s="174"/>
      <c r="K24" s="174"/>
      <c r="L24" s="174"/>
      <c r="M24" s="174"/>
      <c r="N24" s="174"/>
      <c r="O24" s="174"/>
      <c r="P24" s="174"/>
      <c r="Q24" s="174"/>
      <c r="R24" s="174"/>
      <c r="S24" s="174"/>
      <c r="T24" s="174"/>
      <c r="U24" s="174"/>
      <c r="V24" s="175"/>
    </row>
  </sheetData>
  <mergeCells count="21">
    <mergeCell ref="A2:V2"/>
    <mergeCell ref="B23:V23"/>
    <mergeCell ref="D24:V24"/>
    <mergeCell ref="B12:V12"/>
    <mergeCell ref="B13:V13"/>
    <mergeCell ref="D14:V14"/>
    <mergeCell ref="B17:V17"/>
    <mergeCell ref="D18:V18"/>
    <mergeCell ref="B19:V19"/>
    <mergeCell ref="B21:V21"/>
    <mergeCell ref="D22:V22"/>
    <mergeCell ref="D20:V20"/>
    <mergeCell ref="D9:V9"/>
    <mergeCell ref="B16:V16"/>
    <mergeCell ref="D10:V10"/>
    <mergeCell ref="B5:V5"/>
    <mergeCell ref="B7:V7"/>
    <mergeCell ref="D4:V4"/>
    <mergeCell ref="D6:V6"/>
    <mergeCell ref="D8:V8"/>
    <mergeCell ref="B3:V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A2:M121"/>
  <sheetViews>
    <sheetView topLeftCell="A91" workbookViewId="0">
      <selection activeCell="C117" sqref="C117"/>
    </sheetView>
  </sheetViews>
  <sheetFormatPr defaultRowHeight="15" x14ac:dyDescent="0.25"/>
  <cols>
    <col min="1" max="1" width="13.85546875" style="89" customWidth="1"/>
    <col min="2" max="2" width="13.42578125" style="89" customWidth="1"/>
    <col min="3" max="3" width="9.140625" style="89"/>
    <col min="9" max="9" width="17.42578125" customWidth="1"/>
    <col min="13" max="13" width="11.5703125" bestFit="1" customWidth="1"/>
  </cols>
  <sheetData>
    <row r="2" spans="1:13" x14ac:dyDescent="0.25">
      <c r="A2" s="90" t="s">
        <v>127</v>
      </c>
      <c r="B2" s="90" t="s">
        <v>128</v>
      </c>
      <c r="C2" s="85"/>
    </row>
    <row r="3" spans="1:13" x14ac:dyDescent="0.25">
      <c r="A3" s="85">
        <v>1913</v>
      </c>
      <c r="B3" s="85"/>
      <c r="C3" s="86">
        <v>1</v>
      </c>
    </row>
    <row r="4" spans="1:13" x14ac:dyDescent="0.25">
      <c r="A4" s="85">
        <v>1914</v>
      </c>
      <c r="B4" s="87">
        <v>1.2999999999999999E-2</v>
      </c>
      <c r="C4" s="88">
        <f t="shared" ref="C4:C35" si="0">C3*(1+B4)</f>
        <v>1.0129999999999999</v>
      </c>
    </row>
    <row r="5" spans="1:13" x14ac:dyDescent="0.25">
      <c r="A5" s="85">
        <v>1915</v>
      </c>
      <c r="B5" s="87">
        <v>8.9999999999999993E-3</v>
      </c>
      <c r="C5" s="88">
        <f t="shared" si="0"/>
        <v>1.0221169999999997</v>
      </c>
    </row>
    <row r="6" spans="1:13" x14ac:dyDescent="0.25">
      <c r="A6" s="85">
        <v>1916</v>
      </c>
      <c r="B6" s="87">
        <v>7.6999999999999999E-2</v>
      </c>
      <c r="C6" s="88">
        <f t="shared" si="0"/>
        <v>1.1008200089999995</v>
      </c>
    </row>
    <row r="7" spans="1:13" x14ac:dyDescent="0.25">
      <c r="A7" s="85">
        <v>1917</v>
      </c>
      <c r="B7" s="87">
        <v>0.17799999999999999</v>
      </c>
      <c r="C7" s="88">
        <f t="shared" si="0"/>
        <v>1.2967659706019994</v>
      </c>
    </row>
    <row r="8" spans="1:13" x14ac:dyDescent="0.25">
      <c r="A8" s="85">
        <v>1918</v>
      </c>
      <c r="B8" s="87">
        <v>0.17299999999999999</v>
      </c>
      <c r="C8" s="88">
        <f t="shared" si="0"/>
        <v>1.5211064835161454</v>
      </c>
    </row>
    <row r="9" spans="1:13" x14ac:dyDescent="0.25">
      <c r="A9" s="85">
        <v>1919</v>
      </c>
      <c r="B9" s="87">
        <v>0.152</v>
      </c>
      <c r="C9" s="88">
        <f t="shared" si="0"/>
        <v>1.7523146690105993</v>
      </c>
    </row>
    <row r="10" spans="1:13" x14ac:dyDescent="0.25">
      <c r="A10" s="85">
        <v>1920</v>
      </c>
      <c r="B10" s="87">
        <v>0.156</v>
      </c>
      <c r="C10" s="88">
        <f t="shared" si="0"/>
        <v>2.0256757573762525</v>
      </c>
    </row>
    <row r="11" spans="1:13" x14ac:dyDescent="0.25">
      <c r="A11" s="85">
        <v>1921</v>
      </c>
      <c r="B11" s="87">
        <v>-0.109</v>
      </c>
      <c r="C11" s="88">
        <f t="shared" si="0"/>
        <v>1.804877099822241</v>
      </c>
    </row>
    <row r="12" spans="1:13" x14ac:dyDescent="0.25">
      <c r="A12" s="85">
        <v>1922</v>
      </c>
      <c r="B12" s="87">
        <v>-6.2E-2</v>
      </c>
      <c r="C12" s="88">
        <f t="shared" si="0"/>
        <v>1.6929747196332618</v>
      </c>
      <c r="L12" s="3"/>
      <c r="M12" s="4"/>
    </row>
    <row r="13" spans="1:13" x14ac:dyDescent="0.25">
      <c r="A13" s="85">
        <v>1923</v>
      </c>
      <c r="B13" s="87">
        <v>1.7999999999999999E-2</v>
      </c>
      <c r="C13" s="88">
        <f t="shared" si="0"/>
        <v>1.7234482645866607</v>
      </c>
    </row>
    <row r="14" spans="1:13" x14ac:dyDescent="0.25">
      <c r="A14" s="85">
        <v>1924</v>
      </c>
      <c r="B14" s="87">
        <v>4.0000000000000001E-3</v>
      </c>
      <c r="C14" s="88">
        <f t="shared" si="0"/>
        <v>1.7303420576450073</v>
      </c>
    </row>
    <row r="15" spans="1:13" x14ac:dyDescent="0.25">
      <c r="A15" s="85">
        <v>1925</v>
      </c>
      <c r="B15" s="87">
        <v>2.4E-2</v>
      </c>
      <c r="C15" s="88">
        <f t="shared" si="0"/>
        <v>1.7718702670284874</v>
      </c>
    </row>
    <row r="16" spans="1:13" x14ac:dyDescent="0.25">
      <c r="A16" s="85">
        <v>1926</v>
      </c>
      <c r="B16" s="87">
        <v>8.9999999999999993E-3</v>
      </c>
      <c r="C16" s="88">
        <f t="shared" si="0"/>
        <v>1.7878170994317435</v>
      </c>
    </row>
    <row r="17" spans="1:3" x14ac:dyDescent="0.25">
      <c r="A17" s="85">
        <v>1927</v>
      </c>
      <c r="B17" s="87">
        <v>-1.9E-2</v>
      </c>
      <c r="C17" s="88">
        <f t="shared" si="0"/>
        <v>1.7538485745425403</v>
      </c>
    </row>
    <row r="18" spans="1:3" x14ac:dyDescent="0.25">
      <c r="A18" s="85">
        <v>1928</v>
      </c>
      <c r="B18" s="87">
        <v>-1.2E-2</v>
      </c>
      <c r="C18" s="88">
        <f t="shared" si="0"/>
        <v>1.7328023916480297</v>
      </c>
    </row>
    <row r="19" spans="1:3" x14ac:dyDescent="0.25">
      <c r="A19" s="85">
        <v>1929</v>
      </c>
      <c r="B19" s="87">
        <v>6.0000000000000001E-3</v>
      </c>
      <c r="C19" s="88">
        <f t="shared" si="0"/>
        <v>1.743199205997918</v>
      </c>
    </row>
    <row r="20" spans="1:3" x14ac:dyDescent="0.25">
      <c r="A20" s="85">
        <v>1930</v>
      </c>
      <c r="B20" s="87">
        <v>-6.4000000000000001E-2</v>
      </c>
      <c r="C20" s="88">
        <f t="shared" si="0"/>
        <v>1.6316344568140511</v>
      </c>
    </row>
    <row r="21" spans="1:3" x14ac:dyDescent="0.25">
      <c r="A21" s="85">
        <v>1931</v>
      </c>
      <c r="B21" s="87">
        <v>-9.2999999999999999E-2</v>
      </c>
      <c r="C21" s="88">
        <f t="shared" si="0"/>
        <v>1.4798924523303443</v>
      </c>
    </row>
    <row r="22" spans="1:3" x14ac:dyDescent="0.25">
      <c r="A22" s="85">
        <v>1932</v>
      </c>
      <c r="B22" s="87">
        <v>-0.10299999999999999</v>
      </c>
      <c r="C22" s="88">
        <f t="shared" si="0"/>
        <v>1.3274635297403188</v>
      </c>
    </row>
    <row r="23" spans="1:3" x14ac:dyDescent="0.25">
      <c r="A23" s="85">
        <v>1933</v>
      </c>
      <c r="B23" s="87">
        <v>8.0000000000000002E-3</v>
      </c>
      <c r="C23" s="88">
        <f t="shared" si="0"/>
        <v>1.3380832379782412</v>
      </c>
    </row>
    <row r="24" spans="1:3" x14ac:dyDescent="0.25">
      <c r="A24" s="85">
        <v>1934</v>
      </c>
      <c r="B24" s="87">
        <v>1.4999999999999999E-2</v>
      </c>
      <c r="C24" s="88">
        <f t="shared" si="0"/>
        <v>1.3581544865479147</v>
      </c>
    </row>
    <row r="25" spans="1:3" x14ac:dyDescent="0.25">
      <c r="A25" s="85">
        <v>1935</v>
      </c>
      <c r="B25" s="87">
        <v>0.03</v>
      </c>
      <c r="C25" s="88">
        <f t="shared" si="0"/>
        <v>1.3988991211443522</v>
      </c>
    </row>
    <row r="26" spans="1:3" x14ac:dyDescent="0.25">
      <c r="A26" s="85">
        <v>1936</v>
      </c>
      <c r="B26" s="87">
        <v>1.4E-2</v>
      </c>
      <c r="C26" s="88">
        <f t="shared" si="0"/>
        <v>1.4184837088403732</v>
      </c>
    </row>
    <row r="27" spans="1:3" x14ac:dyDescent="0.25">
      <c r="A27" s="85">
        <v>1937</v>
      </c>
      <c r="B27" s="87">
        <v>2.9000000000000001E-2</v>
      </c>
      <c r="C27" s="88">
        <f t="shared" si="0"/>
        <v>1.459619736396744</v>
      </c>
    </row>
    <row r="28" spans="1:3" x14ac:dyDescent="0.25">
      <c r="A28" s="85">
        <v>1938</v>
      </c>
      <c r="B28" s="87">
        <v>-2.8000000000000001E-2</v>
      </c>
      <c r="C28" s="88">
        <f t="shared" si="0"/>
        <v>1.4187503837776352</v>
      </c>
    </row>
    <row r="29" spans="1:3" x14ac:dyDescent="0.25">
      <c r="A29" s="85">
        <v>1939</v>
      </c>
      <c r="B29" s="87">
        <v>0</v>
      </c>
      <c r="C29" s="88">
        <f t="shared" si="0"/>
        <v>1.4187503837776352</v>
      </c>
    </row>
    <row r="30" spans="1:3" x14ac:dyDescent="0.25">
      <c r="A30" s="85">
        <v>1940</v>
      </c>
      <c r="B30" s="87">
        <v>7.0000000000000001E-3</v>
      </c>
      <c r="C30" s="88">
        <f t="shared" si="0"/>
        <v>1.4286816364640784</v>
      </c>
    </row>
    <row r="31" spans="1:3" x14ac:dyDescent="0.25">
      <c r="A31" s="85">
        <v>1941</v>
      </c>
      <c r="B31" s="87">
        <v>9.9000000000000005E-2</v>
      </c>
      <c r="C31" s="88">
        <f t="shared" si="0"/>
        <v>1.5701211184740222</v>
      </c>
    </row>
    <row r="32" spans="1:3" x14ac:dyDescent="0.25">
      <c r="A32" s="85">
        <v>1942</v>
      </c>
      <c r="B32" s="87">
        <v>0.09</v>
      </c>
      <c r="C32" s="88">
        <f t="shared" si="0"/>
        <v>1.7114320191366843</v>
      </c>
    </row>
    <row r="33" spans="1:3" x14ac:dyDescent="0.25">
      <c r="A33" s="85">
        <v>1943</v>
      </c>
      <c r="B33" s="87">
        <v>0.03</v>
      </c>
      <c r="C33" s="88">
        <f t="shared" si="0"/>
        <v>1.7627749797107848</v>
      </c>
    </row>
    <row r="34" spans="1:3" x14ac:dyDescent="0.25">
      <c r="A34" s="85">
        <v>1944</v>
      </c>
      <c r="B34" s="87">
        <v>2.3E-2</v>
      </c>
      <c r="C34" s="88">
        <f t="shared" si="0"/>
        <v>1.8033188042441326</v>
      </c>
    </row>
    <row r="35" spans="1:3" x14ac:dyDescent="0.25">
      <c r="A35" s="85">
        <v>1945</v>
      </c>
      <c r="B35" s="87">
        <v>2.1999999999999999E-2</v>
      </c>
      <c r="C35" s="88">
        <f t="shared" si="0"/>
        <v>1.8429918179375036</v>
      </c>
    </row>
    <row r="36" spans="1:3" x14ac:dyDescent="0.25">
      <c r="A36" s="85">
        <v>1946</v>
      </c>
      <c r="B36" s="87">
        <v>0.18099999999999999</v>
      </c>
      <c r="C36" s="88">
        <f t="shared" ref="C36:C67" si="1">C35*(1+B36)</f>
        <v>2.176573336984192</v>
      </c>
    </row>
    <row r="37" spans="1:3" x14ac:dyDescent="0.25">
      <c r="A37" s="85">
        <v>1947</v>
      </c>
      <c r="B37" s="87">
        <v>8.7999999999999995E-2</v>
      </c>
      <c r="C37" s="88">
        <f t="shared" si="1"/>
        <v>2.368111790638801</v>
      </c>
    </row>
    <row r="38" spans="1:3" x14ac:dyDescent="0.25">
      <c r="A38" s="85">
        <v>1948</v>
      </c>
      <c r="B38" s="87">
        <v>0.03</v>
      </c>
      <c r="C38" s="88">
        <f t="shared" si="1"/>
        <v>2.4391551443579651</v>
      </c>
    </row>
    <row r="39" spans="1:3" x14ac:dyDescent="0.25">
      <c r="A39" s="85">
        <v>1949</v>
      </c>
      <c r="B39" s="87">
        <v>-2.1000000000000001E-2</v>
      </c>
      <c r="C39" s="88">
        <f t="shared" si="1"/>
        <v>2.387932886326448</v>
      </c>
    </row>
    <row r="40" spans="1:3" x14ac:dyDescent="0.25">
      <c r="A40" s="85">
        <v>1950</v>
      </c>
      <c r="B40" s="87">
        <v>5.8999999999999997E-2</v>
      </c>
      <c r="C40" s="88">
        <f t="shared" si="1"/>
        <v>2.5288209266197081</v>
      </c>
    </row>
    <row r="41" spans="1:3" x14ac:dyDescent="0.25">
      <c r="A41" s="85">
        <v>1951</v>
      </c>
      <c r="B41" s="87">
        <v>0.06</v>
      </c>
      <c r="C41" s="88">
        <f t="shared" si="1"/>
        <v>2.6805501822168907</v>
      </c>
    </row>
    <row r="42" spans="1:3" x14ac:dyDescent="0.25">
      <c r="A42" s="85">
        <v>1952</v>
      </c>
      <c r="B42" s="87">
        <v>8.0000000000000002E-3</v>
      </c>
      <c r="C42" s="88">
        <f t="shared" si="1"/>
        <v>2.701994583674626</v>
      </c>
    </row>
    <row r="43" spans="1:3" x14ac:dyDescent="0.25">
      <c r="A43" s="85">
        <v>1953</v>
      </c>
      <c r="B43" s="87">
        <v>7.0000000000000001E-3</v>
      </c>
      <c r="C43" s="88">
        <f t="shared" si="1"/>
        <v>2.7209085457603481</v>
      </c>
    </row>
    <row r="44" spans="1:3" x14ac:dyDescent="0.25">
      <c r="A44" s="85">
        <v>1954</v>
      </c>
      <c r="B44" s="87">
        <v>-7.0000000000000001E-3</v>
      </c>
      <c r="C44" s="88">
        <f t="shared" si="1"/>
        <v>2.7018621859400258</v>
      </c>
    </row>
    <row r="45" spans="1:3" x14ac:dyDescent="0.25">
      <c r="A45" s="85">
        <v>1955</v>
      </c>
      <c r="B45" s="87">
        <v>4.0000000000000001E-3</v>
      </c>
      <c r="C45" s="88">
        <f t="shared" si="1"/>
        <v>2.712669634683786</v>
      </c>
    </row>
    <row r="46" spans="1:3" x14ac:dyDescent="0.25">
      <c r="A46" s="85">
        <v>1956</v>
      </c>
      <c r="B46" s="87">
        <v>0.03</v>
      </c>
      <c r="C46" s="88">
        <f t="shared" si="1"/>
        <v>2.7940497237242998</v>
      </c>
    </row>
    <row r="47" spans="1:3" x14ac:dyDescent="0.25">
      <c r="A47" s="85">
        <v>1957</v>
      </c>
      <c r="B47" s="87">
        <v>2.9000000000000001E-2</v>
      </c>
      <c r="C47" s="88">
        <f t="shared" si="1"/>
        <v>2.8750771657123044</v>
      </c>
    </row>
    <row r="48" spans="1:3" x14ac:dyDescent="0.25">
      <c r="A48" s="85">
        <v>1958</v>
      </c>
      <c r="B48" s="87">
        <v>1.7999999999999999E-2</v>
      </c>
      <c r="C48" s="88">
        <f t="shared" si="1"/>
        <v>2.9268285546951258</v>
      </c>
    </row>
    <row r="49" spans="1:3" x14ac:dyDescent="0.25">
      <c r="A49" s="85">
        <v>1959</v>
      </c>
      <c r="B49" s="87">
        <v>1.7000000000000001E-2</v>
      </c>
      <c r="C49" s="88">
        <f t="shared" si="1"/>
        <v>2.9765846401249427</v>
      </c>
    </row>
    <row r="50" spans="1:3" x14ac:dyDescent="0.25">
      <c r="A50" s="85">
        <v>1960</v>
      </c>
      <c r="B50" s="87">
        <v>1.4E-2</v>
      </c>
      <c r="C50" s="88">
        <f t="shared" si="1"/>
        <v>3.0182568250866919</v>
      </c>
    </row>
    <row r="51" spans="1:3" x14ac:dyDescent="0.25">
      <c r="A51" s="85">
        <v>1961</v>
      </c>
      <c r="B51" s="87">
        <v>7.0000000000000001E-3</v>
      </c>
      <c r="C51" s="88">
        <f t="shared" si="1"/>
        <v>3.0393846228622983</v>
      </c>
    </row>
    <row r="52" spans="1:3" x14ac:dyDescent="0.25">
      <c r="A52" s="85">
        <v>1962</v>
      </c>
      <c r="B52" s="87">
        <v>1.2999999999999999E-2</v>
      </c>
      <c r="C52" s="88">
        <f t="shared" si="1"/>
        <v>3.0788966229595078</v>
      </c>
    </row>
    <row r="53" spans="1:3" x14ac:dyDescent="0.25">
      <c r="A53" s="85">
        <v>1963</v>
      </c>
      <c r="B53" s="87">
        <v>1.6E-2</v>
      </c>
      <c r="C53" s="88">
        <f t="shared" si="1"/>
        <v>3.1281589689268601</v>
      </c>
    </row>
    <row r="54" spans="1:3" x14ac:dyDescent="0.25">
      <c r="A54" s="85">
        <v>1964</v>
      </c>
      <c r="B54" s="87">
        <v>0.01</v>
      </c>
      <c r="C54" s="88">
        <f t="shared" si="1"/>
        <v>3.1594405586161285</v>
      </c>
    </row>
    <row r="55" spans="1:3" x14ac:dyDescent="0.25">
      <c r="A55" s="85">
        <v>1965</v>
      </c>
      <c r="B55" s="87">
        <v>1.9E-2</v>
      </c>
      <c r="C55" s="88">
        <f t="shared" si="1"/>
        <v>3.2194699292298345</v>
      </c>
    </row>
    <row r="56" spans="1:3" x14ac:dyDescent="0.25">
      <c r="A56" s="85">
        <v>1966</v>
      </c>
      <c r="B56" s="87">
        <v>3.5000000000000003E-2</v>
      </c>
      <c r="C56" s="88">
        <f t="shared" si="1"/>
        <v>3.3321513767528783</v>
      </c>
    </row>
    <row r="57" spans="1:3" x14ac:dyDescent="0.25">
      <c r="A57" s="85">
        <v>1967</v>
      </c>
      <c r="B57" s="87">
        <v>0.03</v>
      </c>
      <c r="C57" s="88">
        <f t="shared" si="1"/>
        <v>3.4321159180554646</v>
      </c>
    </row>
    <row r="58" spans="1:3" x14ac:dyDescent="0.25">
      <c r="A58" s="85">
        <v>1968</v>
      </c>
      <c r="B58" s="87">
        <v>4.7E-2</v>
      </c>
      <c r="C58" s="88">
        <f t="shared" si="1"/>
        <v>3.5934253662040714</v>
      </c>
    </row>
    <row r="59" spans="1:3" x14ac:dyDescent="0.25">
      <c r="A59" s="85">
        <v>1969</v>
      </c>
      <c r="B59" s="87">
        <v>6.2E-2</v>
      </c>
      <c r="C59" s="88">
        <f t="shared" si="1"/>
        <v>3.816217738908724</v>
      </c>
    </row>
    <row r="60" spans="1:3" x14ac:dyDescent="0.25">
      <c r="A60" s="85">
        <v>1970</v>
      </c>
      <c r="B60" s="87">
        <v>5.6000000000000001E-2</v>
      </c>
      <c r="C60" s="88">
        <f t="shared" si="1"/>
        <v>4.0299259322876129</v>
      </c>
    </row>
    <row r="61" spans="1:3" x14ac:dyDescent="0.25">
      <c r="A61" s="85">
        <v>1971</v>
      </c>
      <c r="B61" s="87">
        <v>3.3000000000000002E-2</v>
      </c>
      <c r="C61" s="88">
        <f t="shared" si="1"/>
        <v>4.1629134880531034</v>
      </c>
    </row>
    <row r="62" spans="1:3" x14ac:dyDescent="0.25">
      <c r="A62" s="85">
        <v>1972</v>
      </c>
      <c r="B62" s="87">
        <v>3.4000000000000002E-2</v>
      </c>
      <c r="C62" s="88">
        <f t="shared" si="1"/>
        <v>4.3044525466469086</v>
      </c>
    </row>
    <row r="63" spans="1:3" x14ac:dyDescent="0.25">
      <c r="A63" s="85">
        <v>1973</v>
      </c>
      <c r="B63" s="87">
        <v>8.6999999999999994E-2</v>
      </c>
      <c r="C63" s="88">
        <f t="shared" si="1"/>
        <v>4.6789399182051898</v>
      </c>
    </row>
    <row r="64" spans="1:3" x14ac:dyDescent="0.25">
      <c r="A64" s="85">
        <v>1974</v>
      </c>
      <c r="B64" s="87">
        <v>0.123</v>
      </c>
      <c r="C64" s="88">
        <f t="shared" si="1"/>
        <v>5.2544495281444279</v>
      </c>
    </row>
    <row r="65" spans="1:3" x14ac:dyDescent="0.25">
      <c r="A65" s="85">
        <v>1975</v>
      </c>
      <c r="B65" s="87">
        <v>6.9000000000000006E-2</v>
      </c>
      <c r="C65" s="88">
        <f t="shared" si="1"/>
        <v>5.6170065455863929</v>
      </c>
    </row>
    <row r="66" spans="1:3" x14ac:dyDescent="0.25">
      <c r="A66" s="85">
        <v>1976</v>
      </c>
      <c r="B66" s="87">
        <v>4.9000000000000002E-2</v>
      </c>
      <c r="C66" s="88">
        <f t="shared" si="1"/>
        <v>5.8922398663201259</v>
      </c>
    </row>
    <row r="67" spans="1:3" x14ac:dyDescent="0.25">
      <c r="A67" s="85">
        <v>1977</v>
      </c>
      <c r="B67" s="87">
        <v>6.7000000000000004E-2</v>
      </c>
      <c r="C67" s="88">
        <f t="shared" si="1"/>
        <v>6.2870199373635742</v>
      </c>
    </row>
    <row r="68" spans="1:3" x14ac:dyDescent="0.25">
      <c r="A68" s="85">
        <v>1978</v>
      </c>
      <c r="B68" s="87">
        <v>0.09</v>
      </c>
      <c r="C68" s="88">
        <f t="shared" ref="C68:C99" si="2">C67*(1+B68)</f>
        <v>6.8528517317262967</v>
      </c>
    </row>
    <row r="69" spans="1:3" x14ac:dyDescent="0.25">
      <c r="A69" s="85">
        <v>1979</v>
      </c>
      <c r="B69" s="87">
        <v>0.13300000000000001</v>
      </c>
      <c r="C69" s="88">
        <f t="shared" si="2"/>
        <v>7.7642810120458945</v>
      </c>
    </row>
    <row r="70" spans="1:3" x14ac:dyDescent="0.25">
      <c r="A70" s="85">
        <v>1980</v>
      </c>
      <c r="B70" s="87">
        <v>0.125</v>
      </c>
      <c r="C70" s="88">
        <f t="shared" si="2"/>
        <v>8.734816138551631</v>
      </c>
    </row>
    <row r="71" spans="1:3" x14ac:dyDescent="0.25">
      <c r="A71" s="85">
        <v>1981</v>
      </c>
      <c r="B71" s="87">
        <v>8.8999999999999996E-2</v>
      </c>
      <c r="C71" s="88">
        <f t="shared" si="2"/>
        <v>9.5122147748827253</v>
      </c>
    </row>
    <row r="72" spans="1:3" x14ac:dyDescent="0.25">
      <c r="A72" s="85">
        <v>1982</v>
      </c>
      <c r="B72" s="87">
        <v>3.7999999999999999E-2</v>
      </c>
      <c r="C72" s="88">
        <f t="shared" si="2"/>
        <v>9.87367893632827</v>
      </c>
    </row>
    <row r="73" spans="1:3" x14ac:dyDescent="0.25">
      <c r="A73" s="85">
        <v>1983</v>
      </c>
      <c r="B73" s="87">
        <v>3.7999999999999999E-2</v>
      </c>
      <c r="C73" s="88">
        <f t="shared" si="2"/>
        <v>10.248878735908745</v>
      </c>
    </row>
    <row r="74" spans="1:3" x14ac:dyDescent="0.25">
      <c r="A74" s="85">
        <v>1984</v>
      </c>
      <c r="B74" s="87">
        <v>3.9E-2</v>
      </c>
      <c r="C74" s="88">
        <f t="shared" si="2"/>
        <v>10.648585006609185</v>
      </c>
    </row>
    <row r="75" spans="1:3" x14ac:dyDescent="0.25">
      <c r="A75" s="85">
        <v>1985</v>
      </c>
      <c r="B75" s="87">
        <v>3.7999999999999999E-2</v>
      </c>
      <c r="C75" s="88">
        <f t="shared" si="2"/>
        <v>11.053231236860334</v>
      </c>
    </row>
    <row r="76" spans="1:3" x14ac:dyDescent="0.25">
      <c r="A76" s="85">
        <v>1986</v>
      </c>
      <c r="B76" s="87">
        <v>1.0999999999999999E-2</v>
      </c>
      <c r="C76" s="88">
        <f t="shared" si="2"/>
        <v>11.174816780465797</v>
      </c>
    </row>
    <row r="77" spans="1:3" x14ac:dyDescent="0.25">
      <c r="A77" s="85">
        <v>1987</v>
      </c>
      <c r="B77" s="87">
        <v>4.3999999999999997E-2</v>
      </c>
      <c r="C77" s="88">
        <f t="shared" si="2"/>
        <v>11.666508718806293</v>
      </c>
    </row>
    <row r="78" spans="1:3" x14ac:dyDescent="0.25">
      <c r="A78" s="85">
        <v>1988</v>
      </c>
      <c r="B78" s="87">
        <v>4.3999999999999997E-2</v>
      </c>
      <c r="C78" s="88">
        <f t="shared" si="2"/>
        <v>12.179835102433771</v>
      </c>
    </row>
    <row r="79" spans="1:3" x14ac:dyDescent="0.25">
      <c r="A79" s="85">
        <v>1989</v>
      </c>
      <c r="B79" s="87">
        <v>4.5999999999999999E-2</v>
      </c>
      <c r="C79" s="88">
        <f t="shared" si="2"/>
        <v>12.740107517145724</v>
      </c>
    </row>
    <row r="80" spans="1:3" x14ac:dyDescent="0.25">
      <c r="A80" s="85">
        <v>1990</v>
      </c>
      <c r="B80" s="87">
        <v>6.0999999999999999E-2</v>
      </c>
      <c r="C80" s="88">
        <f t="shared" si="2"/>
        <v>13.517254075691612</v>
      </c>
    </row>
    <row r="81" spans="1:3" x14ac:dyDescent="0.25">
      <c r="A81" s="85">
        <v>1991</v>
      </c>
      <c r="B81" s="87">
        <v>3.1E-2</v>
      </c>
      <c r="C81" s="88">
        <f t="shared" si="2"/>
        <v>13.936288952038051</v>
      </c>
    </row>
    <row r="82" spans="1:3" x14ac:dyDescent="0.25">
      <c r="A82" s="85">
        <v>1992</v>
      </c>
      <c r="B82" s="87">
        <v>2.9000000000000001E-2</v>
      </c>
      <c r="C82" s="88">
        <f t="shared" si="2"/>
        <v>14.340441331647154</v>
      </c>
    </row>
    <row r="83" spans="1:3" x14ac:dyDescent="0.25">
      <c r="A83" s="85">
        <v>1993</v>
      </c>
      <c r="B83" s="87">
        <v>2.7E-2</v>
      </c>
      <c r="C83" s="88">
        <f t="shared" si="2"/>
        <v>14.727633247601627</v>
      </c>
    </row>
    <row r="84" spans="1:3" x14ac:dyDescent="0.25">
      <c r="A84" s="85">
        <v>1994</v>
      </c>
      <c r="B84" s="87">
        <v>2.7E-2</v>
      </c>
      <c r="C84" s="88">
        <f t="shared" si="2"/>
        <v>15.12527934528687</v>
      </c>
    </row>
    <row r="85" spans="1:3" x14ac:dyDescent="0.25">
      <c r="A85" s="85">
        <v>1995</v>
      </c>
      <c r="B85" s="87">
        <v>2.5000000000000001E-2</v>
      </c>
      <c r="C85" s="88">
        <f t="shared" si="2"/>
        <v>15.503411328919041</v>
      </c>
    </row>
    <row r="86" spans="1:3" x14ac:dyDescent="0.25">
      <c r="A86" s="85">
        <v>1996</v>
      </c>
      <c r="B86" s="87">
        <v>3.3000000000000002E-2</v>
      </c>
      <c r="C86" s="88">
        <f t="shared" si="2"/>
        <v>16.015023902773368</v>
      </c>
    </row>
    <row r="87" spans="1:3" x14ac:dyDescent="0.25">
      <c r="A87" s="85">
        <v>1997</v>
      </c>
      <c r="B87" s="87">
        <v>1.7000000000000001E-2</v>
      </c>
      <c r="C87" s="88">
        <f t="shared" si="2"/>
        <v>16.287279309120514</v>
      </c>
    </row>
    <row r="88" spans="1:3" x14ac:dyDescent="0.25">
      <c r="A88" s="85">
        <v>1998</v>
      </c>
      <c r="B88" s="87">
        <v>1.6E-2</v>
      </c>
      <c r="C88" s="88">
        <f t="shared" si="2"/>
        <v>16.547875778066441</v>
      </c>
    </row>
    <row r="89" spans="1:3" x14ac:dyDescent="0.25">
      <c r="A89" s="85">
        <v>1999</v>
      </c>
      <c r="B89" s="87">
        <v>2.7E-2</v>
      </c>
      <c r="C89" s="88">
        <f t="shared" si="2"/>
        <v>16.994668424074234</v>
      </c>
    </row>
    <row r="90" spans="1:3" x14ac:dyDescent="0.25">
      <c r="A90" s="85">
        <v>2000</v>
      </c>
      <c r="B90" s="87">
        <v>3.4000000000000002E-2</v>
      </c>
      <c r="C90" s="88">
        <f t="shared" si="2"/>
        <v>17.572487150492758</v>
      </c>
    </row>
    <row r="91" spans="1:3" x14ac:dyDescent="0.25">
      <c r="A91" s="85">
        <v>2001</v>
      </c>
      <c r="B91" s="87">
        <v>2.8000000000000001E-2</v>
      </c>
      <c r="C91" s="88">
        <f t="shared" si="2"/>
        <v>18.064516790706556</v>
      </c>
    </row>
    <row r="92" spans="1:3" x14ac:dyDescent="0.25">
      <c r="A92" s="85">
        <v>2002</v>
      </c>
      <c r="B92" s="87">
        <v>1.6E-2</v>
      </c>
      <c r="C92" s="88">
        <f t="shared" si="2"/>
        <v>18.35354905935786</v>
      </c>
    </row>
    <row r="93" spans="1:3" x14ac:dyDescent="0.25">
      <c r="A93" s="85">
        <v>2003</v>
      </c>
      <c r="B93" s="87">
        <v>2.3E-2</v>
      </c>
      <c r="C93" s="88">
        <f t="shared" si="2"/>
        <v>18.775680687723089</v>
      </c>
    </row>
    <row r="94" spans="1:3" x14ac:dyDescent="0.25">
      <c r="A94" s="85">
        <v>2004</v>
      </c>
      <c r="B94" s="87">
        <v>2.7E-2</v>
      </c>
      <c r="C94" s="88">
        <f t="shared" si="2"/>
        <v>19.282624066291611</v>
      </c>
    </row>
    <row r="95" spans="1:3" x14ac:dyDescent="0.25">
      <c r="A95" s="85">
        <v>2005</v>
      </c>
      <c r="B95" s="87">
        <v>3.4000000000000002E-2</v>
      </c>
      <c r="C95" s="88">
        <f t="shared" si="2"/>
        <v>19.938233284545525</v>
      </c>
    </row>
    <row r="96" spans="1:3" x14ac:dyDescent="0.25">
      <c r="A96" s="85">
        <v>2006</v>
      </c>
      <c r="B96" s="87">
        <v>3.2000000000000001E-2</v>
      </c>
      <c r="C96" s="88">
        <f t="shared" si="2"/>
        <v>20.576256749650984</v>
      </c>
    </row>
    <row r="97" spans="1:3" x14ac:dyDescent="0.25">
      <c r="A97" s="85">
        <v>2007</v>
      </c>
      <c r="B97" s="87">
        <v>2.8000000000000001E-2</v>
      </c>
      <c r="C97" s="88">
        <f t="shared" si="2"/>
        <v>21.152391938641212</v>
      </c>
    </row>
    <row r="98" spans="1:3" x14ac:dyDescent="0.25">
      <c r="A98" s="85">
        <v>2008</v>
      </c>
      <c r="B98" s="87">
        <v>3.7999999999999999E-2</v>
      </c>
      <c r="C98" s="88">
        <f t="shared" si="2"/>
        <v>21.95618283230958</v>
      </c>
    </row>
    <row r="99" spans="1:3" x14ac:dyDescent="0.25">
      <c r="A99" s="85">
        <v>2009</v>
      </c>
      <c r="B99" s="87">
        <v>0</v>
      </c>
      <c r="C99" s="88">
        <f t="shared" si="2"/>
        <v>21.95618283230958</v>
      </c>
    </row>
    <row r="100" spans="1:3" x14ac:dyDescent="0.25">
      <c r="A100" s="85">
        <v>2010</v>
      </c>
      <c r="B100" s="87">
        <v>1.6E-2</v>
      </c>
      <c r="C100" s="88">
        <f t="shared" ref="C100:C116" si="3">C99*(1+B100)</f>
        <v>22.307481757626533</v>
      </c>
    </row>
    <row r="101" spans="1:3" x14ac:dyDescent="0.25">
      <c r="A101" s="85">
        <v>2011</v>
      </c>
      <c r="B101" s="87">
        <v>3.2000000000000001E-2</v>
      </c>
      <c r="C101" s="88">
        <f t="shared" si="3"/>
        <v>23.021321173870582</v>
      </c>
    </row>
    <row r="102" spans="1:3" x14ac:dyDescent="0.25">
      <c r="A102" s="85">
        <v>2012</v>
      </c>
      <c r="B102" s="87">
        <v>2.1000000000000001E-2</v>
      </c>
      <c r="C102" s="88">
        <f t="shared" si="3"/>
        <v>23.504768918521862</v>
      </c>
    </row>
    <row r="103" spans="1:3" x14ac:dyDescent="0.25">
      <c r="A103" s="85">
        <v>2013</v>
      </c>
      <c r="B103" s="87">
        <v>1.4999999999999999E-2</v>
      </c>
      <c r="C103" s="88">
        <f t="shared" si="3"/>
        <v>23.857340452299688</v>
      </c>
    </row>
    <row r="104" spans="1:3" x14ac:dyDescent="0.25">
      <c r="A104" s="85">
        <v>2014</v>
      </c>
      <c r="B104" s="87">
        <v>1.6E-2</v>
      </c>
      <c r="C104" s="88">
        <f t="shared" si="3"/>
        <v>24.239057899536483</v>
      </c>
    </row>
    <row r="105" spans="1:3" x14ac:dyDescent="0.25">
      <c r="A105" s="85">
        <v>2015</v>
      </c>
      <c r="B105" s="87">
        <v>1E-3</v>
      </c>
      <c r="C105" s="88">
        <f t="shared" si="3"/>
        <v>24.263296957436019</v>
      </c>
    </row>
    <row r="106" spans="1:3" x14ac:dyDescent="0.25">
      <c r="A106" s="85">
        <v>2016</v>
      </c>
      <c r="B106" s="87">
        <v>1.2999999999999999E-2</v>
      </c>
      <c r="C106" s="88">
        <f t="shared" si="3"/>
        <v>24.578719817882686</v>
      </c>
    </row>
    <row r="107" spans="1:3" x14ac:dyDescent="0.25">
      <c r="A107" s="85">
        <v>2017</v>
      </c>
      <c r="B107" s="87">
        <v>2.1000000000000001E-2</v>
      </c>
      <c r="C107" s="88">
        <f t="shared" si="3"/>
        <v>25.09487293405822</v>
      </c>
    </row>
    <row r="108" spans="1:3" x14ac:dyDescent="0.25">
      <c r="A108" s="85">
        <v>2018</v>
      </c>
      <c r="B108" s="87">
        <v>2.4E-2</v>
      </c>
      <c r="C108" s="88">
        <f t="shared" si="3"/>
        <v>25.697149884475618</v>
      </c>
    </row>
    <row r="109" spans="1:3" x14ac:dyDescent="0.25">
      <c r="A109" s="85">
        <v>2019</v>
      </c>
      <c r="B109" s="87">
        <v>1.7999999999999999E-2</v>
      </c>
      <c r="C109" s="88">
        <f t="shared" si="3"/>
        <v>26.159698582396178</v>
      </c>
    </row>
    <row r="110" spans="1:3" x14ac:dyDescent="0.25">
      <c r="A110" s="85">
        <v>2020</v>
      </c>
      <c r="B110" s="87">
        <v>1.2E-2</v>
      </c>
      <c r="C110" s="88">
        <f t="shared" si="3"/>
        <v>26.473614965384932</v>
      </c>
    </row>
    <row r="111" spans="1:3" x14ac:dyDescent="0.25">
      <c r="A111" s="85">
        <v>2021</v>
      </c>
      <c r="B111" s="87">
        <v>4.7E-2</v>
      </c>
      <c r="C111" s="88">
        <f t="shared" si="3"/>
        <v>27.717874868758024</v>
      </c>
    </row>
    <row r="112" spans="1:3" x14ac:dyDescent="0.25">
      <c r="A112" s="85">
        <v>2022</v>
      </c>
      <c r="B112" s="87">
        <v>0.08</v>
      </c>
      <c r="C112" s="88">
        <f t="shared" si="3"/>
        <v>29.935304858258668</v>
      </c>
    </row>
    <row r="113" spans="1:3" x14ac:dyDescent="0.25">
      <c r="A113" s="85">
        <v>2023</v>
      </c>
      <c r="B113" s="87">
        <v>4.1000000000000002E-2</v>
      </c>
      <c r="C113" s="88">
        <f t="shared" si="3"/>
        <v>31.162652357447271</v>
      </c>
    </row>
    <row r="114" spans="1:3" x14ac:dyDescent="0.25">
      <c r="A114" s="85">
        <v>2024</v>
      </c>
      <c r="B114" s="87">
        <v>2.9000000000000001E-2</v>
      </c>
      <c r="C114" s="88">
        <f t="shared" si="3"/>
        <v>32.066369275813237</v>
      </c>
    </row>
    <row r="115" spans="1:3" x14ac:dyDescent="0.25">
      <c r="A115" s="85">
        <v>2025</v>
      </c>
      <c r="B115" s="87">
        <v>2.5999999999999999E-2</v>
      </c>
      <c r="C115" s="88">
        <f t="shared" si="3"/>
        <v>32.900094876984383</v>
      </c>
    </row>
    <row r="116" spans="1:3" x14ac:dyDescent="0.25">
      <c r="A116" s="85">
        <v>2026</v>
      </c>
      <c r="B116" s="87">
        <v>2.4E-2</v>
      </c>
      <c r="C116" s="88">
        <f t="shared" si="3"/>
        <v>33.689697154032011</v>
      </c>
    </row>
    <row r="117" spans="1:3" x14ac:dyDescent="0.25">
      <c r="A117" s="85">
        <v>2027</v>
      </c>
      <c r="B117" s="87"/>
      <c r="C117" s="88"/>
    </row>
    <row r="118" spans="1:3" x14ac:dyDescent="0.25">
      <c r="A118" s="85">
        <v>2028</v>
      </c>
      <c r="B118" s="87"/>
      <c r="C118" s="88"/>
    </row>
    <row r="119" spans="1:3" x14ac:dyDescent="0.25">
      <c r="A119" s="85">
        <v>2029</v>
      </c>
      <c r="B119" s="87"/>
      <c r="C119" s="88"/>
    </row>
    <row r="120" spans="1:3" x14ac:dyDescent="0.25">
      <c r="A120" s="85">
        <v>2030</v>
      </c>
      <c r="B120" s="87"/>
      <c r="C120" s="88"/>
    </row>
    <row r="121" spans="1:3" x14ac:dyDescent="0.25">
      <c r="A121" s="85">
        <v>2031</v>
      </c>
      <c r="B121" s="87"/>
      <c r="C121" s="8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84AE8-CBDC-40E1-9951-D05873FFD715}">
  <sheetPr codeName="Sheet5">
    <tabColor theme="9" tint="0.39997558519241921"/>
  </sheetPr>
  <dimension ref="A1:AN323"/>
  <sheetViews>
    <sheetView showZeros="0" workbookViewId="0">
      <pane xSplit="3" ySplit="7" topLeftCell="D8" activePane="bottomRight" state="frozen"/>
      <selection pane="topRight" activeCell="D1" sqref="D1"/>
      <selection pane="bottomLeft" activeCell="A5" sqref="A5"/>
      <selection pane="bottomRight" activeCell="M12" sqref="M12"/>
    </sheetView>
  </sheetViews>
  <sheetFormatPr defaultColWidth="9.140625" defaultRowHeight="59.25" customHeight="1" x14ac:dyDescent="0.25"/>
  <cols>
    <col min="1" max="1" width="4.5703125" style="16" customWidth="1"/>
    <col min="2" max="2" width="1.140625" style="16" customWidth="1"/>
    <col min="3" max="3" width="15.5703125" style="14" customWidth="1"/>
    <col min="4" max="4" width="13.85546875" style="14" customWidth="1"/>
    <col min="5" max="5" width="18" style="14" customWidth="1"/>
    <col min="6" max="6" width="10.140625" style="14" customWidth="1"/>
    <col min="7" max="7" width="30" style="14" customWidth="1"/>
    <col min="8" max="8" width="5" style="14" hidden="1" customWidth="1"/>
    <col min="9" max="9" width="4.42578125" style="14" hidden="1" customWidth="1"/>
    <col min="10" max="10" width="11.5703125" style="14" customWidth="1"/>
    <col min="11" max="11" width="17.140625" style="14" customWidth="1"/>
    <col min="12" max="12" width="22" style="14" customWidth="1"/>
    <col min="13" max="13" width="62.42578125" style="14" customWidth="1"/>
    <col min="14" max="14" width="17.7109375" style="14" customWidth="1"/>
    <col min="15" max="15" width="5" style="22" customWidth="1"/>
    <col min="16" max="16" width="19.42578125" style="22" customWidth="1"/>
    <col min="17" max="17" width="11.28515625" style="22" customWidth="1"/>
    <col min="18" max="40" width="9.140625" style="22"/>
    <col min="41" max="16384" width="9.140625" style="16"/>
  </cols>
  <sheetData>
    <row r="1" spans="1:40" ht="21" customHeight="1" x14ac:dyDescent="0.25">
      <c r="A1" s="22"/>
      <c r="B1" s="22"/>
      <c r="C1" s="23"/>
      <c r="D1" s="23"/>
      <c r="E1" s="23"/>
      <c r="F1" s="23"/>
      <c r="G1" s="23"/>
      <c r="H1" s="23"/>
      <c r="I1" s="23"/>
      <c r="J1" s="23"/>
      <c r="K1" s="23"/>
      <c r="L1" s="144"/>
      <c r="M1" s="145" t="s">
        <v>122</v>
      </c>
      <c r="N1" s="146" t="s">
        <v>123</v>
      </c>
    </row>
    <row r="2" spans="1:40" ht="19.5" customHeight="1" x14ac:dyDescent="0.25">
      <c r="A2" s="22"/>
      <c r="B2" s="22"/>
      <c r="C2" s="23"/>
      <c r="D2" s="23"/>
      <c r="E2" s="23"/>
      <c r="F2" s="23"/>
      <c r="G2" s="23"/>
      <c r="H2" s="23"/>
      <c r="I2" s="23"/>
      <c r="J2" s="23"/>
      <c r="K2" s="23"/>
      <c r="L2" s="147"/>
      <c r="M2" s="143" t="s">
        <v>567</v>
      </c>
      <c r="N2" s="148">
        <f>COUNTIF($K$8:$K$248,'1. Basic Information'!$F$7)+COUNTIF($K$8:$K$248,'1. Basic Information'!$O$7)</f>
        <v>0</v>
      </c>
    </row>
    <row r="3" spans="1:40" ht="19.5" customHeight="1" x14ac:dyDescent="0.35">
      <c r="A3" s="22"/>
      <c r="B3" s="22"/>
      <c r="C3" s="23"/>
      <c r="D3" s="23"/>
      <c r="E3" s="223" t="s">
        <v>538</v>
      </c>
      <c r="F3" s="223"/>
      <c r="G3" s="223"/>
      <c r="H3" s="157"/>
      <c r="I3" s="157"/>
      <c r="J3" s="156"/>
      <c r="K3" s="23"/>
      <c r="L3" s="149"/>
      <c r="M3" s="143" t="s">
        <v>569</v>
      </c>
      <c r="N3" s="148">
        <f>COUNTIF($J$8:$J$248,"&gt;15")</f>
        <v>0</v>
      </c>
      <c r="P3" s="25"/>
      <c r="Q3" s="26"/>
    </row>
    <row r="4" spans="1:40" s="8" customFormat="1" ht="18.75" customHeight="1" x14ac:dyDescent="0.3">
      <c r="A4" s="27"/>
      <c r="B4" s="27"/>
      <c r="C4" s="23"/>
      <c r="D4" s="27"/>
      <c r="E4" s="222" t="s">
        <v>523</v>
      </c>
      <c r="F4" s="222"/>
      <c r="G4" s="222"/>
      <c r="H4" s="154"/>
      <c r="I4" s="154"/>
      <c r="J4" s="155"/>
      <c r="K4" s="27"/>
      <c r="L4" s="150"/>
      <c r="M4" s="143" t="s">
        <v>570</v>
      </c>
      <c r="N4" s="148">
        <f>COUNTIF($J$8:$J$248,"&lt;15")-COUNTIF($J$8:$J$248,"&lt;=6.25")</f>
        <v>0</v>
      </c>
      <c r="O4" s="24"/>
      <c r="P4" s="24"/>
      <c r="Q4" s="27"/>
      <c r="R4" s="27"/>
      <c r="S4" s="27"/>
      <c r="T4" s="27"/>
      <c r="U4" s="27"/>
      <c r="V4" s="27"/>
      <c r="W4" s="27"/>
      <c r="X4" s="27"/>
      <c r="Y4" s="27"/>
      <c r="Z4" s="27"/>
      <c r="AA4" s="27"/>
      <c r="AB4" s="27"/>
      <c r="AC4" s="27"/>
      <c r="AD4" s="27"/>
      <c r="AE4" s="27"/>
      <c r="AF4" s="27"/>
      <c r="AG4" s="27"/>
      <c r="AH4" s="27"/>
      <c r="AI4" s="27"/>
      <c r="AJ4" s="27"/>
      <c r="AK4" s="27"/>
      <c r="AL4" s="27"/>
      <c r="AM4" s="27"/>
      <c r="AN4" s="27"/>
    </row>
    <row r="5" spans="1:40" s="8" customFormat="1" ht="19.5" customHeight="1" thickBot="1" x14ac:dyDescent="0.35">
      <c r="A5" s="27"/>
      <c r="B5" s="27"/>
      <c r="C5" s="23"/>
      <c r="D5" s="155"/>
      <c r="E5" s="222"/>
      <c r="F5" s="222"/>
      <c r="G5" s="222"/>
      <c r="H5" s="154"/>
      <c r="I5" s="154"/>
      <c r="J5" s="155"/>
      <c r="K5" s="27"/>
      <c r="L5" s="151"/>
      <c r="M5" s="152" t="s">
        <v>568</v>
      </c>
      <c r="N5" s="153">
        <f>COUNTIF($J$8:$J$248,"&lt;6.25")</f>
        <v>0</v>
      </c>
      <c r="O5" s="24"/>
      <c r="P5" s="24"/>
      <c r="Q5" s="27"/>
      <c r="R5" s="27"/>
      <c r="S5" s="27"/>
      <c r="T5" s="27"/>
      <c r="U5" s="27"/>
      <c r="V5" s="27"/>
      <c r="W5" s="27"/>
      <c r="X5" s="27"/>
      <c r="Y5" s="27"/>
      <c r="Z5" s="27"/>
      <c r="AA5" s="27"/>
      <c r="AB5" s="27"/>
      <c r="AC5" s="27"/>
      <c r="AD5" s="27"/>
      <c r="AE5" s="27"/>
      <c r="AF5" s="27"/>
      <c r="AG5" s="27"/>
      <c r="AH5" s="27"/>
      <c r="AI5" s="27"/>
      <c r="AJ5" s="27"/>
      <c r="AK5" s="27"/>
      <c r="AL5" s="27"/>
      <c r="AM5" s="27"/>
      <c r="AN5" s="27"/>
    </row>
    <row r="6" spans="1:40" s="8" customFormat="1" ht="24" customHeight="1" x14ac:dyDescent="0.3">
      <c r="A6" s="27"/>
      <c r="B6" s="27"/>
      <c r="C6" s="23"/>
      <c r="D6" s="23"/>
      <c r="E6" s="23"/>
      <c r="F6" s="23"/>
      <c r="J6" s="142"/>
      <c r="K6" s="23"/>
      <c r="L6" s="23"/>
      <c r="M6" s="23"/>
      <c r="N6" s="23"/>
      <c r="O6" s="24"/>
      <c r="P6" s="24"/>
      <c r="Q6" s="27"/>
      <c r="R6" s="24"/>
      <c r="S6" s="27"/>
      <c r="T6" s="27"/>
      <c r="U6" s="27"/>
      <c r="V6" s="27"/>
      <c r="W6" s="27"/>
      <c r="X6" s="27"/>
      <c r="Y6" s="27"/>
      <c r="Z6" s="27"/>
      <c r="AA6" s="27"/>
      <c r="AB6" s="27"/>
      <c r="AC6" s="27"/>
      <c r="AD6" s="27"/>
      <c r="AE6" s="27"/>
      <c r="AF6" s="27"/>
      <c r="AG6" s="27"/>
      <c r="AH6" s="27"/>
      <c r="AI6" s="27"/>
      <c r="AJ6" s="27"/>
      <c r="AK6" s="27"/>
      <c r="AL6" s="27"/>
      <c r="AM6" s="27"/>
      <c r="AN6" s="27"/>
    </row>
    <row r="7" spans="1:40" s="8" customFormat="1" ht="39" customHeight="1" thickBot="1" x14ac:dyDescent="0.35">
      <c r="A7" s="27"/>
      <c r="B7" s="27"/>
      <c r="C7" s="19" t="s">
        <v>124</v>
      </c>
      <c r="D7" s="20" t="s">
        <v>104</v>
      </c>
      <c r="E7" s="20" t="s">
        <v>105</v>
      </c>
      <c r="F7" s="20" t="s">
        <v>125</v>
      </c>
      <c r="G7" s="20" t="s">
        <v>107</v>
      </c>
      <c r="H7" s="20" t="s">
        <v>336</v>
      </c>
      <c r="I7" s="20" t="s">
        <v>335</v>
      </c>
      <c r="J7" s="20" t="s">
        <v>119</v>
      </c>
      <c r="K7" s="20" t="s">
        <v>111</v>
      </c>
      <c r="L7" s="20" t="s">
        <v>126</v>
      </c>
      <c r="M7" s="20" t="s">
        <v>556</v>
      </c>
      <c r="N7" s="21" t="s">
        <v>117</v>
      </c>
      <c r="O7" s="24"/>
      <c r="P7" s="24"/>
      <c r="Q7" s="27"/>
      <c r="R7" s="27"/>
      <c r="S7" s="27"/>
      <c r="T7" s="27"/>
      <c r="U7" s="27"/>
      <c r="V7" s="27"/>
      <c r="W7" s="27"/>
      <c r="X7" s="27"/>
      <c r="Y7" s="27"/>
      <c r="Z7" s="27"/>
      <c r="AA7" s="27"/>
      <c r="AB7" s="27"/>
      <c r="AC7" s="27"/>
      <c r="AD7" s="27"/>
      <c r="AE7" s="27"/>
      <c r="AF7" s="27"/>
      <c r="AG7" s="27"/>
      <c r="AH7" s="27"/>
      <c r="AI7" s="27"/>
      <c r="AJ7" s="27"/>
      <c r="AK7" s="27"/>
      <c r="AL7" s="27"/>
      <c r="AM7" s="27"/>
      <c r="AN7" s="27"/>
    </row>
    <row r="8" spans="1:40" ht="59.25" customHeight="1" x14ac:dyDescent="0.3">
      <c r="A8" s="29">
        <v>1</v>
      </c>
      <c r="B8" s="30"/>
      <c r="C8" s="14">
        <f>FilterMostCritical!$A2</f>
        <v>0</v>
      </c>
      <c r="D8" s="14">
        <f>IF($C8="","",FilterMostCritical!$B2)</f>
        <v>0</v>
      </c>
      <c r="E8" s="14">
        <f>IF($C8="","",FilterMostCritical!$C2)</f>
        <v>0</v>
      </c>
      <c r="F8" s="14" t="str">
        <f>IFERROR(INDEX('2. Data Collection Sheet'!$E:$E,MATCH('3. Most Critical'!$C8,'2. Data Collection Sheet'!$A:$A,0)),"")</f>
        <v/>
      </c>
      <c r="G8" s="14" t="str">
        <f>IFERROR(IF(INDEX('2. Data Collection Sheet'!$F:$F,MATCH('3. Most Critical'!$C8,'2. Data Collection Sheet'!$A:$A,0))="","",INDEX('2. Data Collection Sheet'!$F:$F,MATCH('3. Most Critical'!$C8,'2. Data Collection Sheet'!$A:$A,0))),"")</f>
        <v/>
      </c>
      <c r="H8" s="14" t="str">
        <f>IFERROR(INDEX('3. Asset Results'!$I:$I,MATCH('3. Most Critical'!$C8,'3. Asset Results'!$A:$A,0)),"")</f>
        <v/>
      </c>
      <c r="I8" s="14" t="str">
        <f>IFERROR(INDEX('3. Asset Results'!$H:$H,MATCH('3. Most Critical'!$C8,'3. Asset Results'!$A:$A,0)),"")</f>
        <v/>
      </c>
      <c r="J8" s="14" t="str">
        <f>IFERROR(INDEX('3. Asset Results'!$J:$J,MATCH('3. Most Critical'!$C8,'3. Asset Results'!$A:$A,0)),"")</f>
        <v/>
      </c>
      <c r="K8" s="14" t="str">
        <f>IFERROR(INDEX('3. Asset Results'!$E:$E,MATCH('3. Most Critical'!$C8,'3. Asset Results'!$A:$A,0)),"")</f>
        <v/>
      </c>
      <c r="L8" s="17" t="str">
        <f>IFERROR(INDEX('3. Asset Results'!$L:$L,MATCH('3. Most Critical'!$C8,'3. Asset Results'!$A:$A,0)),"")</f>
        <v/>
      </c>
      <c r="M8" s="17" t="str">
        <f>IFERROR(INDEX('3. Asset Results'!$M:$M,MATCH('3. Most Critical'!$C8,'3. Asset Results'!$A:$A,0)),"")</f>
        <v/>
      </c>
      <c r="N8" s="14" t="str">
        <f>IFERROR(INDEX('2. Data Collection Sheet'!$N:$N,MATCH('3. Most Critical'!$C8,'2. Data Collection Sheet'!$A:$A,0)),"")</f>
        <v/>
      </c>
      <c r="P8" s="25"/>
      <c r="Q8" s="26"/>
    </row>
    <row r="9" spans="1:40" ht="59.25" customHeight="1" x14ac:dyDescent="0.3">
      <c r="A9" s="31">
        <v>2</v>
      </c>
      <c r="B9" s="32"/>
      <c r="C9" s="14">
        <f>FilterMostCritical!$A3</f>
        <v>0</v>
      </c>
      <c r="D9" s="14">
        <f>IF($C9="","",FilterMostCritical!$B3)</f>
        <v>0</v>
      </c>
      <c r="E9" s="14">
        <f>IF($C9="","",FilterMostCritical!$C3)</f>
        <v>0</v>
      </c>
      <c r="F9" s="14" t="str">
        <f>IFERROR(INDEX('2. Data Collection Sheet'!$E:$E,MATCH('3. Most Critical'!$C9,'2. Data Collection Sheet'!$A:$A,0)),"")</f>
        <v/>
      </c>
      <c r="G9" s="14" t="str">
        <f>IFERROR(IF(INDEX('2. Data Collection Sheet'!$F:$F,MATCH('3. Most Critical'!$C9,'2. Data Collection Sheet'!$A:$A,0))="","",INDEX('2. Data Collection Sheet'!$F:$F,MATCH('3. Most Critical'!$C9,'2. Data Collection Sheet'!$A:$A,0))),"")</f>
        <v/>
      </c>
      <c r="H9" s="14" t="str">
        <f>IFERROR(INDEX('3. Asset Results'!$I:$I,MATCH('3. Most Critical'!$C9,'3. Asset Results'!$A:$A,0)),"")</f>
        <v/>
      </c>
      <c r="I9" s="14" t="str">
        <f>IFERROR(INDEX('3. Asset Results'!$H:$H,MATCH('3. Most Critical'!$C9,'3. Asset Results'!$A:$A,0)),"")</f>
        <v/>
      </c>
      <c r="J9" s="14" t="str">
        <f>IFERROR(INDEX('3. Asset Results'!$J:$J,MATCH('3. Most Critical'!$C9,'3. Asset Results'!$A:$A,0)),"")</f>
        <v/>
      </c>
      <c r="K9" s="14" t="str">
        <f>IFERROR(INDEX('3. Asset Results'!$E:$E,MATCH('3. Most Critical'!$C9,'3. Asset Results'!$A:$A,0)),"")</f>
        <v/>
      </c>
      <c r="L9" s="17" t="str">
        <f>IFERROR(INDEX('3. Asset Results'!$L:$L,MATCH('3. Most Critical'!$C9,'3. Asset Results'!$A:$A,0)),"")</f>
        <v/>
      </c>
      <c r="M9" s="17" t="str">
        <f>IFERROR(INDEX('3. Asset Results'!$M:$M,MATCH('3. Most Critical'!$C9,'3. Asset Results'!$A:$A,0)),"")</f>
        <v/>
      </c>
      <c r="N9" s="14" t="str">
        <f>IFERROR(INDEX('2. Data Collection Sheet'!$N:$N,MATCH('3. Most Critical'!$C9,'2. Data Collection Sheet'!$A:$A,0)),"")</f>
        <v/>
      </c>
      <c r="O9" s="24"/>
      <c r="P9" s="24"/>
      <c r="Q9" s="27"/>
    </row>
    <row r="10" spans="1:40" ht="59.25" customHeight="1" x14ac:dyDescent="0.3">
      <c r="A10" s="31">
        <v>3</v>
      </c>
      <c r="B10" s="32"/>
      <c r="C10" s="14">
        <f>FilterMostCritical!$A4</f>
        <v>0</v>
      </c>
      <c r="D10" s="14">
        <f>IF($C10="","",FilterMostCritical!$B4)</f>
        <v>0</v>
      </c>
      <c r="E10" s="14">
        <f>IF($C10="","",FilterMostCritical!$C4)</f>
        <v>0</v>
      </c>
      <c r="F10" s="14" t="str">
        <f>IFERROR(INDEX('2. Data Collection Sheet'!$E:$E,MATCH('3. Most Critical'!$C10,'2. Data Collection Sheet'!$A:$A,0)),"")</f>
        <v/>
      </c>
      <c r="G10" s="14" t="str">
        <f>IFERROR(IF(INDEX('2. Data Collection Sheet'!$F:$F,MATCH('3. Most Critical'!$C10,'2. Data Collection Sheet'!$A:$A,0))="","",INDEX('2. Data Collection Sheet'!$F:$F,MATCH('3. Most Critical'!$C10,'2. Data Collection Sheet'!$A:$A,0))),"")</f>
        <v/>
      </c>
      <c r="H10" s="14" t="str">
        <f>IFERROR(INDEX('3. Asset Results'!$I:$I,MATCH('3. Most Critical'!$C10,'3. Asset Results'!$A:$A,0)),"")</f>
        <v/>
      </c>
      <c r="I10" s="14" t="str">
        <f>IFERROR(INDEX('3. Asset Results'!$H:$H,MATCH('3. Most Critical'!$C10,'3. Asset Results'!$A:$A,0)),"")</f>
        <v/>
      </c>
      <c r="J10" s="14" t="str">
        <f>IFERROR(INDEX('3. Asset Results'!$J:$J,MATCH('3. Most Critical'!$C10,'3. Asset Results'!$A:$A,0)),"")</f>
        <v/>
      </c>
      <c r="K10" s="14" t="str">
        <f>IFERROR(INDEX('3. Asset Results'!$E:$E,MATCH('3. Most Critical'!$C10,'3. Asset Results'!$A:$A,0)),"")</f>
        <v/>
      </c>
      <c r="L10" s="17" t="str">
        <f>IFERROR(INDEX('3. Asset Results'!$L:$L,MATCH('3. Most Critical'!$C10,'3. Asset Results'!$A:$A,0)),"")</f>
        <v/>
      </c>
      <c r="M10" s="17" t="str">
        <f>IFERROR(INDEX('3. Asset Results'!$M:$M,MATCH('3. Most Critical'!$C10,'3. Asset Results'!$A:$A,0)),"")</f>
        <v/>
      </c>
      <c r="N10" s="14" t="str">
        <f>IFERROR(INDEX('2. Data Collection Sheet'!$N:$N,MATCH('3. Most Critical'!$C10,'2. Data Collection Sheet'!$A:$A,0)),"")</f>
        <v/>
      </c>
      <c r="O10" s="24"/>
      <c r="P10" s="24"/>
      <c r="Q10" s="27"/>
    </row>
    <row r="11" spans="1:40" ht="59.25" customHeight="1" x14ac:dyDescent="0.3">
      <c r="A11" s="31">
        <v>4</v>
      </c>
      <c r="B11" s="32"/>
      <c r="C11" s="14">
        <f>FilterMostCritical!$A5</f>
        <v>0</v>
      </c>
      <c r="D11" s="14">
        <f>IF($C11="","",FilterMostCritical!$B5)</f>
        <v>0</v>
      </c>
      <c r="E11" s="14">
        <f>IF($C11="","",FilterMostCritical!$C5)</f>
        <v>0</v>
      </c>
      <c r="F11" s="14" t="str">
        <f>IFERROR(INDEX('2. Data Collection Sheet'!$E:$E,MATCH('3. Most Critical'!$C11,'2. Data Collection Sheet'!$A:$A,0)),"")</f>
        <v/>
      </c>
      <c r="G11" s="14" t="str">
        <f>IFERROR(IF(INDEX('2. Data Collection Sheet'!$F:$F,MATCH('3. Most Critical'!$C11,'2. Data Collection Sheet'!$A:$A,0))="","",INDEX('2. Data Collection Sheet'!$F:$F,MATCH('3. Most Critical'!$C11,'2. Data Collection Sheet'!$A:$A,0))),"")</f>
        <v/>
      </c>
      <c r="H11" s="14" t="str">
        <f>IFERROR(INDEX('3. Asset Results'!$I:$I,MATCH('3. Most Critical'!$C11,'3. Asset Results'!$A:$A,0)),"")</f>
        <v/>
      </c>
      <c r="I11" s="14" t="str">
        <f>IFERROR(INDEX('3. Asset Results'!$H:$H,MATCH('3. Most Critical'!$C11,'3. Asset Results'!$A:$A,0)),"")</f>
        <v/>
      </c>
      <c r="J11" s="14" t="str">
        <f>IFERROR(INDEX('3. Asset Results'!$J:$J,MATCH('3. Most Critical'!$C11,'3. Asset Results'!$A:$A,0)),"")</f>
        <v/>
      </c>
      <c r="K11" s="14" t="str">
        <f>IFERROR(INDEX('3. Asset Results'!$E:$E,MATCH('3. Most Critical'!$C11,'3. Asset Results'!$A:$A,0)),"")</f>
        <v/>
      </c>
      <c r="L11" s="17" t="str">
        <f>IFERROR(INDEX('3. Asset Results'!$L:$L,MATCH('3. Most Critical'!$C11,'3. Asset Results'!$A:$A,0)),"")</f>
        <v/>
      </c>
      <c r="M11" s="17" t="str">
        <f>IFERROR(INDEX('3. Asset Results'!$M:$M,MATCH('3. Most Critical'!$C11,'3. Asset Results'!$A:$A,0)),"")</f>
        <v/>
      </c>
      <c r="N11" s="14" t="str">
        <f>IFERROR(INDEX('2. Data Collection Sheet'!$N:$N,MATCH('3. Most Critical'!$C11,'2. Data Collection Sheet'!$A:$A,0)),"")</f>
        <v/>
      </c>
      <c r="O11" s="24"/>
      <c r="P11" s="24"/>
      <c r="Q11" s="27"/>
    </row>
    <row r="12" spans="1:40" ht="59.25" customHeight="1" thickBot="1" x14ac:dyDescent="0.35">
      <c r="A12" s="31">
        <v>5</v>
      </c>
      <c r="B12" s="32"/>
      <c r="C12" s="28">
        <f>FilterMostCritical!$A6</f>
        <v>0</v>
      </c>
      <c r="D12" s="15">
        <f>IF($C12="","",FilterMostCritical!$B6)</f>
        <v>0</v>
      </c>
      <c r="E12" s="15">
        <f>IF($C12="","",FilterMostCritical!$C6)</f>
        <v>0</v>
      </c>
      <c r="F12" s="15" t="str">
        <f>IFERROR(INDEX('2. Data Collection Sheet'!$E:$E,MATCH('3. Most Critical'!$C12,'2. Data Collection Sheet'!$A:$A,0)),"")</f>
        <v/>
      </c>
      <c r="G12" s="15" t="str">
        <f>IFERROR(IF(INDEX('2. Data Collection Sheet'!$F:$F,MATCH('3. Most Critical'!$C12,'2. Data Collection Sheet'!$A:$A,0))="","",INDEX('2. Data Collection Sheet'!$F:$F,MATCH('3. Most Critical'!$C12,'2. Data Collection Sheet'!$A:$A,0))),"")</f>
        <v/>
      </c>
      <c r="H12" s="15" t="str">
        <f>IFERROR(INDEX('3. Asset Results'!$I:$I,MATCH('3. Most Critical'!$C12,'3. Asset Results'!$A:$A,0)),"")</f>
        <v/>
      </c>
      <c r="I12" s="15" t="str">
        <f>IFERROR(INDEX('3. Asset Results'!$H:$H,MATCH('3. Most Critical'!$C12,'3. Asset Results'!$A:$A,0)),"")</f>
        <v/>
      </c>
      <c r="J12" s="15" t="str">
        <f>IFERROR(INDEX('3. Asset Results'!$J:$J,MATCH('3. Most Critical'!$C12,'3. Asset Results'!$A:$A,0)),"")</f>
        <v/>
      </c>
      <c r="K12" s="15" t="str">
        <f>IFERROR(INDEX('3. Asset Results'!$E:$E,MATCH('3. Most Critical'!$C12,'3. Asset Results'!$A:$A,0)),"")</f>
        <v/>
      </c>
      <c r="L12" s="18" t="str">
        <f>IFERROR(INDEX('3. Asset Results'!$L:$L,MATCH('3. Most Critical'!$C12,'3. Asset Results'!$A:$A,0)),"")</f>
        <v/>
      </c>
      <c r="M12" s="18" t="str">
        <f>IFERROR(INDEX('3. Asset Results'!$M:$M,MATCH('3. Most Critical'!$C12,'3. Asset Results'!$A:$A,0)),"")</f>
        <v/>
      </c>
      <c r="N12" s="15" t="str">
        <f>IFERROR(INDEX('2. Data Collection Sheet'!$N:$N,MATCH('3. Most Critical'!$C12,'2. Data Collection Sheet'!$A:$A,0)),"")</f>
        <v/>
      </c>
      <c r="O12" s="24"/>
      <c r="P12" s="24"/>
      <c r="Q12" s="27"/>
    </row>
    <row r="13" spans="1:40" ht="59.25" customHeight="1" thickTop="1" x14ac:dyDescent="0.25">
      <c r="A13" s="31">
        <v>6</v>
      </c>
      <c r="B13" s="32"/>
      <c r="C13" s="14">
        <f>FilterMostCritical!$A7</f>
        <v>0</v>
      </c>
      <c r="D13" s="14">
        <f>IF($C13="","",FilterMostCritical!$B7)</f>
        <v>0</v>
      </c>
      <c r="E13" s="14">
        <f>IF($C13="","",FilterMostCritical!$C7)</f>
        <v>0</v>
      </c>
      <c r="F13" s="14" t="str">
        <f>IFERROR(INDEX('2. Data Collection Sheet'!$E:$E,MATCH('3. Most Critical'!$C13,'2. Data Collection Sheet'!$A:$A,0)),"")</f>
        <v/>
      </c>
      <c r="G13" s="14" t="str">
        <f>IFERROR(IF(INDEX('2. Data Collection Sheet'!$F:$F,MATCH('3. Most Critical'!$C13,'2. Data Collection Sheet'!$A:$A,0))="","",INDEX('2. Data Collection Sheet'!$F:$F,MATCH('3. Most Critical'!$C13,'2. Data Collection Sheet'!$A:$A,0))),"")</f>
        <v/>
      </c>
      <c r="H13" s="14" t="str">
        <f>IFERROR(INDEX('3. Asset Results'!$I:$I,MATCH('3. Most Critical'!$C13,'3. Asset Results'!$A:$A,0)),"")</f>
        <v/>
      </c>
      <c r="I13" s="14" t="str">
        <f>IFERROR(INDEX('3. Asset Results'!$H:$H,MATCH('3. Most Critical'!$C13,'3. Asset Results'!$A:$A,0)),"")</f>
        <v/>
      </c>
      <c r="J13" s="14" t="str">
        <f>IFERROR(INDEX('3. Asset Results'!$J:$J,MATCH('3. Most Critical'!$C13,'3. Asset Results'!$A:$A,0)),"")</f>
        <v/>
      </c>
      <c r="K13" s="14" t="str">
        <f>IFERROR(INDEX('3. Asset Results'!$E:$E,MATCH('3. Most Critical'!$C13,'3. Asset Results'!$A:$A,0)),"")</f>
        <v/>
      </c>
      <c r="L13" s="17" t="str">
        <f>IFERROR(INDEX('3. Asset Results'!$L:$L,MATCH('3. Most Critical'!$C13,'3. Asset Results'!$A:$A,0)),"")</f>
        <v/>
      </c>
      <c r="M13" s="17" t="str">
        <f>IFERROR(INDEX('3. Asset Results'!$M:$M,MATCH('3. Most Critical'!$C13,'3. Asset Results'!$A:$A,0)),"")</f>
        <v/>
      </c>
      <c r="N13" s="14" t="str">
        <f>IFERROR(INDEX('2. Data Collection Sheet'!$N:$N,MATCH('3. Most Critical'!$C13,'2. Data Collection Sheet'!$A:$A,0)),"")</f>
        <v/>
      </c>
    </row>
    <row r="14" spans="1:40" ht="59.25" customHeight="1" x14ac:dyDescent="0.25">
      <c r="A14" s="31">
        <v>7</v>
      </c>
      <c r="B14" s="32"/>
      <c r="C14" s="14">
        <f>FilterMostCritical!$A8</f>
        <v>0</v>
      </c>
      <c r="D14" s="14">
        <f>IF($C14="","",FilterMostCritical!$B8)</f>
        <v>0</v>
      </c>
      <c r="E14" s="14">
        <f>IF($C14="","",FilterMostCritical!$C8)</f>
        <v>0</v>
      </c>
      <c r="F14" s="14" t="str">
        <f>IFERROR(INDEX('2. Data Collection Sheet'!$E:$E,MATCH('3. Most Critical'!$C14,'2. Data Collection Sheet'!$A:$A,0)),"")</f>
        <v/>
      </c>
      <c r="G14" s="14" t="str">
        <f>IFERROR(IF(INDEX('2. Data Collection Sheet'!$F:$F,MATCH('3. Most Critical'!$C14,'2. Data Collection Sheet'!$A:$A,0))="","",INDEX('2. Data Collection Sheet'!$F:$F,MATCH('3. Most Critical'!$C14,'2. Data Collection Sheet'!$A:$A,0))),"")</f>
        <v/>
      </c>
      <c r="H14" s="14" t="str">
        <f>IFERROR(INDEX('3. Asset Results'!$I:$I,MATCH('3. Most Critical'!$C14,'3. Asset Results'!$A:$A,0)),"")</f>
        <v/>
      </c>
      <c r="I14" s="14" t="str">
        <f>IFERROR(INDEX('3. Asset Results'!$H:$H,MATCH('3. Most Critical'!$C14,'3. Asset Results'!$A:$A,0)),"")</f>
        <v/>
      </c>
      <c r="J14" s="14" t="str">
        <f>IFERROR(INDEX('3. Asset Results'!$J:$J,MATCH('3. Most Critical'!$C14,'3. Asset Results'!$A:$A,0)),"")</f>
        <v/>
      </c>
      <c r="K14" s="14" t="str">
        <f>IFERROR(INDEX('3. Asset Results'!$E:$E,MATCH('3. Most Critical'!$C14,'3. Asset Results'!$A:$A,0)),"")</f>
        <v/>
      </c>
      <c r="L14" s="17" t="str">
        <f>IFERROR(INDEX('3. Asset Results'!$L:$L,MATCH('3. Most Critical'!$C14,'3. Asset Results'!$A:$A,0)),"")</f>
        <v/>
      </c>
      <c r="M14" s="17" t="str">
        <f>IFERROR(INDEX('3. Asset Results'!$M:$M,MATCH('3. Most Critical'!$C14,'3. Asset Results'!$A:$A,0)),"")</f>
        <v/>
      </c>
      <c r="N14" s="14" t="str">
        <f>IFERROR(INDEX('2. Data Collection Sheet'!$N:$N,MATCH('3. Most Critical'!$C14,'2. Data Collection Sheet'!$A:$A,0)),"")</f>
        <v/>
      </c>
    </row>
    <row r="15" spans="1:40" ht="59.25" customHeight="1" x14ac:dyDescent="0.25">
      <c r="A15" s="31">
        <v>8</v>
      </c>
      <c r="B15" s="32"/>
      <c r="C15" s="14">
        <f>FilterMostCritical!$A9</f>
        <v>0</v>
      </c>
      <c r="D15" s="14">
        <f>IF($C15="","",FilterMostCritical!$B9)</f>
        <v>0</v>
      </c>
      <c r="E15" s="14">
        <f>IF($C15="","",FilterMostCritical!$C9)</f>
        <v>0</v>
      </c>
      <c r="F15" s="14" t="str">
        <f>IFERROR(INDEX('2. Data Collection Sheet'!$E:$E,MATCH('3. Most Critical'!$C15,'2. Data Collection Sheet'!$A:$A,0)),"")</f>
        <v/>
      </c>
      <c r="G15" s="14" t="str">
        <f>IFERROR(IF(INDEX('2. Data Collection Sheet'!$F:$F,MATCH('3. Most Critical'!$C15,'2. Data Collection Sheet'!$A:$A,0))="","",INDEX('2. Data Collection Sheet'!$F:$F,MATCH('3. Most Critical'!$C15,'2. Data Collection Sheet'!$A:$A,0))),"")</f>
        <v/>
      </c>
      <c r="H15" s="14" t="str">
        <f>IFERROR(INDEX('3. Asset Results'!$I:$I,MATCH('3. Most Critical'!$C15,'3. Asset Results'!$A:$A,0)),"")</f>
        <v/>
      </c>
      <c r="I15" s="14" t="str">
        <f>IFERROR(INDEX('3. Asset Results'!$H:$H,MATCH('3. Most Critical'!$C15,'3. Asset Results'!$A:$A,0)),"")</f>
        <v/>
      </c>
      <c r="J15" s="14" t="str">
        <f>IFERROR(INDEX('3. Asset Results'!$J:$J,MATCH('3. Most Critical'!$C15,'3. Asset Results'!$A:$A,0)),"")</f>
        <v/>
      </c>
      <c r="K15" s="14" t="str">
        <f>IFERROR(INDEX('3. Asset Results'!$E:$E,MATCH('3. Most Critical'!$C15,'3. Asset Results'!$A:$A,0)),"")</f>
        <v/>
      </c>
      <c r="L15" s="17" t="str">
        <f>IFERROR(INDEX('3. Asset Results'!$L:$L,MATCH('3. Most Critical'!$C15,'3. Asset Results'!$A:$A,0)),"")</f>
        <v/>
      </c>
      <c r="M15" s="17" t="str">
        <f>IFERROR(INDEX('3. Asset Results'!$M:$M,MATCH('3. Most Critical'!$C15,'3. Asset Results'!$A:$A,0)),"")</f>
        <v/>
      </c>
      <c r="N15" s="14" t="str">
        <f>IFERROR(INDEX('2. Data Collection Sheet'!$N:$N,MATCH('3. Most Critical'!$C15,'2. Data Collection Sheet'!$A:$A,0)),"")</f>
        <v/>
      </c>
    </row>
    <row r="16" spans="1:40" ht="59.25" customHeight="1" x14ac:dyDescent="0.25">
      <c r="A16" s="31">
        <v>9</v>
      </c>
      <c r="B16" s="32"/>
      <c r="C16" s="14">
        <f>FilterMostCritical!$A10</f>
        <v>0</v>
      </c>
      <c r="D16" s="14">
        <f>IF($C16="","",FilterMostCritical!$B10)</f>
        <v>0</v>
      </c>
      <c r="E16" s="14">
        <f>IF($C16="","",FilterMostCritical!$C10)</f>
        <v>0</v>
      </c>
      <c r="F16" s="14" t="str">
        <f>IFERROR(INDEX('2. Data Collection Sheet'!$E:$E,MATCH('3. Most Critical'!$C16,'2. Data Collection Sheet'!$A:$A,0)),"")</f>
        <v/>
      </c>
      <c r="G16" s="14" t="str">
        <f>IFERROR(IF(INDEX('2. Data Collection Sheet'!$F:$F,MATCH('3. Most Critical'!$C16,'2. Data Collection Sheet'!$A:$A,0))="","",INDEX('2. Data Collection Sheet'!$F:$F,MATCH('3. Most Critical'!$C16,'2. Data Collection Sheet'!$A:$A,0))),"")</f>
        <v/>
      </c>
      <c r="H16" s="14" t="str">
        <f>IFERROR(INDEX('3. Asset Results'!$I:$I,MATCH('3. Most Critical'!$C16,'3. Asset Results'!$A:$A,0)),"")</f>
        <v/>
      </c>
      <c r="I16" s="14" t="str">
        <f>IFERROR(INDEX('3. Asset Results'!$H:$H,MATCH('3. Most Critical'!$C16,'3. Asset Results'!$A:$A,0)),"")</f>
        <v/>
      </c>
      <c r="J16" s="14" t="str">
        <f>IFERROR(INDEX('3. Asset Results'!$J:$J,MATCH('3. Most Critical'!$C16,'3. Asset Results'!$A:$A,0)),"")</f>
        <v/>
      </c>
      <c r="K16" s="14" t="str">
        <f>IFERROR(INDEX('3. Asset Results'!$E:$E,MATCH('3. Most Critical'!$C16,'3. Asset Results'!$A:$A,0)),"")</f>
        <v/>
      </c>
      <c r="L16" s="17" t="str">
        <f>IFERROR(INDEX('3. Asset Results'!$L:$L,MATCH('3. Most Critical'!$C16,'3. Asset Results'!$A:$A,0)),"")</f>
        <v/>
      </c>
      <c r="M16" s="17" t="str">
        <f>IFERROR(INDEX('3. Asset Results'!$M:$M,MATCH('3. Most Critical'!$C16,'3. Asset Results'!$A:$A,0)),"")</f>
        <v/>
      </c>
      <c r="N16" s="14" t="str">
        <f>IFERROR(INDEX('2. Data Collection Sheet'!$N:$N,MATCH('3. Most Critical'!$C16,'2. Data Collection Sheet'!$A:$A,0)),"")</f>
        <v/>
      </c>
    </row>
    <row r="17" spans="1:14" ht="59.25" customHeight="1" x14ac:dyDescent="0.25">
      <c r="A17" s="31">
        <v>10</v>
      </c>
      <c r="B17" s="32"/>
      <c r="C17" s="14">
        <f>FilterMostCritical!$A11</f>
        <v>0</v>
      </c>
      <c r="D17" s="14">
        <f>IF($C17="","",FilterMostCritical!$B11)</f>
        <v>0</v>
      </c>
      <c r="E17" s="14">
        <f>IF($C17="","",FilterMostCritical!$C11)</f>
        <v>0</v>
      </c>
      <c r="F17" s="14" t="str">
        <f>IFERROR(INDEX('2. Data Collection Sheet'!$E:$E,MATCH('3. Most Critical'!$C17,'2. Data Collection Sheet'!$A:$A,0)),"")</f>
        <v/>
      </c>
      <c r="G17" s="14" t="str">
        <f>IFERROR(IF(INDEX('2. Data Collection Sheet'!$F:$F,MATCH('3. Most Critical'!$C17,'2. Data Collection Sheet'!$A:$A,0))="","",INDEX('2. Data Collection Sheet'!$F:$F,MATCH('3. Most Critical'!$C17,'2. Data Collection Sheet'!$A:$A,0))),"")</f>
        <v/>
      </c>
      <c r="H17" s="14" t="str">
        <f>IFERROR(INDEX('3. Asset Results'!$I:$I,MATCH('3. Most Critical'!$C17,'3. Asset Results'!$A:$A,0)),"")</f>
        <v/>
      </c>
      <c r="I17" s="14" t="str">
        <f>IFERROR(INDEX('3. Asset Results'!$H:$H,MATCH('3. Most Critical'!$C17,'3. Asset Results'!$A:$A,0)),"")</f>
        <v/>
      </c>
      <c r="J17" s="14" t="str">
        <f>IFERROR(INDEX('3. Asset Results'!$J:$J,MATCH('3. Most Critical'!$C17,'3. Asset Results'!$A:$A,0)),"")</f>
        <v/>
      </c>
      <c r="K17" s="14" t="str">
        <f>IFERROR(INDEX('3. Asset Results'!$E:$E,MATCH('3. Most Critical'!$C17,'3. Asset Results'!$A:$A,0)),"")</f>
        <v/>
      </c>
      <c r="L17" s="17" t="str">
        <f>IFERROR(INDEX('3. Asset Results'!$L:$L,MATCH('3. Most Critical'!$C17,'3. Asset Results'!$A:$A,0)),"")</f>
        <v/>
      </c>
      <c r="M17" s="17" t="str">
        <f>IFERROR(INDEX('3. Asset Results'!$M:$M,MATCH('3. Most Critical'!$C17,'3. Asset Results'!$A:$A,0)),"")</f>
        <v/>
      </c>
      <c r="N17" s="14" t="str">
        <f>IFERROR(INDEX('2. Data Collection Sheet'!$N:$N,MATCH('3. Most Critical'!$C17,'2. Data Collection Sheet'!$A:$A,0)),"")</f>
        <v/>
      </c>
    </row>
    <row r="18" spans="1:14" ht="59.25" customHeight="1" x14ac:dyDescent="0.25">
      <c r="A18" s="31">
        <v>11</v>
      </c>
      <c r="B18" s="32"/>
      <c r="C18" s="14">
        <f>FilterMostCritical!$A12</f>
        <v>0</v>
      </c>
      <c r="D18" s="14">
        <f>IF($C18="","",FilterMostCritical!$B12)</f>
        <v>0</v>
      </c>
      <c r="E18" s="14">
        <f>IF($C18="","",FilterMostCritical!$C12)</f>
        <v>0</v>
      </c>
      <c r="F18" s="14" t="str">
        <f>IFERROR(INDEX('2. Data Collection Sheet'!$E:$E,MATCH('3. Most Critical'!$C18,'2. Data Collection Sheet'!$A:$A,0)),"")</f>
        <v/>
      </c>
      <c r="G18" s="14" t="str">
        <f>IFERROR(IF(INDEX('2. Data Collection Sheet'!$F:$F,MATCH('3. Most Critical'!$C18,'2. Data Collection Sheet'!$A:$A,0))="","",INDEX('2. Data Collection Sheet'!$F:$F,MATCH('3. Most Critical'!$C18,'2. Data Collection Sheet'!$A:$A,0))),"")</f>
        <v/>
      </c>
      <c r="H18" s="14" t="str">
        <f>IFERROR(INDEX('3. Asset Results'!$I:$I,MATCH('3. Most Critical'!$C18,'3. Asset Results'!$A:$A,0)),"")</f>
        <v/>
      </c>
      <c r="I18" s="14" t="str">
        <f>IFERROR(INDEX('3. Asset Results'!$H:$H,MATCH('3. Most Critical'!$C18,'3. Asset Results'!$A:$A,0)),"")</f>
        <v/>
      </c>
      <c r="J18" s="14" t="str">
        <f>IFERROR(INDEX('3. Asset Results'!$J:$J,MATCH('3. Most Critical'!$C18,'3. Asset Results'!$A:$A,0)),"")</f>
        <v/>
      </c>
      <c r="K18" s="14" t="str">
        <f>IFERROR(INDEX('3. Asset Results'!$E:$E,MATCH('3. Most Critical'!$C18,'3. Asset Results'!$A:$A,0)),"")</f>
        <v/>
      </c>
      <c r="L18" s="17" t="str">
        <f>IFERROR(INDEX('3. Asset Results'!$L:$L,MATCH('3. Most Critical'!$C18,'3. Asset Results'!$A:$A,0)),"")</f>
        <v/>
      </c>
      <c r="M18" s="17" t="str">
        <f>IFERROR(INDEX('3. Asset Results'!$M:$M,MATCH('3. Most Critical'!$C18,'3. Asset Results'!$A:$A,0)),"")</f>
        <v/>
      </c>
      <c r="N18" s="14" t="str">
        <f>IFERROR(INDEX('2. Data Collection Sheet'!$N:$N,MATCH('3. Most Critical'!$C18,'2. Data Collection Sheet'!$A:$A,0)),"")</f>
        <v/>
      </c>
    </row>
    <row r="19" spans="1:14" ht="59.25" customHeight="1" x14ac:dyDescent="0.25">
      <c r="A19" s="31">
        <v>12</v>
      </c>
      <c r="B19" s="32"/>
      <c r="C19" s="14">
        <f>FilterMostCritical!$A13</f>
        <v>0</v>
      </c>
      <c r="D19" s="14">
        <f>IF($C19="","",FilterMostCritical!$B13)</f>
        <v>0</v>
      </c>
      <c r="E19" s="14">
        <f>IF($C19="","",FilterMostCritical!$C13)</f>
        <v>0</v>
      </c>
      <c r="F19" s="14" t="str">
        <f>IFERROR(INDEX('2. Data Collection Sheet'!$E:$E,MATCH('3. Most Critical'!$C19,'2. Data Collection Sheet'!$A:$A,0)),"")</f>
        <v/>
      </c>
      <c r="G19" s="14" t="str">
        <f>IFERROR(IF(INDEX('2. Data Collection Sheet'!$F:$F,MATCH('3. Most Critical'!$C19,'2. Data Collection Sheet'!$A:$A,0))="","",INDEX('2. Data Collection Sheet'!$F:$F,MATCH('3. Most Critical'!$C19,'2. Data Collection Sheet'!$A:$A,0))),"")</f>
        <v/>
      </c>
      <c r="H19" s="14" t="str">
        <f>IFERROR(INDEX('3. Asset Results'!$I:$I,MATCH('3. Most Critical'!$C19,'3. Asset Results'!$A:$A,0)),"")</f>
        <v/>
      </c>
      <c r="I19" s="14" t="str">
        <f>IFERROR(INDEX('3. Asset Results'!$H:$H,MATCH('3. Most Critical'!$C19,'3. Asset Results'!$A:$A,0)),"")</f>
        <v/>
      </c>
      <c r="J19" s="14" t="str">
        <f>IFERROR(INDEX('3. Asset Results'!$J:$J,MATCH('3. Most Critical'!$C19,'3. Asset Results'!$A:$A,0)),"")</f>
        <v/>
      </c>
      <c r="K19" s="14" t="str">
        <f>IFERROR(INDEX('3. Asset Results'!$E:$E,MATCH('3. Most Critical'!$C19,'3. Asset Results'!$A:$A,0)),"")</f>
        <v/>
      </c>
      <c r="L19" s="17" t="str">
        <f>IFERROR(INDEX('3. Asset Results'!$L:$L,MATCH('3. Most Critical'!$C19,'3. Asset Results'!$A:$A,0)),"")</f>
        <v/>
      </c>
      <c r="M19" s="17" t="str">
        <f>IFERROR(INDEX('3. Asset Results'!$M:$M,MATCH('3. Most Critical'!$C19,'3. Asset Results'!$A:$A,0)),"")</f>
        <v/>
      </c>
      <c r="N19" s="14" t="str">
        <f>IFERROR(INDEX('2. Data Collection Sheet'!$N:$N,MATCH('3. Most Critical'!$C19,'2. Data Collection Sheet'!$A:$A,0)),"")</f>
        <v/>
      </c>
    </row>
    <row r="20" spans="1:14" ht="59.25" customHeight="1" x14ac:dyDescent="0.25">
      <c r="A20" s="31">
        <v>13</v>
      </c>
      <c r="B20" s="32"/>
      <c r="C20" s="14">
        <f>FilterMostCritical!$A14</f>
        <v>0</v>
      </c>
      <c r="D20" s="14">
        <f>IF($C20="","",FilterMostCritical!$B14)</f>
        <v>0</v>
      </c>
      <c r="E20" s="14">
        <f>IF($C20="","",FilterMostCritical!$C14)</f>
        <v>0</v>
      </c>
      <c r="F20" s="14" t="str">
        <f>IFERROR(INDEX('2. Data Collection Sheet'!$E:$E,MATCH('3. Most Critical'!$C20,'2. Data Collection Sheet'!$A:$A,0)),"")</f>
        <v/>
      </c>
      <c r="G20" s="14" t="str">
        <f>IFERROR(IF(INDEX('2. Data Collection Sheet'!$F:$F,MATCH('3. Most Critical'!$C20,'2. Data Collection Sheet'!$A:$A,0))="","",INDEX('2. Data Collection Sheet'!$F:$F,MATCH('3. Most Critical'!$C20,'2. Data Collection Sheet'!$A:$A,0))),"")</f>
        <v/>
      </c>
      <c r="H20" s="14" t="str">
        <f>IFERROR(INDEX('3. Asset Results'!$I:$I,MATCH('3. Most Critical'!$C20,'3. Asset Results'!$A:$A,0)),"")</f>
        <v/>
      </c>
      <c r="I20" s="14" t="str">
        <f>IFERROR(INDEX('3. Asset Results'!$H:$H,MATCH('3. Most Critical'!$C20,'3. Asset Results'!$A:$A,0)),"")</f>
        <v/>
      </c>
      <c r="J20" s="14" t="str">
        <f>IFERROR(INDEX('3. Asset Results'!$J:$J,MATCH('3. Most Critical'!$C20,'3. Asset Results'!$A:$A,0)),"")</f>
        <v/>
      </c>
      <c r="K20" s="14" t="str">
        <f>IFERROR(INDEX('3. Asset Results'!$E:$E,MATCH('3. Most Critical'!$C20,'3. Asset Results'!$A:$A,0)),"")</f>
        <v/>
      </c>
      <c r="L20" s="17" t="str">
        <f>IFERROR(INDEX('3. Asset Results'!$L:$L,MATCH('3. Most Critical'!$C20,'3. Asset Results'!$A:$A,0)),"")</f>
        <v/>
      </c>
      <c r="M20" s="17" t="str">
        <f>IFERROR(INDEX('3. Asset Results'!$M:$M,MATCH('3. Most Critical'!$C20,'3. Asset Results'!$A:$A,0)),"")</f>
        <v/>
      </c>
      <c r="N20" s="14" t="str">
        <f>IFERROR(INDEX('2. Data Collection Sheet'!$N:$N,MATCH('3. Most Critical'!$C20,'2. Data Collection Sheet'!$A:$A,0)),"")</f>
        <v/>
      </c>
    </row>
    <row r="21" spans="1:14" ht="59.25" customHeight="1" x14ac:dyDescent="0.25">
      <c r="A21" s="31">
        <v>14</v>
      </c>
      <c r="B21" s="32"/>
      <c r="C21" s="14">
        <f>FilterMostCritical!$A15</f>
        <v>0</v>
      </c>
      <c r="D21" s="14">
        <f>IF($C21="","",FilterMostCritical!$B15)</f>
        <v>0</v>
      </c>
      <c r="E21" s="14">
        <f>IF($C21="","",FilterMostCritical!$C15)</f>
        <v>0</v>
      </c>
      <c r="F21" s="14" t="str">
        <f>IFERROR(INDEX('2. Data Collection Sheet'!$E:$E,MATCH('3. Most Critical'!$C21,'2. Data Collection Sheet'!$A:$A,0)),"")</f>
        <v/>
      </c>
      <c r="G21" s="14" t="str">
        <f>IFERROR(IF(INDEX('2. Data Collection Sheet'!$F:$F,MATCH('3. Most Critical'!$C21,'2. Data Collection Sheet'!$A:$A,0))="","",INDEX('2. Data Collection Sheet'!$F:$F,MATCH('3. Most Critical'!$C21,'2. Data Collection Sheet'!$A:$A,0))),"")</f>
        <v/>
      </c>
      <c r="H21" s="14" t="str">
        <f>IFERROR(INDEX('3. Asset Results'!$I:$I,MATCH('3. Most Critical'!$C21,'3. Asset Results'!$A:$A,0)),"")</f>
        <v/>
      </c>
      <c r="I21" s="14" t="str">
        <f>IFERROR(INDEX('3. Asset Results'!$H:$H,MATCH('3. Most Critical'!$C21,'3. Asset Results'!$A:$A,0)),"")</f>
        <v/>
      </c>
      <c r="J21" s="14" t="str">
        <f>IFERROR(INDEX('3. Asset Results'!$J:$J,MATCH('3. Most Critical'!$C21,'3. Asset Results'!$A:$A,0)),"")</f>
        <v/>
      </c>
      <c r="K21" s="14" t="str">
        <f>IFERROR(INDEX('3. Asset Results'!$E:$E,MATCH('3. Most Critical'!$C21,'3. Asset Results'!$A:$A,0)),"")</f>
        <v/>
      </c>
      <c r="L21" s="17" t="str">
        <f>IFERROR(INDEX('3. Asset Results'!$L:$L,MATCH('3. Most Critical'!$C21,'3. Asset Results'!$A:$A,0)),"")</f>
        <v/>
      </c>
      <c r="M21" s="17" t="str">
        <f>IFERROR(INDEX('3. Asset Results'!$M:$M,MATCH('3. Most Critical'!$C21,'3. Asset Results'!$A:$A,0)),"")</f>
        <v/>
      </c>
      <c r="N21" s="14" t="str">
        <f>IFERROR(INDEX('2. Data Collection Sheet'!$N:$N,MATCH('3. Most Critical'!$C21,'2. Data Collection Sheet'!$A:$A,0)),"")</f>
        <v/>
      </c>
    </row>
    <row r="22" spans="1:14" ht="59.25" customHeight="1" x14ac:dyDescent="0.25">
      <c r="A22" s="31">
        <v>15</v>
      </c>
      <c r="B22" s="32"/>
      <c r="C22" s="14">
        <f>FilterMostCritical!$A16</f>
        <v>0</v>
      </c>
      <c r="D22" s="14">
        <f>IF($C22="","",FilterMostCritical!$B16)</f>
        <v>0</v>
      </c>
      <c r="E22" s="14">
        <f>IF($C22="","",FilterMostCritical!$C16)</f>
        <v>0</v>
      </c>
      <c r="F22" s="14" t="str">
        <f>IFERROR(INDEX('2. Data Collection Sheet'!$E:$E,MATCH('3. Most Critical'!$C22,'2. Data Collection Sheet'!$A:$A,0)),"")</f>
        <v/>
      </c>
      <c r="G22" s="14" t="str">
        <f>IFERROR(IF(INDEX('2. Data Collection Sheet'!$F:$F,MATCH('3. Most Critical'!$C22,'2. Data Collection Sheet'!$A:$A,0))="","",INDEX('2. Data Collection Sheet'!$F:$F,MATCH('3. Most Critical'!$C22,'2. Data Collection Sheet'!$A:$A,0))),"")</f>
        <v/>
      </c>
      <c r="H22" s="14" t="str">
        <f>IFERROR(INDEX('3. Asset Results'!$I:$I,MATCH('3. Most Critical'!$C22,'3. Asset Results'!$A:$A,0)),"")</f>
        <v/>
      </c>
      <c r="I22" s="14" t="str">
        <f>IFERROR(INDEX('3. Asset Results'!$H:$H,MATCH('3. Most Critical'!$C22,'3. Asset Results'!$A:$A,0)),"")</f>
        <v/>
      </c>
      <c r="J22" s="14" t="str">
        <f>IFERROR(INDEX('3. Asset Results'!$J:$J,MATCH('3. Most Critical'!$C22,'3. Asset Results'!$A:$A,0)),"")</f>
        <v/>
      </c>
      <c r="K22" s="14" t="str">
        <f>IFERROR(INDEX('3. Asset Results'!$E:$E,MATCH('3. Most Critical'!$C22,'3. Asset Results'!$A:$A,0)),"")</f>
        <v/>
      </c>
      <c r="L22" s="17" t="str">
        <f>IFERROR(INDEX('3. Asset Results'!$L:$L,MATCH('3. Most Critical'!$C22,'3. Asset Results'!$A:$A,0)),"")</f>
        <v/>
      </c>
      <c r="M22" s="17" t="str">
        <f>IFERROR(INDEX('3. Asset Results'!$M:$M,MATCH('3. Most Critical'!$C22,'3. Asset Results'!$A:$A,0)),"")</f>
        <v/>
      </c>
      <c r="N22" s="14" t="str">
        <f>IFERROR(INDEX('2. Data Collection Sheet'!$N:$N,MATCH('3. Most Critical'!$C22,'2. Data Collection Sheet'!$A:$A,0)),"")</f>
        <v/>
      </c>
    </row>
    <row r="23" spans="1:14" ht="59.25" customHeight="1" x14ac:dyDescent="0.25">
      <c r="A23" s="31">
        <v>16</v>
      </c>
      <c r="B23" s="32"/>
      <c r="C23" s="14">
        <f>FilterMostCritical!$A17</f>
        <v>0</v>
      </c>
      <c r="D23" s="14">
        <f>IF($C23="","",FilterMostCritical!$B17)</f>
        <v>0</v>
      </c>
      <c r="E23" s="14">
        <f>IF($C23="","",FilterMostCritical!$C17)</f>
        <v>0</v>
      </c>
      <c r="F23" s="14" t="str">
        <f>IFERROR(INDEX('2. Data Collection Sheet'!$E:$E,MATCH('3. Most Critical'!$C23,'2. Data Collection Sheet'!$A:$A,0)),"")</f>
        <v/>
      </c>
      <c r="G23" s="14" t="str">
        <f>IFERROR(IF(INDEX('2. Data Collection Sheet'!$F:$F,MATCH('3. Most Critical'!$C23,'2. Data Collection Sheet'!$A:$A,0))="","",INDEX('2. Data Collection Sheet'!$F:$F,MATCH('3. Most Critical'!$C23,'2. Data Collection Sheet'!$A:$A,0))),"")</f>
        <v/>
      </c>
      <c r="H23" s="14" t="str">
        <f>IFERROR(INDEX('3. Asset Results'!$I:$I,MATCH('3. Most Critical'!$C23,'3. Asset Results'!$A:$A,0)),"")</f>
        <v/>
      </c>
      <c r="I23" s="14" t="str">
        <f>IFERROR(INDEX('3. Asset Results'!$H:$H,MATCH('3. Most Critical'!$C23,'3. Asset Results'!$A:$A,0)),"")</f>
        <v/>
      </c>
      <c r="J23" s="14" t="str">
        <f>IFERROR(INDEX('3. Asset Results'!$J:$J,MATCH('3. Most Critical'!$C23,'3. Asset Results'!$A:$A,0)),"")</f>
        <v/>
      </c>
      <c r="K23" s="14" t="str">
        <f>IFERROR(INDEX('3. Asset Results'!$E:$E,MATCH('3. Most Critical'!$C23,'3. Asset Results'!$A:$A,0)),"")</f>
        <v/>
      </c>
      <c r="L23" s="17" t="str">
        <f>IFERROR(INDEX('3. Asset Results'!$L:$L,MATCH('3. Most Critical'!$C23,'3. Asset Results'!$A:$A,0)),"")</f>
        <v/>
      </c>
      <c r="M23" s="17" t="str">
        <f>IFERROR(INDEX('3. Asset Results'!$M:$M,MATCH('3. Most Critical'!$C23,'3. Asset Results'!$A:$A,0)),"")</f>
        <v/>
      </c>
      <c r="N23" s="14" t="str">
        <f>IFERROR(INDEX('2. Data Collection Sheet'!$N:$N,MATCH('3. Most Critical'!$C23,'2. Data Collection Sheet'!$A:$A,0)),"")</f>
        <v/>
      </c>
    </row>
    <row r="24" spans="1:14" ht="59.25" customHeight="1" x14ac:dyDescent="0.25">
      <c r="A24" s="31">
        <v>17</v>
      </c>
      <c r="B24" s="32"/>
      <c r="C24" s="14">
        <f>FilterMostCritical!$A18</f>
        <v>0</v>
      </c>
      <c r="D24" s="14">
        <f>IF($C24="","",FilterMostCritical!$B18)</f>
        <v>0</v>
      </c>
      <c r="E24" s="14">
        <f>IF($C24="","",FilterMostCritical!$C18)</f>
        <v>0</v>
      </c>
      <c r="F24" s="14" t="str">
        <f>IFERROR(INDEX('2. Data Collection Sheet'!$E:$E,MATCH('3. Most Critical'!$C24,'2. Data Collection Sheet'!$A:$A,0)),"")</f>
        <v/>
      </c>
      <c r="G24" s="14" t="str">
        <f>IFERROR(IF(INDEX('2. Data Collection Sheet'!$F:$F,MATCH('3. Most Critical'!$C24,'2. Data Collection Sheet'!$A:$A,0))="","",INDEX('2. Data Collection Sheet'!$F:$F,MATCH('3. Most Critical'!$C24,'2. Data Collection Sheet'!$A:$A,0))),"")</f>
        <v/>
      </c>
      <c r="H24" s="14" t="str">
        <f>IFERROR(INDEX('3. Asset Results'!$I:$I,MATCH('3. Most Critical'!$C24,'3. Asset Results'!$A:$A,0)),"")</f>
        <v/>
      </c>
      <c r="I24" s="14" t="str">
        <f>IFERROR(INDEX('3. Asset Results'!$H:$H,MATCH('3. Most Critical'!$C24,'3. Asset Results'!$A:$A,0)),"")</f>
        <v/>
      </c>
      <c r="J24" s="14" t="str">
        <f>IFERROR(INDEX('3. Asset Results'!$J:$J,MATCH('3. Most Critical'!$C24,'3. Asset Results'!$A:$A,0)),"")</f>
        <v/>
      </c>
      <c r="K24" s="14" t="str">
        <f>IFERROR(INDEX('3. Asset Results'!$E:$E,MATCH('3. Most Critical'!$C24,'3. Asset Results'!$A:$A,0)),"")</f>
        <v/>
      </c>
      <c r="L24" s="17" t="str">
        <f>IFERROR(INDEX('3. Asset Results'!$L:$L,MATCH('3. Most Critical'!$C24,'3. Asset Results'!$A:$A,0)),"")</f>
        <v/>
      </c>
      <c r="M24" s="17" t="str">
        <f>IFERROR(INDEX('3. Asset Results'!$M:$M,MATCH('3. Most Critical'!$C24,'3. Asset Results'!$A:$A,0)),"")</f>
        <v/>
      </c>
      <c r="N24" s="14" t="str">
        <f>IFERROR(INDEX('2. Data Collection Sheet'!$N:$N,MATCH('3. Most Critical'!$C24,'2. Data Collection Sheet'!$A:$A,0)),"")</f>
        <v/>
      </c>
    </row>
    <row r="25" spans="1:14" ht="59.25" customHeight="1" x14ac:dyDescent="0.25">
      <c r="A25" s="31">
        <v>18</v>
      </c>
      <c r="B25" s="32"/>
      <c r="C25" s="14">
        <f>FilterMostCritical!$A19</f>
        <v>0</v>
      </c>
      <c r="D25" s="14">
        <f>IF($C25="","",FilterMostCritical!$B19)</f>
        <v>0</v>
      </c>
      <c r="E25" s="14">
        <f>IF($C25="","",FilterMostCritical!$C19)</f>
        <v>0</v>
      </c>
      <c r="F25" s="14" t="str">
        <f>IFERROR(INDEX('2. Data Collection Sheet'!$E:$E,MATCH('3. Most Critical'!$C25,'2. Data Collection Sheet'!$A:$A,0)),"")</f>
        <v/>
      </c>
      <c r="G25" s="14" t="str">
        <f>IFERROR(IF(INDEX('2. Data Collection Sheet'!$F:$F,MATCH('3. Most Critical'!$C25,'2. Data Collection Sheet'!$A:$A,0))="","",INDEX('2. Data Collection Sheet'!$F:$F,MATCH('3. Most Critical'!$C25,'2. Data Collection Sheet'!$A:$A,0))),"")</f>
        <v/>
      </c>
      <c r="H25" s="14" t="str">
        <f>IFERROR(INDEX('3. Asset Results'!$I:$I,MATCH('3. Most Critical'!$C25,'3. Asset Results'!$A:$A,0)),"")</f>
        <v/>
      </c>
      <c r="I25" s="14" t="str">
        <f>IFERROR(INDEX('3. Asset Results'!$H:$H,MATCH('3. Most Critical'!$C25,'3. Asset Results'!$A:$A,0)),"")</f>
        <v/>
      </c>
      <c r="J25" s="14" t="str">
        <f>IFERROR(INDEX('3. Asset Results'!$J:$J,MATCH('3. Most Critical'!$C25,'3. Asset Results'!$A:$A,0)),"")</f>
        <v/>
      </c>
      <c r="K25" s="14" t="str">
        <f>IFERROR(INDEX('3. Asset Results'!$E:$E,MATCH('3. Most Critical'!$C25,'3. Asset Results'!$A:$A,0)),"")</f>
        <v/>
      </c>
      <c r="L25" s="17" t="str">
        <f>IFERROR(INDEX('3. Asset Results'!$L:$L,MATCH('3. Most Critical'!$C25,'3. Asset Results'!$A:$A,0)),"")</f>
        <v/>
      </c>
      <c r="M25" s="17" t="str">
        <f>IFERROR(INDEX('3. Asset Results'!$M:$M,MATCH('3. Most Critical'!$C25,'3. Asset Results'!$A:$A,0)),"")</f>
        <v/>
      </c>
      <c r="N25" s="14" t="str">
        <f>IFERROR(INDEX('2. Data Collection Sheet'!$N:$N,MATCH('3. Most Critical'!$C25,'2. Data Collection Sheet'!$A:$A,0)),"")</f>
        <v/>
      </c>
    </row>
    <row r="26" spans="1:14" ht="59.25" customHeight="1" x14ac:dyDescent="0.25">
      <c r="A26" s="31">
        <v>19</v>
      </c>
      <c r="B26" s="32"/>
      <c r="C26" s="14">
        <f>FilterMostCritical!$A20</f>
        <v>0</v>
      </c>
      <c r="D26" s="14">
        <f>IF($C26="","",FilterMostCritical!$B20)</f>
        <v>0</v>
      </c>
      <c r="E26" s="14">
        <f>IF($C26="","",FilterMostCritical!$C20)</f>
        <v>0</v>
      </c>
      <c r="F26" s="14" t="str">
        <f>IFERROR(INDEX('2. Data Collection Sheet'!$E:$E,MATCH('3. Most Critical'!$C26,'2. Data Collection Sheet'!$A:$A,0)),"")</f>
        <v/>
      </c>
      <c r="G26" s="14" t="str">
        <f>IFERROR(IF(INDEX('2. Data Collection Sheet'!$F:$F,MATCH('3. Most Critical'!$C26,'2. Data Collection Sheet'!$A:$A,0))="","",INDEX('2. Data Collection Sheet'!$F:$F,MATCH('3. Most Critical'!$C26,'2. Data Collection Sheet'!$A:$A,0))),"")</f>
        <v/>
      </c>
      <c r="H26" s="14" t="str">
        <f>IFERROR(INDEX('3. Asset Results'!$I:$I,MATCH('3. Most Critical'!$C26,'3. Asset Results'!$A:$A,0)),"")</f>
        <v/>
      </c>
      <c r="I26" s="14" t="str">
        <f>IFERROR(INDEX('3. Asset Results'!$H:$H,MATCH('3. Most Critical'!$C26,'3. Asset Results'!$A:$A,0)),"")</f>
        <v/>
      </c>
      <c r="J26" s="14" t="str">
        <f>IFERROR(INDEX('3. Asset Results'!$J:$J,MATCH('3. Most Critical'!$C26,'3. Asset Results'!$A:$A,0)),"")</f>
        <v/>
      </c>
      <c r="K26" s="14" t="str">
        <f>IFERROR(INDEX('3. Asset Results'!$E:$E,MATCH('3. Most Critical'!$C26,'3. Asset Results'!$A:$A,0)),"")</f>
        <v/>
      </c>
      <c r="L26" s="17" t="str">
        <f>IFERROR(INDEX('3. Asset Results'!$L:$L,MATCH('3. Most Critical'!$C26,'3. Asset Results'!$A:$A,0)),"")</f>
        <v/>
      </c>
      <c r="M26" s="17" t="str">
        <f>IFERROR(INDEX('3. Asset Results'!$M:$M,MATCH('3. Most Critical'!$C26,'3. Asset Results'!$A:$A,0)),"")</f>
        <v/>
      </c>
      <c r="N26" s="14" t="str">
        <f>IFERROR(INDEX('2. Data Collection Sheet'!$N:$N,MATCH('3. Most Critical'!$C26,'2. Data Collection Sheet'!$A:$A,0)),"")</f>
        <v/>
      </c>
    </row>
    <row r="27" spans="1:14" ht="59.25" customHeight="1" x14ac:dyDescent="0.25">
      <c r="A27" s="31">
        <v>20</v>
      </c>
      <c r="B27" s="32"/>
      <c r="C27" s="14">
        <f>FilterMostCritical!$A21</f>
        <v>0</v>
      </c>
      <c r="D27" s="14">
        <f>IF($C27="","",FilterMostCritical!$B21)</f>
        <v>0</v>
      </c>
      <c r="E27" s="14">
        <f>IF($C27="","",FilterMostCritical!$C21)</f>
        <v>0</v>
      </c>
      <c r="F27" s="14" t="str">
        <f>IFERROR(INDEX('2. Data Collection Sheet'!$E:$E,MATCH('3. Most Critical'!$C27,'2. Data Collection Sheet'!$A:$A,0)),"")</f>
        <v/>
      </c>
      <c r="G27" s="14" t="str">
        <f>IFERROR(IF(INDEX('2. Data Collection Sheet'!$F:$F,MATCH('3. Most Critical'!$C27,'2. Data Collection Sheet'!$A:$A,0))="","",INDEX('2. Data Collection Sheet'!$F:$F,MATCH('3. Most Critical'!$C27,'2. Data Collection Sheet'!$A:$A,0))),"")</f>
        <v/>
      </c>
      <c r="H27" s="14" t="str">
        <f>IFERROR(INDEX('3. Asset Results'!$I:$I,MATCH('3. Most Critical'!$C27,'3. Asset Results'!$A:$A,0)),"")</f>
        <v/>
      </c>
      <c r="I27" s="14" t="str">
        <f>IFERROR(INDEX('3. Asset Results'!$H:$H,MATCH('3. Most Critical'!$C27,'3. Asset Results'!$A:$A,0)),"")</f>
        <v/>
      </c>
      <c r="J27" s="14" t="str">
        <f>IFERROR(INDEX('3. Asset Results'!$J:$J,MATCH('3. Most Critical'!$C27,'3. Asset Results'!$A:$A,0)),"")</f>
        <v/>
      </c>
      <c r="K27" s="14" t="str">
        <f>IFERROR(INDEX('3. Asset Results'!$E:$E,MATCH('3. Most Critical'!$C27,'3. Asset Results'!$A:$A,0)),"")</f>
        <v/>
      </c>
      <c r="L27" s="17" t="str">
        <f>IFERROR(INDEX('3. Asset Results'!$L:$L,MATCH('3. Most Critical'!$C27,'3. Asset Results'!$A:$A,0)),"")</f>
        <v/>
      </c>
      <c r="M27" s="17" t="str">
        <f>IFERROR(INDEX('3. Asset Results'!$M:$M,MATCH('3. Most Critical'!$C27,'3. Asset Results'!$A:$A,0)),"")</f>
        <v/>
      </c>
      <c r="N27" s="14" t="str">
        <f>IFERROR(INDEX('2. Data Collection Sheet'!$N:$N,MATCH('3. Most Critical'!$C27,'2. Data Collection Sheet'!$A:$A,0)),"")</f>
        <v/>
      </c>
    </row>
    <row r="28" spans="1:14" ht="59.25" customHeight="1" x14ac:dyDescent="0.25">
      <c r="A28" s="31">
        <v>21</v>
      </c>
      <c r="B28" s="32"/>
      <c r="C28" s="14">
        <f>FilterMostCritical!$A22</f>
        <v>0</v>
      </c>
      <c r="D28" s="14">
        <f>IF($C28="","",FilterMostCritical!$B22)</f>
        <v>0</v>
      </c>
      <c r="E28" s="14">
        <f>IF($C28="","",FilterMostCritical!$C22)</f>
        <v>0</v>
      </c>
      <c r="F28" s="14" t="str">
        <f>IFERROR(INDEX('2. Data Collection Sheet'!$E:$E,MATCH('3. Most Critical'!$C28,'2. Data Collection Sheet'!$A:$A,0)),"")</f>
        <v/>
      </c>
      <c r="G28" s="14" t="str">
        <f>IFERROR(IF(INDEX('2. Data Collection Sheet'!$F:$F,MATCH('3. Most Critical'!$C28,'2. Data Collection Sheet'!$A:$A,0))="","",INDEX('2. Data Collection Sheet'!$F:$F,MATCH('3. Most Critical'!$C28,'2. Data Collection Sheet'!$A:$A,0))),"")</f>
        <v/>
      </c>
      <c r="H28" s="14" t="str">
        <f>IFERROR(INDEX('3. Asset Results'!$I:$I,MATCH('3. Most Critical'!$C28,'3. Asset Results'!$A:$A,0)),"")</f>
        <v/>
      </c>
      <c r="I28" s="14" t="str">
        <f>IFERROR(INDEX('3. Asset Results'!$H:$H,MATCH('3. Most Critical'!$C28,'3. Asset Results'!$A:$A,0)),"")</f>
        <v/>
      </c>
      <c r="J28" s="14" t="str">
        <f>IFERROR(INDEX('3. Asset Results'!$J:$J,MATCH('3. Most Critical'!$C28,'3. Asset Results'!$A:$A,0)),"")</f>
        <v/>
      </c>
      <c r="K28" s="14" t="str">
        <f>IFERROR(INDEX('3. Asset Results'!$E:$E,MATCH('3. Most Critical'!$C28,'3. Asset Results'!$A:$A,0)),"")</f>
        <v/>
      </c>
      <c r="L28" s="17" t="str">
        <f>IFERROR(INDEX('3. Asset Results'!$L:$L,MATCH('3. Most Critical'!$C28,'3. Asset Results'!$A:$A,0)),"")</f>
        <v/>
      </c>
      <c r="M28" s="17" t="str">
        <f>IFERROR(INDEX('3. Asset Results'!$M:$M,MATCH('3. Most Critical'!$C28,'3. Asset Results'!$A:$A,0)),"")</f>
        <v/>
      </c>
      <c r="N28" s="14" t="str">
        <f>IFERROR(INDEX('2. Data Collection Sheet'!$N:$N,MATCH('3. Most Critical'!$C28,'2. Data Collection Sheet'!$A:$A,0)),"")</f>
        <v/>
      </c>
    </row>
    <row r="29" spans="1:14" ht="59.25" customHeight="1" x14ac:dyDescent="0.25">
      <c r="A29" s="31">
        <v>22</v>
      </c>
      <c r="B29" s="32"/>
      <c r="C29" s="14">
        <f>FilterMostCritical!$A23</f>
        <v>0</v>
      </c>
      <c r="D29" s="14">
        <f>IF($C29="","",FilterMostCritical!$B23)</f>
        <v>0</v>
      </c>
      <c r="E29" s="14">
        <f>IF($C29="","",FilterMostCritical!$C23)</f>
        <v>0</v>
      </c>
      <c r="F29" s="14" t="str">
        <f>IFERROR(INDEX('2. Data Collection Sheet'!$E:$E,MATCH('3. Most Critical'!$C29,'2. Data Collection Sheet'!$A:$A,0)),"")</f>
        <v/>
      </c>
      <c r="G29" s="14" t="str">
        <f>IFERROR(IF(INDEX('2. Data Collection Sheet'!$F:$F,MATCH('3. Most Critical'!$C29,'2. Data Collection Sheet'!$A:$A,0))="","",INDEX('2. Data Collection Sheet'!$F:$F,MATCH('3. Most Critical'!$C29,'2. Data Collection Sheet'!$A:$A,0))),"")</f>
        <v/>
      </c>
      <c r="H29" s="14" t="str">
        <f>IFERROR(INDEX('3. Asset Results'!$I:$I,MATCH('3. Most Critical'!$C29,'3. Asset Results'!$A:$A,0)),"")</f>
        <v/>
      </c>
      <c r="I29" s="14" t="str">
        <f>IFERROR(INDEX('3. Asset Results'!$H:$H,MATCH('3. Most Critical'!$C29,'3. Asset Results'!$A:$A,0)),"")</f>
        <v/>
      </c>
      <c r="J29" s="14" t="str">
        <f>IFERROR(INDEX('3. Asset Results'!$J:$J,MATCH('3. Most Critical'!$C29,'3. Asset Results'!$A:$A,0)),"")</f>
        <v/>
      </c>
      <c r="K29" s="14" t="str">
        <f>IFERROR(INDEX('3. Asset Results'!$E:$E,MATCH('3. Most Critical'!$C29,'3. Asset Results'!$A:$A,0)),"")</f>
        <v/>
      </c>
      <c r="L29" s="17" t="str">
        <f>IFERROR(INDEX('3. Asset Results'!$L:$L,MATCH('3. Most Critical'!$C29,'3. Asset Results'!$A:$A,0)),"")</f>
        <v/>
      </c>
      <c r="M29" s="17" t="str">
        <f>IFERROR(INDEX('3. Asset Results'!$M:$M,MATCH('3. Most Critical'!$C29,'3. Asset Results'!$A:$A,0)),"")</f>
        <v/>
      </c>
      <c r="N29" s="14" t="str">
        <f>IFERROR(INDEX('2. Data Collection Sheet'!$N:$N,MATCH('3. Most Critical'!$C29,'2. Data Collection Sheet'!$A:$A,0)),"")</f>
        <v/>
      </c>
    </row>
    <row r="30" spans="1:14" ht="59.25" customHeight="1" x14ac:dyDescent="0.25">
      <c r="A30" s="31">
        <v>23</v>
      </c>
      <c r="B30" s="32"/>
      <c r="C30" s="14">
        <f>FilterMostCritical!$A24</f>
        <v>0</v>
      </c>
      <c r="D30" s="14">
        <f>IF($C30="","",FilterMostCritical!$B24)</f>
        <v>0</v>
      </c>
      <c r="E30" s="14">
        <f>IF($C30="","",FilterMostCritical!$C24)</f>
        <v>0</v>
      </c>
      <c r="F30" s="14" t="str">
        <f>IFERROR(INDEX('2. Data Collection Sheet'!$E:$E,MATCH('3. Most Critical'!$C30,'2. Data Collection Sheet'!$A:$A,0)),"")</f>
        <v/>
      </c>
      <c r="G30" s="14" t="str">
        <f>IFERROR(IF(INDEX('2. Data Collection Sheet'!$F:$F,MATCH('3. Most Critical'!$C30,'2. Data Collection Sheet'!$A:$A,0))="","",INDEX('2. Data Collection Sheet'!$F:$F,MATCH('3. Most Critical'!$C30,'2. Data Collection Sheet'!$A:$A,0))),"")</f>
        <v/>
      </c>
      <c r="H30" s="14" t="str">
        <f>IFERROR(INDEX('3. Asset Results'!$I:$I,MATCH('3. Most Critical'!$C30,'3. Asset Results'!$A:$A,0)),"")</f>
        <v/>
      </c>
      <c r="I30" s="14" t="str">
        <f>IFERROR(INDEX('3. Asset Results'!$H:$H,MATCH('3. Most Critical'!$C30,'3. Asset Results'!$A:$A,0)),"")</f>
        <v/>
      </c>
      <c r="J30" s="14" t="str">
        <f>IFERROR(INDEX('3. Asset Results'!$J:$J,MATCH('3. Most Critical'!$C30,'3. Asset Results'!$A:$A,0)),"")</f>
        <v/>
      </c>
      <c r="K30" s="14" t="str">
        <f>IFERROR(INDEX('3. Asset Results'!$E:$E,MATCH('3. Most Critical'!$C30,'3. Asset Results'!$A:$A,0)),"")</f>
        <v/>
      </c>
      <c r="L30" s="17" t="str">
        <f>IFERROR(INDEX('3. Asset Results'!$L:$L,MATCH('3. Most Critical'!$C30,'3. Asset Results'!$A:$A,0)),"")</f>
        <v/>
      </c>
      <c r="M30" s="17" t="str">
        <f>IFERROR(INDEX('3. Asset Results'!$M:$M,MATCH('3. Most Critical'!$C30,'3. Asset Results'!$A:$A,0)),"")</f>
        <v/>
      </c>
      <c r="N30" s="14" t="str">
        <f>IFERROR(INDEX('2. Data Collection Sheet'!$N:$N,MATCH('3. Most Critical'!$C30,'2. Data Collection Sheet'!$A:$A,0)),"")</f>
        <v/>
      </c>
    </row>
    <row r="31" spans="1:14" ht="59.25" customHeight="1" x14ac:dyDescent="0.25">
      <c r="A31" s="31">
        <v>24</v>
      </c>
      <c r="B31" s="32"/>
      <c r="C31" s="14">
        <f>FilterMostCritical!$A25</f>
        <v>0</v>
      </c>
      <c r="D31" s="14">
        <f>IF($C31="","",FilterMostCritical!$B25)</f>
        <v>0</v>
      </c>
      <c r="E31" s="14">
        <f>IF($C31="","",FilterMostCritical!$C25)</f>
        <v>0</v>
      </c>
      <c r="F31" s="14" t="str">
        <f>IFERROR(INDEX('2. Data Collection Sheet'!$E:$E,MATCH('3. Most Critical'!$C31,'2. Data Collection Sheet'!$A:$A,0)),"")</f>
        <v/>
      </c>
      <c r="G31" s="14" t="str">
        <f>IFERROR(IF(INDEX('2. Data Collection Sheet'!$F:$F,MATCH('3. Most Critical'!$C31,'2. Data Collection Sheet'!$A:$A,0))="","",INDEX('2. Data Collection Sheet'!$F:$F,MATCH('3. Most Critical'!$C31,'2. Data Collection Sheet'!$A:$A,0))),"")</f>
        <v/>
      </c>
      <c r="H31" s="14" t="str">
        <f>IFERROR(INDEX('3. Asset Results'!$I:$I,MATCH('3. Most Critical'!$C31,'3. Asset Results'!$A:$A,0)),"")</f>
        <v/>
      </c>
      <c r="I31" s="14" t="str">
        <f>IFERROR(INDEX('3. Asset Results'!$H:$H,MATCH('3. Most Critical'!$C31,'3. Asset Results'!$A:$A,0)),"")</f>
        <v/>
      </c>
      <c r="J31" s="14" t="str">
        <f>IFERROR(INDEX('3. Asset Results'!$J:$J,MATCH('3. Most Critical'!$C31,'3. Asset Results'!$A:$A,0)),"")</f>
        <v/>
      </c>
      <c r="K31" s="14" t="str">
        <f>IFERROR(INDEX('3. Asset Results'!$E:$E,MATCH('3. Most Critical'!$C31,'3. Asset Results'!$A:$A,0)),"")</f>
        <v/>
      </c>
      <c r="L31" s="17" t="str">
        <f>IFERROR(INDEX('3. Asset Results'!$L:$L,MATCH('3. Most Critical'!$C31,'3. Asset Results'!$A:$A,0)),"")</f>
        <v/>
      </c>
      <c r="M31" s="17" t="str">
        <f>IFERROR(INDEX('3. Asset Results'!$M:$M,MATCH('3. Most Critical'!$C31,'3. Asset Results'!$A:$A,0)),"")</f>
        <v/>
      </c>
      <c r="N31" s="14" t="str">
        <f>IFERROR(INDEX('2. Data Collection Sheet'!$N:$N,MATCH('3. Most Critical'!$C31,'2. Data Collection Sheet'!$A:$A,0)),"")</f>
        <v/>
      </c>
    </row>
    <row r="32" spans="1:14" ht="59.25" customHeight="1" x14ac:dyDescent="0.25">
      <c r="A32" s="31">
        <v>25</v>
      </c>
      <c r="B32" s="32"/>
      <c r="C32" s="14">
        <f>FilterMostCritical!$A26</f>
        <v>0</v>
      </c>
      <c r="D32" s="14">
        <f>IF($C32="","",FilterMostCritical!$B26)</f>
        <v>0</v>
      </c>
      <c r="E32" s="14">
        <f>IF($C32="","",FilterMostCritical!$C26)</f>
        <v>0</v>
      </c>
      <c r="F32" s="14" t="str">
        <f>IFERROR(INDEX('2. Data Collection Sheet'!$E:$E,MATCH('3. Most Critical'!$C32,'2. Data Collection Sheet'!$A:$A,0)),"")</f>
        <v/>
      </c>
      <c r="G32" s="14" t="str">
        <f>IFERROR(IF(INDEX('2. Data Collection Sheet'!$F:$F,MATCH('3. Most Critical'!$C32,'2. Data Collection Sheet'!$A:$A,0))="","",INDEX('2. Data Collection Sheet'!$F:$F,MATCH('3. Most Critical'!$C32,'2. Data Collection Sheet'!$A:$A,0))),"")</f>
        <v/>
      </c>
      <c r="H32" s="14" t="str">
        <f>IFERROR(INDEX('3. Asset Results'!$I:$I,MATCH('3. Most Critical'!$C32,'3. Asset Results'!$A:$A,0)),"")</f>
        <v/>
      </c>
      <c r="I32" s="14" t="str">
        <f>IFERROR(INDEX('3. Asset Results'!$H:$H,MATCH('3. Most Critical'!$C32,'3. Asset Results'!$A:$A,0)),"")</f>
        <v/>
      </c>
      <c r="J32" s="14" t="str">
        <f>IFERROR(INDEX('3. Asset Results'!$J:$J,MATCH('3. Most Critical'!$C32,'3. Asset Results'!$A:$A,0)),"")</f>
        <v/>
      </c>
      <c r="K32" s="14" t="str">
        <f>IFERROR(INDEX('3. Asset Results'!$E:$E,MATCH('3. Most Critical'!$C32,'3. Asset Results'!$A:$A,0)),"")</f>
        <v/>
      </c>
      <c r="L32" s="17" t="str">
        <f>IFERROR(INDEX('3. Asset Results'!$L:$L,MATCH('3. Most Critical'!$C32,'3. Asset Results'!$A:$A,0)),"")</f>
        <v/>
      </c>
      <c r="M32" s="17" t="str">
        <f>IFERROR(INDEX('3. Asset Results'!$M:$M,MATCH('3. Most Critical'!$C32,'3. Asset Results'!$A:$A,0)),"")</f>
        <v/>
      </c>
      <c r="N32" s="14" t="str">
        <f>IFERROR(INDEX('2. Data Collection Sheet'!$N:$N,MATCH('3. Most Critical'!$C32,'2. Data Collection Sheet'!$A:$A,0)),"")</f>
        <v/>
      </c>
    </row>
    <row r="33" spans="1:14" ht="59.25" customHeight="1" x14ac:dyDescent="0.25">
      <c r="A33" s="31">
        <v>26</v>
      </c>
      <c r="B33" s="32"/>
      <c r="C33" s="14">
        <f>FilterMostCritical!$A27</f>
        <v>0</v>
      </c>
      <c r="D33" s="14">
        <f>IF($C33="","",FilterMostCritical!$B27)</f>
        <v>0</v>
      </c>
      <c r="E33" s="14">
        <f>IF($C33="","",FilterMostCritical!$C27)</f>
        <v>0</v>
      </c>
      <c r="F33" s="14" t="str">
        <f>IFERROR(INDEX('2. Data Collection Sheet'!$E:$E,MATCH('3. Most Critical'!$C33,'2. Data Collection Sheet'!$A:$A,0)),"")</f>
        <v/>
      </c>
      <c r="G33" s="14" t="str">
        <f>IFERROR(IF(INDEX('2. Data Collection Sheet'!$F:$F,MATCH('3. Most Critical'!$C33,'2. Data Collection Sheet'!$A:$A,0))="","",INDEX('2. Data Collection Sheet'!$F:$F,MATCH('3. Most Critical'!$C33,'2. Data Collection Sheet'!$A:$A,0))),"")</f>
        <v/>
      </c>
      <c r="H33" s="14" t="str">
        <f>IFERROR(INDEX('3. Asset Results'!$I:$I,MATCH('3. Most Critical'!$C33,'3. Asset Results'!$A:$A,0)),"")</f>
        <v/>
      </c>
      <c r="I33" s="14" t="str">
        <f>IFERROR(INDEX('3. Asset Results'!$H:$H,MATCH('3. Most Critical'!$C33,'3. Asset Results'!$A:$A,0)),"")</f>
        <v/>
      </c>
      <c r="J33" s="14" t="str">
        <f>IFERROR(INDEX('3. Asset Results'!$J:$J,MATCH('3. Most Critical'!$C33,'3. Asset Results'!$A:$A,0)),"")</f>
        <v/>
      </c>
      <c r="K33" s="14" t="str">
        <f>IFERROR(INDEX('3. Asset Results'!$E:$E,MATCH('3. Most Critical'!$C33,'3. Asset Results'!$A:$A,0)),"")</f>
        <v/>
      </c>
      <c r="L33" s="17" t="str">
        <f>IFERROR(INDEX('3. Asset Results'!$L:$L,MATCH('3. Most Critical'!$C33,'3. Asset Results'!$A:$A,0)),"")</f>
        <v/>
      </c>
      <c r="M33" s="17" t="str">
        <f>IFERROR(INDEX('3. Asset Results'!$M:$M,MATCH('3. Most Critical'!$C33,'3. Asset Results'!$A:$A,0)),"")</f>
        <v/>
      </c>
      <c r="N33" s="14" t="str">
        <f>IFERROR(INDEX('2. Data Collection Sheet'!$N:$N,MATCH('3. Most Critical'!$C33,'2. Data Collection Sheet'!$A:$A,0)),"")</f>
        <v/>
      </c>
    </row>
    <row r="34" spans="1:14" ht="59.25" customHeight="1" x14ac:dyDescent="0.25">
      <c r="A34" s="31">
        <v>27</v>
      </c>
      <c r="B34" s="32"/>
      <c r="C34" s="14">
        <f>FilterMostCritical!$A28</f>
        <v>0</v>
      </c>
      <c r="D34" s="14">
        <f>IF($C34="","",FilterMostCritical!$B28)</f>
        <v>0</v>
      </c>
      <c r="E34" s="14">
        <f>IF($C34="","",FilterMostCritical!$C28)</f>
        <v>0</v>
      </c>
      <c r="F34" s="14" t="str">
        <f>IFERROR(INDEX('2. Data Collection Sheet'!$E:$E,MATCH('3. Most Critical'!$C34,'2. Data Collection Sheet'!$A:$A,0)),"")</f>
        <v/>
      </c>
      <c r="G34" s="14" t="str">
        <f>IFERROR(IF(INDEX('2. Data Collection Sheet'!$F:$F,MATCH('3. Most Critical'!$C34,'2. Data Collection Sheet'!$A:$A,0))="","",INDEX('2. Data Collection Sheet'!$F:$F,MATCH('3. Most Critical'!$C34,'2. Data Collection Sheet'!$A:$A,0))),"")</f>
        <v/>
      </c>
      <c r="H34" s="14" t="str">
        <f>IFERROR(INDEX('3. Asset Results'!$I:$I,MATCH('3. Most Critical'!$C34,'3. Asset Results'!$A:$A,0)),"")</f>
        <v/>
      </c>
      <c r="I34" s="14" t="str">
        <f>IFERROR(INDEX('3. Asset Results'!$H:$H,MATCH('3. Most Critical'!$C34,'3. Asset Results'!$A:$A,0)),"")</f>
        <v/>
      </c>
      <c r="J34" s="14" t="str">
        <f>IFERROR(INDEX('3. Asset Results'!$J:$J,MATCH('3. Most Critical'!$C34,'3. Asset Results'!$A:$A,0)),"")</f>
        <v/>
      </c>
      <c r="K34" s="14" t="str">
        <f>IFERROR(INDEX('3. Asset Results'!$E:$E,MATCH('3. Most Critical'!$C34,'3. Asset Results'!$A:$A,0)),"")</f>
        <v/>
      </c>
      <c r="L34" s="17" t="str">
        <f>IFERROR(INDEX('3. Asset Results'!$L:$L,MATCH('3. Most Critical'!$C34,'3. Asset Results'!$A:$A,0)),"")</f>
        <v/>
      </c>
      <c r="M34" s="17" t="str">
        <f>IFERROR(INDEX('3. Asset Results'!$M:$M,MATCH('3. Most Critical'!$C34,'3. Asset Results'!$A:$A,0)),"")</f>
        <v/>
      </c>
      <c r="N34" s="14" t="str">
        <f>IFERROR(INDEX('2. Data Collection Sheet'!$N:$N,MATCH('3. Most Critical'!$C34,'2. Data Collection Sheet'!$A:$A,0)),"")</f>
        <v/>
      </c>
    </row>
    <row r="35" spans="1:14" ht="59.25" customHeight="1" x14ac:dyDescent="0.25">
      <c r="A35" s="31">
        <v>28</v>
      </c>
      <c r="B35" s="32"/>
      <c r="C35" s="14">
        <f>FilterMostCritical!$A29</f>
        <v>0</v>
      </c>
      <c r="D35" s="14">
        <f>IF($C35="","",FilterMostCritical!$B29)</f>
        <v>0</v>
      </c>
      <c r="E35" s="14">
        <f>IF($C35="","",FilterMostCritical!$C29)</f>
        <v>0</v>
      </c>
      <c r="F35" s="14" t="str">
        <f>IFERROR(INDEX('2. Data Collection Sheet'!$E:$E,MATCH('3. Most Critical'!$C35,'2. Data Collection Sheet'!$A:$A,0)),"")</f>
        <v/>
      </c>
      <c r="G35" s="14" t="str">
        <f>IFERROR(IF(INDEX('2. Data Collection Sheet'!$F:$F,MATCH('3. Most Critical'!$C35,'2. Data Collection Sheet'!$A:$A,0))="","",INDEX('2. Data Collection Sheet'!$F:$F,MATCH('3. Most Critical'!$C35,'2. Data Collection Sheet'!$A:$A,0))),"")</f>
        <v/>
      </c>
      <c r="H35" s="14" t="str">
        <f>IFERROR(INDEX('3. Asset Results'!$I:$I,MATCH('3. Most Critical'!$C35,'3. Asset Results'!$A:$A,0)),"")</f>
        <v/>
      </c>
      <c r="I35" s="14" t="str">
        <f>IFERROR(INDEX('3. Asset Results'!$H:$H,MATCH('3. Most Critical'!$C35,'3. Asset Results'!$A:$A,0)),"")</f>
        <v/>
      </c>
      <c r="J35" s="14" t="str">
        <f>IFERROR(INDEX('3. Asset Results'!$J:$J,MATCH('3. Most Critical'!$C35,'3. Asset Results'!$A:$A,0)),"")</f>
        <v/>
      </c>
      <c r="K35" s="14" t="str">
        <f>IFERROR(INDEX('3. Asset Results'!$E:$E,MATCH('3. Most Critical'!$C35,'3. Asset Results'!$A:$A,0)),"")</f>
        <v/>
      </c>
      <c r="L35" s="17" t="str">
        <f>IFERROR(INDEX('3. Asset Results'!$L:$L,MATCH('3. Most Critical'!$C35,'3. Asset Results'!$A:$A,0)),"")</f>
        <v/>
      </c>
      <c r="M35" s="17" t="str">
        <f>IFERROR(INDEX('3. Asset Results'!$M:$M,MATCH('3. Most Critical'!$C35,'3. Asset Results'!$A:$A,0)),"")</f>
        <v/>
      </c>
      <c r="N35" s="14" t="str">
        <f>IFERROR(INDEX('2. Data Collection Sheet'!$N:$N,MATCH('3. Most Critical'!$C35,'2. Data Collection Sheet'!$A:$A,0)),"")</f>
        <v/>
      </c>
    </row>
    <row r="36" spans="1:14" ht="59.25" customHeight="1" x14ac:dyDescent="0.25">
      <c r="A36" s="31">
        <v>29</v>
      </c>
      <c r="B36" s="32"/>
      <c r="C36" s="14">
        <f>FilterMostCritical!$A30</f>
        <v>0</v>
      </c>
      <c r="D36" s="14">
        <f>IF($C36="","",FilterMostCritical!$B30)</f>
        <v>0</v>
      </c>
      <c r="E36" s="14">
        <f>IF($C36="","",FilterMostCritical!$C30)</f>
        <v>0</v>
      </c>
      <c r="F36" s="14" t="str">
        <f>IFERROR(INDEX('2. Data Collection Sheet'!$E:$E,MATCH('3. Most Critical'!$C36,'2. Data Collection Sheet'!$A:$A,0)),"")</f>
        <v/>
      </c>
      <c r="G36" s="14" t="str">
        <f>IFERROR(IF(INDEX('2. Data Collection Sheet'!$F:$F,MATCH('3. Most Critical'!$C36,'2. Data Collection Sheet'!$A:$A,0))="","",INDEX('2. Data Collection Sheet'!$F:$F,MATCH('3. Most Critical'!$C36,'2. Data Collection Sheet'!$A:$A,0))),"")</f>
        <v/>
      </c>
      <c r="H36" s="14" t="str">
        <f>IFERROR(INDEX('3. Asset Results'!$I:$I,MATCH('3. Most Critical'!$C36,'3. Asset Results'!$A:$A,0)),"")</f>
        <v/>
      </c>
      <c r="I36" s="14" t="str">
        <f>IFERROR(INDEX('3. Asset Results'!$H:$H,MATCH('3. Most Critical'!$C36,'3. Asset Results'!$A:$A,0)),"")</f>
        <v/>
      </c>
      <c r="J36" s="14" t="str">
        <f>IFERROR(INDEX('3. Asset Results'!$J:$J,MATCH('3. Most Critical'!$C36,'3. Asset Results'!$A:$A,0)),"")</f>
        <v/>
      </c>
      <c r="K36" s="14" t="str">
        <f>IFERROR(INDEX('3. Asset Results'!$E:$E,MATCH('3. Most Critical'!$C36,'3. Asset Results'!$A:$A,0)),"")</f>
        <v/>
      </c>
      <c r="L36" s="17" t="str">
        <f>IFERROR(INDEX('3. Asset Results'!$L:$L,MATCH('3. Most Critical'!$C36,'3. Asset Results'!$A:$A,0)),"")</f>
        <v/>
      </c>
      <c r="M36" s="17" t="str">
        <f>IFERROR(INDEX('3. Asset Results'!$M:$M,MATCH('3. Most Critical'!$C36,'3. Asset Results'!$A:$A,0)),"")</f>
        <v/>
      </c>
      <c r="N36" s="14" t="str">
        <f>IFERROR(INDEX('2. Data Collection Sheet'!$N:$N,MATCH('3. Most Critical'!$C36,'2. Data Collection Sheet'!$A:$A,0)),"")</f>
        <v/>
      </c>
    </row>
    <row r="37" spans="1:14" ht="59.25" customHeight="1" x14ac:dyDescent="0.25">
      <c r="A37" s="31">
        <v>30</v>
      </c>
      <c r="B37" s="32"/>
      <c r="C37" s="14">
        <f>FilterMostCritical!$A31</f>
        <v>0</v>
      </c>
      <c r="D37" s="14">
        <f>IF($C37="","",FilterMostCritical!$B31)</f>
        <v>0</v>
      </c>
      <c r="E37" s="14">
        <f>IF($C37="","",FilterMostCritical!$C31)</f>
        <v>0</v>
      </c>
      <c r="F37" s="14" t="str">
        <f>IFERROR(INDEX('2. Data Collection Sheet'!$E:$E,MATCH('3. Most Critical'!$C37,'2. Data Collection Sheet'!$A:$A,0)),"")</f>
        <v/>
      </c>
      <c r="G37" s="14" t="str">
        <f>IFERROR(IF(INDEX('2. Data Collection Sheet'!$F:$F,MATCH('3. Most Critical'!$C37,'2. Data Collection Sheet'!$A:$A,0))="","",INDEX('2. Data Collection Sheet'!$F:$F,MATCH('3. Most Critical'!$C37,'2. Data Collection Sheet'!$A:$A,0))),"")</f>
        <v/>
      </c>
      <c r="H37" s="14" t="str">
        <f>IFERROR(INDEX('3. Asset Results'!$I:$I,MATCH('3. Most Critical'!$C37,'3. Asset Results'!$A:$A,0)),"")</f>
        <v/>
      </c>
      <c r="I37" s="14" t="str">
        <f>IFERROR(INDEX('3. Asset Results'!$H:$H,MATCH('3. Most Critical'!$C37,'3. Asset Results'!$A:$A,0)),"")</f>
        <v/>
      </c>
      <c r="J37" s="14" t="str">
        <f>IFERROR(INDEX('3. Asset Results'!$J:$J,MATCH('3. Most Critical'!$C37,'3. Asset Results'!$A:$A,0)),"")</f>
        <v/>
      </c>
      <c r="K37" s="14" t="str">
        <f>IFERROR(INDEX('3. Asset Results'!$E:$E,MATCH('3. Most Critical'!$C37,'3. Asset Results'!$A:$A,0)),"")</f>
        <v/>
      </c>
      <c r="L37" s="17" t="str">
        <f>IFERROR(INDEX('3. Asset Results'!$L:$L,MATCH('3. Most Critical'!$C37,'3. Asset Results'!$A:$A,0)),"")</f>
        <v/>
      </c>
      <c r="M37" s="17" t="str">
        <f>IFERROR(INDEX('3. Asset Results'!$M:$M,MATCH('3. Most Critical'!$C37,'3. Asset Results'!$A:$A,0)),"")</f>
        <v/>
      </c>
      <c r="N37" s="14" t="str">
        <f>IFERROR(INDEX('2. Data Collection Sheet'!$N:$N,MATCH('3. Most Critical'!$C37,'2. Data Collection Sheet'!$A:$A,0)),"")</f>
        <v/>
      </c>
    </row>
    <row r="38" spans="1:14" ht="59.25" customHeight="1" x14ac:dyDescent="0.25">
      <c r="A38" s="31">
        <v>31</v>
      </c>
      <c r="B38" s="32"/>
      <c r="C38" s="14">
        <f>FilterMostCritical!$A32</f>
        <v>0</v>
      </c>
      <c r="D38" s="14">
        <f>IF($C38="","",FilterMostCritical!$B32)</f>
        <v>0</v>
      </c>
      <c r="E38" s="14">
        <f>IF($C38="","",FilterMostCritical!$C32)</f>
        <v>0</v>
      </c>
      <c r="F38" s="14" t="str">
        <f>IFERROR(INDEX('2. Data Collection Sheet'!$E:$E,MATCH('3. Most Critical'!$C38,'2. Data Collection Sheet'!$A:$A,0)),"")</f>
        <v/>
      </c>
      <c r="G38" s="14" t="str">
        <f>IFERROR(IF(INDEX('2. Data Collection Sheet'!$F:$F,MATCH('3. Most Critical'!$C38,'2. Data Collection Sheet'!$A:$A,0))="","",INDEX('2. Data Collection Sheet'!$F:$F,MATCH('3. Most Critical'!$C38,'2. Data Collection Sheet'!$A:$A,0))),"")</f>
        <v/>
      </c>
      <c r="H38" s="14" t="str">
        <f>IFERROR(INDEX('3. Asset Results'!$I:$I,MATCH('3. Most Critical'!$C38,'3. Asset Results'!$A:$A,0)),"")</f>
        <v/>
      </c>
      <c r="I38" s="14" t="str">
        <f>IFERROR(INDEX('3. Asset Results'!$H:$H,MATCH('3. Most Critical'!$C38,'3. Asset Results'!$A:$A,0)),"")</f>
        <v/>
      </c>
      <c r="J38" s="14" t="str">
        <f>IFERROR(INDEX('3. Asset Results'!$J:$J,MATCH('3. Most Critical'!$C38,'3. Asset Results'!$A:$A,0)),"")</f>
        <v/>
      </c>
      <c r="K38" s="14" t="str">
        <f>IFERROR(INDEX('3. Asset Results'!$E:$E,MATCH('3. Most Critical'!$C38,'3. Asset Results'!$A:$A,0)),"")</f>
        <v/>
      </c>
      <c r="L38" s="17" t="str">
        <f>IFERROR(INDEX('3. Asset Results'!$L:$L,MATCH('3. Most Critical'!$C38,'3. Asset Results'!$A:$A,0)),"")</f>
        <v/>
      </c>
      <c r="M38" s="17" t="str">
        <f>IFERROR(INDEX('3. Asset Results'!$M:$M,MATCH('3. Most Critical'!$C38,'3. Asset Results'!$A:$A,0)),"")</f>
        <v/>
      </c>
      <c r="N38" s="14" t="str">
        <f>IFERROR(INDEX('2. Data Collection Sheet'!$N:$N,MATCH('3. Most Critical'!$C38,'2. Data Collection Sheet'!$A:$A,0)),"")</f>
        <v/>
      </c>
    </row>
    <row r="39" spans="1:14" ht="59.25" customHeight="1" x14ac:dyDescent="0.25">
      <c r="A39" s="31">
        <v>32</v>
      </c>
      <c r="B39" s="32"/>
      <c r="C39" s="14">
        <f>FilterMostCritical!$A33</f>
        <v>0</v>
      </c>
      <c r="D39" s="14">
        <f>IF($C39="","",FilterMostCritical!$B33)</f>
        <v>0</v>
      </c>
      <c r="E39" s="14">
        <f>IF($C39="","",FilterMostCritical!$C33)</f>
        <v>0</v>
      </c>
      <c r="F39" s="14" t="str">
        <f>IFERROR(INDEX('2. Data Collection Sheet'!$E:$E,MATCH('3. Most Critical'!$C39,'2. Data Collection Sheet'!$A:$A,0)),"")</f>
        <v/>
      </c>
      <c r="G39" s="14" t="str">
        <f>IFERROR(IF(INDEX('2. Data Collection Sheet'!$F:$F,MATCH('3. Most Critical'!$C39,'2. Data Collection Sheet'!$A:$A,0))="","",INDEX('2. Data Collection Sheet'!$F:$F,MATCH('3. Most Critical'!$C39,'2. Data Collection Sheet'!$A:$A,0))),"")</f>
        <v/>
      </c>
      <c r="H39" s="14" t="str">
        <f>IFERROR(INDEX('3. Asset Results'!$I:$I,MATCH('3. Most Critical'!$C39,'3. Asset Results'!$A:$A,0)),"")</f>
        <v/>
      </c>
      <c r="I39" s="14" t="str">
        <f>IFERROR(INDEX('3. Asset Results'!$H:$H,MATCH('3. Most Critical'!$C39,'3. Asset Results'!$A:$A,0)),"")</f>
        <v/>
      </c>
      <c r="J39" s="14" t="str">
        <f>IFERROR(INDEX('3. Asset Results'!$J:$J,MATCH('3. Most Critical'!$C39,'3. Asset Results'!$A:$A,0)),"")</f>
        <v/>
      </c>
      <c r="K39" s="14" t="str">
        <f>IFERROR(INDEX('3. Asset Results'!$E:$E,MATCH('3. Most Critical'!$C39,'3. Asset Results'!$A:$A,0)),"")</f>
        <v/>
      </c>
      <c r="L39" s="17" t="str">
        <f>IFERROR(INDEX('3. Asset Results'!$L:$L,MATCH('3. Most Critical'!$C39,'3. Asset Results'!$A:$A,0)),"")</f>
        <v/>
      </c>
      <c r="M39" s="17" t="str">
        <f>IFERROR(INDEX('3. Asset Results'!$M:$M,MATCH('3. Most Critical'!$C39,'3. Asset Results'!$A:$A,0)),"")</f>
        <v/>
      </c>
      <c r="N39" s="14" t="str">
        <f>IFERROR(INDEX('2. Data Collection Sheet'!$N:$N,MATCH('3. Most Critical'!$C39,'2. Data Collection Sheet'!$A:$A,0)),"")</f>
        <v/>
      </c>
    </row>
    <row r="40" spans="1:14" ht="59.25" customHeight="1" x14ac:dyDescent="0.25">
      <c r="A40" s="31">
        <v>33</v>
      </c>
      <c r="B40" s="32"/>
      <c r="C40" s="14">
        <f>FilterMostCritical!$A34</f>
        <v>0</v>
      </c>
      <c r="D40" s="14">
        <f>IF($C40="","",FilterMostCritical!$B34)</f>
        <v>0</v>
      </c>
      <c r="E40" s="14">
        <f>IF($C40="","",FilterMostCritical!$C34)</f>
        <v>0</v>
      </c>
      <c r="F40" s="14" t="str">
        <f>IFERROR(INDEX('2. Data Collection Sheet'!$E:$E,MATCH('3. Most Critical'!$C40,'2. Data Collection Sheet'!$A:$A,0)),"")</f>
        <v/>
      </c>
      <c r="G40" s="14" t="str">
        <f>IFERROR(IF(INDEX('2. Data Collection Sheet'!$F:$F,MATCH('3. Most Critical'!$C40,'2. Data Collection Sheet'!$A:$A,0))="","",INDEX('2. Data Collection Sheet'!$F:$F,MATCH('3. Most Critical'!$C40,'2. Data Collection Sheet'!$A:$A,0))),"")</f>
        <v/>
      </c>
      <c r="H40" s="14" t="str">
        <f>IFERROR(INDEX('3. Asset Results'!$I:$I,MATCH('3. Most Critical'!$C40,'3. Asset Results'!$A:$A,0)),"")</f>
        <v/>
      </c>
      <c r="I40" s="14" t="str">
        <f>IFERROR(INDEX('3. Asset Results'!$H:$H,MATCH('3. Most Critical'!$C40,'3. Asset Results'!$A:$A,0)),"")</f>
        <v/>
      </c>
      <c r="J40" s="14" t="str">
        <f>IFERROR(INDEX('3. Asset Results'!$J:$J,MATCH('3. Most Critical'!$C40,'3. Asset Results'!$A:$A,0)),"")</f>
        <v/>
      </c>
      <c r="K40" s="14" t="str">
        <f>IFERROR(INDEX('3. Asset Results'!$E:$E,MATCH('3. Most Critical'!$C40,'3. Asset Results'!$A:$A,0)),"")</f>
        <v/>
      </c>
      <c r="L40" s="17" t="str">
        <f>IFERROR(INDEX('3. Asset Results'!$L:$L,MATCH('3. Most Critical'!$C40,'3. Asset Results'!$A:$A,0)),"")</f>
        <v/>
      </c>
      <c r="M40" s="17" t="str">
        <f>IFERROR(INDEX('3. Asset Results'!$M:$M,MATCH('3. Most Critical'!$C40,'3. Asset Results'!$A:$A,0)),"")</f>
        <v/>
      </c>
      <c r="N40" s="14" t="str">
        <f>IFERROR(INDEX('2. Data Collection Sheet'!$N:$N,MATCH('3. Most Critical'!$C40,'2. Data Collection Sheet'!$A:$A,0)),"")</f>
        <v/>
      </c>
    </row>
    <row r="41" spans="1:14" ht="59.25" customHeight="1" x14ac:dyDescent="0.25">
      <c r="A41" s="31">
        <v>34</v>
      </c>
      <c r="B41" s="32"/>
      <c r="C41" s="14">
        <f>FilterMostCritical!$A35</f>
        <v>0</v>
      </c>
      <c r="D41" s="14">
        <f>IF($C41="","",FilterMostCritical!$B35)</f>
        <v>0</v>
      </c>
      <c r="E41" s="14">
        <f>IF($C41="","",FilterMostCritical!$C35)</f>
        <v>0</v>
      </c>
      <c r="F41" s="14" t="str">
        <f>IFERROR(INDEX('2. Data Collection Sheet'!$E:$E,MATCH('3. Most Critical'!$C41,'2. Data Collection Sheet'!$A:$A,0)),"")</f>
        <v/>
      </c>
      <c r="G41" s="14" t="str">
        <f>IFERROR(IF(INDEX('2. Data Collection Sheet'!$F:$F,MATCH('3. Most Critical'!$C41,'2. Data Collection Sheet'!$A:$A,0))="","",INDEX('2. Data Collection Sheet'!$F:$F,MATCH('3. Most Critical'!$C41,'2. Data Collection Sheet'!$A:$A,0))),"")</f>
        <v/>
      </c>
      <c r="H41" s="14" t="str">
        <f>IFERROR(INDEX('3. Asset Results'!$I:$I,MATCH('3. Most Critical'!$C41,'3. Asset Results'!$A:$A,0)),"")</f>
        <v/>
      </c>
      <c r="I41" s="14" t="str">
        <f>IFERROR(INDEX('3. Asset Results'!$H:$H,MATCH('3. Most Critical'!$C41,'3. Asset Results'!$A:$A,0)),"")</f>
        <v/>
      </c>
      <c r="J41" s="14" t="str">
        <f>IFERROR(INDEX('3. Asset Results'!$J:$J,MATCH('3. Most Critical'!$C41,'3. Asset Results'!$A:$A,0)),"")</f>
        <v/>
      </c>
      <c r="K41" s="14" t="str">
        <f>IFERROR(INDEX('3. Asset Results'!$E:$E,MATCH('3. Most Critical'!$C41,'3. Asset Results'!$A:$A,0)),"")</f>
        <v/>
      </c>
      <c r="L41" s="17" t="str">
        <f>IFERROR(INDEX('3. Asset Results'!$L:$L,MATCH('3. Most Critical'!$C41,'3. Asset Results'!$A:$A,0)),"")</f>
        <v/>
      </c>
      <c r="M41" s="17" t="str">
        <f>IFERROR(INDEX('3. Asset Results'!$M:$M,MATCH('3. Most Critical'!$C41,'3. Asset Results'!$A:$A,0)),"")</f>
        <v/>
      </c>
      <c r="N41" s="14" t="str">
        <f>IFERROR(INDEX('2. Data Collection Sheet'!$N:$N,MATCH('3. Most Critical'!$C41,'2. Data Collection Sheet'!$A:$A,0)),"")</f>
        <v/>
      </c>
    </row>
    <row r="42" spans="1:14" ht="59.25" customHeight="1" x14ac:dyDescent="0.25">
      <c r="A42" s="31">
        <v>35</v>
      </c>
      <c r="B42" s="32"/>
      <c r="C42" s="14">
        <f>FilterMostCritical!$A36</f>
        <v>0</v>
      </c>
      <c r="D42" s="14">
        <f>IF($C42="","",FilterMostCritical!$B36)</f>
        <v>0</v>
      </c>
      <c r="E42" s="14">
        <f>IF($C42="","",FilterMostCritical!$C36)</f>
        <v>0</v>
      </c>
      <c r="F42" s="14" t="str">
        <f>IFERROR(INDEX('2. Data Collection Sheet'!$E:$E,MATCH('3. Most Critical'!$C42,'2. Data Collection Sheet'!$A:$A,0)),"")</f>
        <v/>
      </c>
      <c r="G42" s="14" t="str">
        <f>IFERROR(IF(INDEX('2. Data Collection Sheet'!$F:$F,MATCH('3. Most Critical'!$C42,'2. Data Collection Sheet'!$A:$A,0))="","",INDEX('2. Data Collection Sheet'!$F:$F,MATCH('3. Most Critical'!$C42,'2. Data Collection Sheet'!$A:$A,0))),"")</f>
        <v/>
      </c>
      <c r="H42" s="14" t="str">
        <f>IFERROR(INDEX('3. Asset Results'!$I:$I,MATCH('3. Most Critical'!$C42,'3. Asset Results'!$A:$A,0)),"")</f>
        <v/>
      </c>
      <c r="I42" s="14" t="str">
        <f>IFERROR(INDEX('3. Asset Results'!$H:$H,MATCH('3. Most Critical'!$C42,'3. Asset Results'!$A:$A,0)),"")</f>
        <v/>
      </c>
      <c r="J42" s="14" t="str">
        <f>IFERROR(INDEX('3. Asset Results'!$J:$J,MATCH('3. Most Critical'!$C42,'3. Asset Results'!$A:$A,0)),"")</f>
        <v/>
      </c>
      <c r="K42" s="14" t="str">
        <f>IFERROR(INDEX('3. Asset Results'!$E:$E,MATCH('3. Most Critical'!$C42,'3. Asset Results'!$A:$A,0)),"")</f>
        <v/>
      </c>
      <c r="L42" s="17" t="str">
        <f>IFERROR(INDEX('3. Asset Results'!$L:$L,MATCH('3. Most Critical'!$C42,'3. Asset Results'!$A:$A,0)),"")</f>
        <v/>
      </c>
      <c r="M42" s="17" t="str">
        <f>IFERROR(INDEX('3. Asset Results'!$M:$M,MATCH('3. Most Critical'!$C42,'3. Asset Results'!$A:$A,0)),"")</f>
        <v/>
      </c>
      <c r="N42" s="14" t="str">
        <f>IFERROR(INDEX('2. Data Collection Sheet'!$N:$N,MATCH('3. Most Critical'!$C42,'2. Data Collection Sheet'!$A:$A,0)),"")</f>
        <v/>
      </c>
    </row>
    <row r="43" spans="1:14" ht="59.25" customHeight="1" x14ac:dyDescent="0.25">
      <c r="A43" s="31">
        <v>36</v>
      </c>
      <c r="B43" s="32"/>
      <c r="C43" s="14">
        <f>FilterMostCritical!$A37</f>
        <v>0</v>
      </c>
      <c r="D43" s="14">
        <f>IF($C43="","",FilterMostCritical!$B37)</f>
        <v>0</v>
      </c>
      <c r="E43" s="14">
        <f>IF($C43="","",FilterMostCritical!$C37)</f>
        <v>0</v>
      </c>
      <c r="F43" s="14" t="str">
        <f>IFERROR(INDEX('2. Data Collection Sheet'!$E:$E,MATCH('3. Most Critical'!$C43,'2. Data Collection Sheet'!$A:$A,0)),"")</f>
        <v/>
      </c>
      <c r="G43" s="14" t="str">
        <f>IFERROR(IF(INDEX('2. Data Collection Sheet'!$F:$F,MATCH('3. Most Critical'!$C43,'2. Data Collection Sheet'!$A:$A,0))="","",INDEX('2. Data Collection Sheet'!$F:$F,MATCH('3. Most Critical'!$C43,'2. Data Collection Sheet'!$A:$A,0))),"")</f>
        <v/>
      </c>
      <c r="H43" s="14" t="str">
        <f>IFERROR(INDEX('3. Asset Results'!$I:$I,MATCH('3. Most Critical'!$C43,'3. Asset Results'!$A:$A,0)),"")</f>
        <v/>
      </c>
      <c r="I43" s="14" t="str">
        <f>IFERROR(INDEX('3. Asset Results'!$H:$H,MATCH('3. Most Critical'!$C43,'3. Asset Results'!$A:$A,0)),"")</f>
        <v/>
      </c>
      <c r="J43" s="14" t="str">
        <f>IFERROR(INDEX('3. Asset Results'!$J:$J,MATCH('3. Most Critical'!$C43,'3. Asset Results'!$A:$A,0)),"")</f>
        <v/>
      </c>
      <c r="K43" s="14" t="str">
        <f>IFERROR(INDEX('3. Asset Results'!$E:$E,MATCH('3. Most Critical'!$C43,'3. Asset Results'!$A:$A,0)),"")</f>
        <v/>
      </c>
      <c r="L43" s="17" t="str">
        <f>IFERROR(INDEX('3. Asset Results'!$L:$L,MATCH('3. Most Critical'!$C43,'3. Asset Results'!$A:$A,0)),"")</f>
        <v/>
      </c>
      <c r="M43" s="17" t="str">
        <f>IFERROR(INDEX('3. Asset Results'!$M:$M,MATCH('3. Most Critical'!$C43,'3. Asset Results'!$A:$A,0)),"")</f>
        <v/>
      </c>
      <c r="N43" s="14" t="str">
        <f>IFERROR(INDEX('2. Data Collection Sheet'!$N:$N,MATCH('3. Most Critical'!$C43,'2. Data Collection Sheet'!$A:$A,0)),"")</f>
        <v/>
      </c>
    </row>
    <row r="44" spans="1:14" ht="59.25" customHeight="1" x14ac:dyDescent="0.25">
      <c r="A44" s="31">
        <v>37</v>
      </c>
      <c r="B44" s="32"/>
      <c r="C44" s="14">
        <f>FilterMostCritical!$A38</f>
        <v>0</v>
      </c>
      <c r="D44" s="14">
        <f>IF($C44="","",FilterMostCritical!$B38)</f>
        <v>0</v>
      </c>
      <c r="E44" s="14">
        <f>IF($C44="","",FilterMostCritical!$C38)</f>
        <v>0</v>
      </c>
      <c r="F44" s="14" t="str">
        <f>IFERROR(INDEX('2. Data Collection Sheet'!$E:$E,MATCH('3. Most Critical'!$C44,'2. Data Collection Sheet'!$A:$A,0)),"")</f>
        <v/>
      </c>
      <c r="G44" s="14" t="str">
        <f>IFERROR(IF(INDEX('2. Data Collection Sheet'!$F:$F,MATCH('3. Most Critical'!$C44,'2. Data Collection Sheet'!$A:$A,0))="","",INDEX('2. Data Collection Sheet'!$F:$F,MATCH('3. Most Critical'!$C44,'2. Data Collection Sheet'!$A:$A,0))),"")</f>
        <v/>
      </c>
      <c r="H44" s="14" t="str">
        <f>IFERROR(INDEX('3. Asset Results'!$I:$I,MATCH('3. Most Critical'!$C44,'3. Asset Results'!$A:$A,0)),"")</f>
        <v/>
      </c>
      <c r="I44" s="14" t="str">
        <f>IFERROR(INDEX('3. Asset Results'!$H:$H,MATCH('3. Most Critical'!$C44,'3. Asset Results'!$A:$A,0)),"")</f>
        <v/>
      </c>
      <c r="J44" s="14" t="str">
        <f>IFERROR(INDEX('3. Asset Results'!$J:$J,MATCH('3. Most Critical'!$C44,'3. Asset Results'!$A:$A,0)),"")</f>
        <v/>
      </c>
      <c r="K44" s="14" t="str">
        <f>IFERROR(INDEX('3. Asset Results'!$E:$E,MATCH('3. Most Critical'!$C44,'3. Asset Results'!$A:$A,0)),"")</f>
        <v/>
      </c>
      <c r="L44" s="17" t="str">
        <f>IFERROR(INDEX('3. Asset Results'!$L:$L,MATCH('3. Most Critical'!$C44,'3. Asset Results'!$A:$A,0)),"")</f>
        <v/>
      </c>
      <c r="M44" s="17" t="str">
        <f>IFERROR(INDEX('3. Asset Results'!$M:$M,MATCH('3. Most Critical'!$C44,'3. Asset Results'!$A:$A,0)),"")</f>
        <v/>
      </c>
      <c r="N44" s="14" t="str">
        <f>IFERROR(INDEX('2. Data Collection Sheet'!$N:$N,MATCH('3. Most Critical'!$C44,'2. Data Collection Sheet'!$A:$A,0)),"")</f>
        <v/>
      </c>
    </row>
    <row r="45" spans="1:14" ht="59.25" customHeight="1" x14ac:dyDescent="0.25">
      <c r="A45" s="31">
        <v>38</v>
      </c>
      <c r="B45" s="32"/>
      <c r="C45" s="14">
        <f>FilterMostCritical!$A39</f>
        <v>0</v>
      </c>
      <c r="D45" s="14">
        <f>IF($C45="","",FilterMostCritical!$B39)</f>
        <v>0</v>
      </c>
      <c r="E45" s="14">
        <f>IF($C45="","",FilterMostCritical!$C39)</f>
        <v>0</v>
      </c>
      <c r="F45" s="14" t="str">
        <f>IFERROR(INDEX('2. Data Collection Sheet'!$E:$E,MATCH('3. Most Critical'!$C45,'2. Data Collection Sheet'!$A:$A,0)),"")</f>
        <v/>
      </c>
      <c r="G45" s="14" t="str">
        <f>IFERROR(IF(INDEX('2. Data Collection Sheet'!$F:$F,MATCH('3. Most Critical'!$C45,'2. Data Collection Sheet'!$A:$A,0))="","",INDEX('2. Data Collection Sheet'!$F:$F,MATCH('3. Most Critical'!$C45,'2. Data Collection Sheet'!$A:$A,0))),"")</f>
        <v/>
      </c>
      <c r="H45" s="14" t="str">
        <f>IFERROR(INDEX('3. Asset Results'!$I:$I,MATCH('3. Most Critical'!$C45,'3. Asset Results'!$A:$A,0)),"")</f>
        <v/>
      </c>
      <c r="I45" s="14" t="str">
        <f>IFERROR(INDEX('3. Asset Results'!$H:$H,MATCH('3. Most Critical'!$C45,'3. Asset Results'!$A:$A,0)),"")</f>
        <v/>
      </c>
      <c r="J45" s="14" t="str">
        <f>IFERROR(INDEX('3. Asset Results'!$J:$J,MATCH('3. Most Critical'!$C45,'3. Asset Results'!$A:$A,0)),"")</f>
        <v/>
      </c>
      <c r="K45" s="14" t="str">
        <f>IFERROR(INDEX('3. Asset Results'!$E:$E,MATCH('3. Most Critical'!$C45,'3. Asset Results'!$A:$A,0)),"")</f>
        <v/>
      </c>
      <c r="L45" s="17" t="str">
        <f>IFERROR(INDEX('3. Asset Results'!$L:$L,MATCH('3. Most Critical'!$C45,'3. Asset Results'!$A:$A,0)),"")</f>
        <v/>
      </c>
      <c r="M45" s="17" t="str">
        <f>IFERROR(INDEX('3. Asset Results'!$M:$M,MATCH('3. Most Critical'!$C45,'3. Asset Results'!$A:$A,0)),"")</f>
        <v/>
      </c>
      <c r="N45" s="14" t="str">
        <f>IFERROR(INDEX('2. Data Collection Sheet'!$N:$N,MATCH('3. Most Critical'!$C45,'2. Data Collection Sheet'!$A:$A,0)),"")</f>
        <v/>
      </c>
    </row>
    <row r="46" spans="1:14" ht="59.25" customHeight="1" x14ac:dyDescent="0.25">
      <c r="A46" s="31">
        <v>39</v>
      </c>
      <c r="B46" s="32"/>
      <c r="C46" s="14">
        <f>FilterMostCritical!$A40</f>
        <v>0</v>
      </c>
      <c r="D46" s="14">
        <f>IF($C46="","",FilterMostCritical!$B40)</f>
        <v>0</v>
      </c>
      <c r="E46" s="14">
        <f>IF($C46="","",FilterMostCritical!$C40)</f>
        <v>0</v>
      </c>
      <c r="F46" s="14" t="str">
        <f>IFERROR(INDEX('2. Data Collection Sheet'!$E:$E,MATCH('3. Most Critical'!$C46,'2. Data Collection Sheet'!$A:$A,0)),"")</f>
        <v/>
      </c>
      <c r="G46" s="14" t="str">
        <f>IFERROR(IF(INDEX('2. Data Collection Sheet'!$F:$F,MATCH('3. Most Critical'!$C46,'2. Data Collection Sheet'!$A:$A,0))="","",INDEX('2. Data Collection Sheet'!$F:$F,MATCH('3. Most Critical'!$C46,'2. Data Collection Sheet'!$A:$A,0))),"")</f>
        <v/>
      </c>
      <c r="H46" s="14" t="str">
        <f>IFERROR(INDEX('3. Asset Results'!$I:$I,MATCH('3. Most Critical'!$C46,'3. Asset Results'!$A:$A,0)),"")</f>
        <v/>
      </c>
      <c r="I46" s="14" t="str">
        <f>IFERROR(INDEX('3. Asset Results'!$H:$H,MATCH('3. Most Critical'!$C46,'3. Asset Results'!$A:$A,0)),"")</f>
        <v/>
      </c>
      <c r="J46" s="14" t="str">
        <f>IFERROR(INDEX('3. Asset Results'!$J:$J,MATCH('3. Most Critical'!$C46,'3. Asset Results'!$A:$A,0)),"")</f>
        <v/>
      </c>
      <c r="K46" s="14" t="str">
        <f>IFERROR(INDEX('3. Asset Results'!$E:$E,MATCH('3. Most Critical'!$C46,'3. Asset Results'!$A:$A,0)),"")</f>
        <v/>
      </c>
      <c r="L46" s="17" t="str">
        <f>IFERROR(INDEX('3. Asset Results'!$L:$L,MATCH('3. Most Critical'!$C46,'3. Asset Results'!$A:$A,0)),"")</f>
        <v/>
      </c>
      <c r="M46" s="17" t="str">
        <f>IFERROR(INDEX('3. Asset Results'!$M:$M,MATCH('3. Most Critical'!$C46,'3. Asset Results'!$A:$A,0)),"")</f>
        <v/>
      </c>
      <c r="N46" s="14" t="str">
        <f>IFERROR(INDEX('2. Data Collection Sheet'!$N:$N,MATCH('3. Most Critical'!$C46,'2. Data Collection Sheet'!$A:$A,0)),"")</f>
        <v/>
      </c>
    </row>
    <row r="47" spans="1:14" ht="59.25" customHeight="1" x14ac:dyDescent="0.25">
      <c r="A47" s="31">
        <v>40</v>
      </c>
      <c r="B47" s="32"/>
      <c r="C47" s="14">
        <f>FilterMostCritical!$A41</f>
        <v>0</v>
      </c>
      <c r="D47" s="14">
        <f>IF($C47="","",FilterMostCritical!$B41)</f>
        <v>0</v>
      </c>
      <c r="E47" s="14">
        <f>IF($C47="","",FilterMostCritical!$C41)</f>
        <v>0</v>
      </c>
      <c r="F47" s="14" t="str">
        <f>IFERROR(INDEX('2. Data Collection Sheet'!$E:$E,MATCH('3. Most Critical'!$C47,'2. Data Collection Sheet'!$A:$A,0)),"")</f>
        <v/>
      </c>
      <c r="G47" s="14" t="str">
        <f>IFERROR(IF(INDEX('2. Data Collection Sheet'!$F:$F,MATCH('3. Most Critical'!$C47,'2. Data Collection Sheet'!$A:$A,0))="","",INDEX('2. Data Collection Sheet'!$F:$F,MATCH('3. Most Critical'!$C47,'2. Data Collection Sheet'!$A:$A,0))),"")</f>
        <v/>
      </c>
      <c r="H47" s="14" t="str">
        <f>IFERROR(INDEX('3. Asset Results'!$I:$I,MATCH('3. Most Critical'!$C47,'3. Asset Results'!$A:$A,0)),"")</f>
        <v/>
      </c>
      <c r="I47" s="14" t="str">
        <f>IFERROR(INDEX('3. Asset Results'!$H:$H,MATCH('3. Most Critical'!$C47,'3. Asset Results'!$A:$A,0)),"")</f>
        <v/>
      </c>
      <c r="J47" s="14" t="str">
        <f>IFERROR(INDEX('3. Asset Results'!$J:$J,MATCH('3. Most Critical'!$C47,'3. Asset Results'!$A:$A,0)),"")</f>
        <v/>
      </c>
      <c r="K47" s="14" t="str">
        <f>IFERROR(INDEX('3. Asset Results'!$E:$E,MATCH('3. Most Critical'!$C47,'3. Asset Results'!$A:$A,0)),"")</f>
        <v/>
      </c>
      <c r="L47" s="17" t="str">
        <f>IFERROR(INDEX('3. Asset Results'!$L:$L,MATCH('3. Most Critical'!$C47,'3. Asset Results'!$A:$A,0)),"")</f>
        <v/>
      </c>
      <c r="M47" s="17" t="str">
        <f>IFERROR(INDEX('3. Asset Results'!$M:$M,MATCH('3. Most Critical'!$C47,'3. Asset Results'!$A:$A,0)),"")</f>
        <v/>
      </c>
      <c r="N47" s="14" t="str">
        <f>IFERROR(INDEX('2. Data Collection Sheet'!$N:$N,MATCH('3. Most Critical'!$C47,'2. Data Collection Sheet'!$A:$A,0)),"")</f>
        <v/>
      </c>
    </row>
    <row r="48" spans="1:14" ht="59.25" customHeight="1" x14ac:dyDescent="0.25">
      <c r="A48" s="31">
        <v>41</v>
      </c>
      <c r="B48" s="32"/>
      <c r="C48" s="14">
        <f>FilterMostCritical!$A42</f>
        <v>0</v>
      </c>
      <c r="D48" s="14">
        <f>IF($C48="","",FilterMostCritical!$B42)</f>
        <v>0</v>
      </c>
      <c r="E48" s="14">
        <f>IF($C48="","",FilterMostCritical!$C42)</f>
        <v>0</v>
      </c>
      <c r="F48" s="14" t="str">
        <f>IFERROR(INDEX('2. Data Collection Sheet'!$E:$E,MATCH('3. Most Critical'!$C48,'2. Data Collection Sheet'!$A:$A,0)),"")</f>
        <v/>
      </c>
      <c r="G48" s="14" t="str">
        <f>IFERROR(IF(INDEX('2. Data Collection Sheet'!$F:$F,MATCH('3. Most Critical'!$C48,'2. Data Collection Sheet'!$A:$A,0))="","",INDEX('2. Data Collection Sheet'!$F:$F,MATCH('3. Most Critical'!$C48,'2. Data Collection Sheet'!$A:$A,0))),"")</f>
        <v/>
      </c>
      <c r="H48" s="14" t="str">
        <f>IFERROR(INDEX('3. Asset Results'!$I:$I,MATCH('3. Most Critical'!$C48,'3. Asset Results'!$A:$A,0)),"")</f>
        <v/>
      </c>
      <c r="I48" s="14" t="str">
        <f>IFERROR(INDEX('3. Asset Results'!$H:$H,MATCH('3. Most Critical'!$C48,'3. Asset Results'!$A:$A,0)),"")</f>
        <v/>
      </c>
      <c r="J48" s="14" t="str">
        <f>IFERROR(INDEX('3. Asset Results'!$J:$J,MATCH('3. Most Critical'!$C48,'3. Asset Results'!$A:$A,0)),"")</f>
        <v/>
      </c>
      <c r="K48" s="14" t="str">
        <f>IFERROR(INDEX('3. Asset Results'!$E:$E,MATCH('3. Most Critical'!$C48,'3. Asset Results'!$A:$A,0)),"")</f>
        <v/>
      </c>
      <c r="L48" s="17" t="str">
        <f>IFERROR(INDEX('3. Asset Results'!$L:$L,MATCH('3. Most Critical'!$C48,'3. Asset Results'!$A:$A,0)),"")</f>
        <v/>
      </c>
      <c r="M48" s="17" t="str">
        <f>IFERROR(INDEX('3. Asset Results'!$M:$M,MATCH('3. Most Critical'!$C48,'3. Asset Results'!$A:$A,0)),"")</f>
        <v/>
      </c>
      <c r="N48" s="14" t="str">
        <f>IFERROR(INDEX('2. Data Collection Sheet'!$N:$N,MATCH('3. Most Critical'!$C48,'2. Data Collection Sheet'!$A:$A,0)),"")</f>
        <v/>
      </c>
    </row>
    <row r="49" spans="1:14" ht="59.25" customHeight="1" x14ac:dyDescent="0.25">
      <c r="A49" s="31">
        <v>42</v>
      </c>
      <c r="B49" s="32"/>
      <c r="C49" s="14">
        <f>FilterMostCritical!$A43</f>
        <v>0</v>
      </c>
      <c r="D49" s="14">
        <f>IF($C49="","",FilterMostCritical!$B43)</f>
        <v>0</v>
      </c>
      <c r="E49" s="14">
        <f>IF($C49="","",FilterMostCritical!$C43)</f>
        <v>0</v>
      </c>
      <c r="F49" s="14" t="str">
        <f>IFERROR(INDEX('2. Data Collection Sheet'!$E:$E,MATCH('3. Most Critical'!$C49,'2. Data Collection Sheet'!$A:$A,0)),"")</f>
        <v/>
      </c>
      <c r="G49" s="14" t="str">
        <f>IFERROR(IF(INDEX('2. Data Collection Sheet'!$F:$F,MATCH('3. Most Critical'!$C49,'2. Data Collection Sheet'!$A:$A,0))="","",INDEX('2. Data Collection Sheet'!$F:$F,MATCH('3. Most Critical'!$C49,'2. Data Collection Sheet'!$A:$A,0))),"")</f>
        <v/>
      </c>
      <c r="H49" s="14" t="str">
        <f>IFERROR(INDEX('3. Asset Results'!$I:$I,MATCH('3. Most Critical'!$C49,'3. Asset Results'!$A:$A,0)),"")</f>
        <v/>
      </c>
      <c r="I49" s="14" t="str">
        <f>IFERROR(INDEX('3. Asset Results'!$H:$H,MATCH('3. Most Critical'!$C49,'3. Asset Results'!$A:$A,0)),"")</f>
        <v/>
      </c>
      <c r="J49" s="14" t="str">
        <f>IFERROR(INDEX('3. Asset Results'!$J:$J,MATCH('3. Most Critical'!$C49,'3. Asset Results'!$A:$A,0)),"")</f>
        <v/>
      </c>
      <c r="K49" s="14" t="str">
        <f>IFERROR(INDEX('3. Asset Results'!$E:$E,MATCH('3. Most Critical'!$C49,'3. Asset Results'!$A:$A,0)),"")</f>
        <v/>
      </c>
      <c r="L49" s="17" t="str">
        <f>IFERROR(INDEX('3. Asset Results'!$L:$L,MATCH('3. Most Critical'!$C49,'3. Asset Results'!$A:$A,0)),"")</f>
        <v/>
      </c>
      <c r="M49" s="17" t="str">
        <f>IFERROR(INDEX('3. Asset Results'!$M:$M,MATCH('3. Most Critical'!$C49,'3. Asset Results'!$A:$A,0)),"")</f>
        <v/>
      </c>
      <c r="N49" s="14" t="str">
        <f>IFERROR(INDEX('2. Data Collection Sheet'!$N:$N,MATCH('3. Most Critical'!$C49,'2. Data Collection Sheet'!$A:$A,0)),"")</f>
        <v/>
      </c>
    </row>
    <row r="50" spans="1:14" ht="59.25" customHeight="1" x14ac:dyDescent="0.25">
      <c r="A50" s="31">
        <v>43</v>
      </c>
      <c r="B50" s="32"/>
      <c r="C50" s="14">
        <f>FilterMostCritical!$A44</f>
        <v>0</v>
      </c>
      <c r="D50" s="14">
        <f>IF($C50="","",FilterMostCritical!$B44)</f>
        <v>0</v>
      </c>
      <c r="E50" s="14">
        <f>IF($C50="","",FilterMostCritical!$C44)</f>
        <v>0</v>
      </c>
      <c r="F50" s="14" t="str">
        <f>IFERROR(INDEX('2. Data Collection Sheet'!$E:$E,MATCH('3. Most Critical'!$C50,'2. Data Collection Sheet'!$A:$A,0)),"")</f>
        <v/>
      </c>
      <c r="G50" s="14" t="str">
        <f>IFERROR(IF(INDEX('2. Data Collection Sheet'!$F:$F,MATCH('3. Most Critical'!$C50,'2. Data Collection Sheet'!$A:$A,0))="","",INDEX('2. Data Collection Sheet'!$F:$F,MATCH('3. Most Critical'!$C50,'2. Data Collection Sheet'!$A:$A,0))),"")</f>
        <v/>
      </c>
      <c r="H50" s="14" t="str">
        <f>IFERROR(INDEX('3. Asset Results'!$I:$I,MATCH('3. Most Critical'!$C50,'3. Asset Results'!$A:$A,0)),"")</f>
        <v/>
      </c>
      <c r="I50" s="14" t="str">
        <f>IFERROR(INDEX('3. Asset Results'!$H:$H,MATCH('3. Most Critical'!$C50,'3. Asset Results'!$A:$A,0)),"")</f>
        <v/>
      </c>
      <c r="J50" s="14" t="str">
        <f>IFERROR(INDEX('3. Asset Results'!$J:$J,MATCH('3. Most Critical'!$C50,'3. Asset Results'!$A:$A,0)),"")</f>
        <v/>
      </c>
      <c r="K50" s="14" t="str">
        <f>IFERROR(INDEX('3. Asset Results'!$E:$E,MATCH('3. Most Critical'!$C50,'3. Asset Results'!$A:$A,0)),"")</f>
        <v/>
      </c>
      <c r="L50" s="17" t="str">
        <f>IFERROR(INDEX('3. Asset Results'!$L:$L,MATCH('3. Most Critical'!$C50,'3. Asset Results'!$A:$A,0)),"")</f>
        <v/>
      </c>
      <c r="M50" s="17" t="str">
        <f>IFERROR(INDEX('3. Asset Results'!$M:$M,MATCH('3. Most Critical'!$C50,'3. Asset Results'!$A:$A,0)),"")</f>
        <v/>
      </c>
      <c r="N50" s="14" t="str">
        <f>IFERROR(INDEX('2. Data Collection Sheet'!$N:$N,MATCH('3. Most Critical'!$C50,'2. Data Collection Sheet'!$A:$A,0)),"")</f>
        <v/>
      </c>
    </row>
    <row r="51" spans="1:14" ht="59.25" customHeight="1" x14ac:dyDescent="0.25">
      <c r="A51" s="31">
        <v>44</v>
      </c>
      <c r="B51" s="32"/>
      <c r="C51" s="14">
        <f>FilterMostCritical!$A45</f>
        <v>0</v>
      </c>
      <c r="D51" s="14">
        <f>IF($C51="","",FilterMostCritical!$B45)</f>
        <v>0</v>
      </c>
      <c r="E51" s="14">
        <f>IF($C51="","",FilterMostCritical!$C45)</f>
        <v>0</v>
      </c>
      <c r="F51" s="14" t="str">
        <f>IFERROR(INDEX('2. Data Collection Sheet'!$E:$E,MATCH('3. Most Critical'!$C51,'2. Data Collection Sheet'!$A:$A,0)),"")</f>
        <v/>
      </c>
      <c r="G51" s="14" t="str">
        <f>IFERROR(IF(INDEX('2. Data Collection Sheet'!$F:$F,MATCH('3. Most Critical'!$C51,'2. Data Collection Sheet'!$A:$A,0))="","",INDEX('2. Data Collection Sheet'!$F:$F,MATCH('3. Most Critical'!$C51,'2. Data Collection Sheet'!$A:$A,0))),"")</f>
        <v/>
      </c>
      <c r="H51" s="14" t="str">
        <f>IFERROR(INDEX('3. Asset Results'!$I:$I,MATCH('3. Most Critical'!$C51,'3. Asset Results'!$A:$A,0)),"")</f>
        <v/>
      </c>
      <c r="I51" s="14" t="str">
        <f>IFERROR(INDEX('3. Asset Results'!$H:$H,MATCH('3. Most Critical'!$C51,'3. Asset Results'!$A:$A,0)),"")</f>
        <v/>
      </c>
      <c r="J51" s="14" t="str">
        <f>IFERROR(INDEX('3. Asset Results'!$J:$J,MATCH('3. Most Critical'!$C51,'3. Asset Results'!$A:$A,0)),"")</f>
        <v/>
      </c>
      <c r="K51" s="14" t="str">
        <f>IFERROR(INDEX('3. Asset Results'!$E:$E,MATCH('3. Most Critical'!$C51,'3. Asset Results'!$A:$A,0)),"")</f>
        <v/>
      </c>
      <c r="L51" s="17" t="str">
        <f>IFERROR(INDEX('3. Asset Results'!$L:$L,MATCH('3. Most Critical'!$C51,'3. Asset Results'!$A:$A,0)),"")</f>
        <v/>
      </c>
      <c r="M51" s="17" t="str">
        <f>IFERROR(INDEX('3. Asset Results'!$M:$M,MATCH('3. Most Critical'!$C51,'3. Asset Results'!$A:$A,0)),"")</f>
        <v/>
      </c>
      <c r="N51" s="14" t="str">
        <f>IFERROR(INDEX('2. Data Collection Sheet'!$N:$N,MATCH('3. Most Critical'!$C51,'2. Data Collection Sheet'!$A:$A,0)),"")</f>
        <v/>
      </c>
    </row>
    <row r="52" spans="1:14" ht="59.25" customHeight="1" x14ac:dyDescent="0.25">
      <c r="A52" s="31">
        <v>45</v>
      </c>
      <c r="B52" s="32"/>
      <c r="C52" s="14">
        <f>FilterMostCritical!$A46</f>
        <v>0</v>
      </c>
      <c r="D52" s="14">
        <f>IF($C52="","",FilterMostCritical!$B46)</f>
        <v>0</v>
      </c>
      <c r="E52" s="14">
        <f>IF($C52="","",FilterMostCritical!$C46)</f>
        <v>0</v>
      </c>
      <c r="F52" s="14" t="str">
        <f>IFERROR(INDEX('2. Data Collection Sheet'!$E:$E,MATCH('3. Most Critical'!$C52,'2. Data Collection Sheet'!$A:$A,0)),"")</f>
        <v/>
      </c>
      <c r="G52" s="14" t="str">
        <f>IFERROR(IF(INDEX('2. Data Collection Sheet'!$F:$F,MATCH('3. Most Critical'!$C52,'2. Data Collection Sheet'!$A:$A,0))="","",INDEX('2. Data Collection Sheet'!$F:$F,MATCH('3. Most Critical'!$C52,'2. Data Collection Sheet'!$A:$A,0))),"")</f>
        <v/>
      </c>
      <c r="H52" s="14" t="str">
        <f>IFERROR(INDEX('3. Asset Results'!$I:$I,MATCH('3. Most Critical'!$C52,'3. Asset Results'!$A:$A,0)),"")</f>
        <v/>
      </c>
      <c r="I52" s="14" t="str">
        <f>IFERROR(INDEX('3. Asset Results'!$H:$H,MATCH('3. Most Critical'!$C52,'3. Asset Results'!$A:$A,0)),"")</f>
        <v/>
      </c>
      <c r="J52" s="14" t="str">
        <f>IFERROR(INDEX('3. Asset Results'!$J:$J,MATCH('3. Most Critical'!$C52,'3. Asset Results'!$A:$A,0)),"")</f>
        <v/>
      </c>
      <c r="K52" s="14" t="str">
        <f>IFERROR(INDEX('3. Asset Results'!$E:$E,MATCH('3. Most Critical'!$C52,'3. Asset Results'!$A:$A,0)),"")</f>
        <v/>
      </c>
      <c r="L52" s="17" t="str">
        <f>IFERROR(INDEX('3. Asset Results'!$L:$L,MATCH('3. Most Critical'!$C52,'3. Asset Results'!$A:$A,0)),"")</f>
        <v/>
      </c>
      <c r="M52" s="17" t="str">
        <f>IFERROR(INDEX('3. Asset Results'!$M:$M,MATCH('3. Most Critical'!$C52,'3. Asset Results'!$A:$A,0)),"")</f>
        <v/>
      </c>
      <c r="N52" s="14" t="str">
        <f>IFERROR(INDEX('2. Data Collection Sheet'!$N:$N,MATCH('3. Most Critical'!$C52,'2. Data Collection Sheet'!$A:$A,0)),"")</f>
        <v/>
      </c>
    </row>
    <row r="53" spans="1:14" ht="59.25" customHeight="1" x14ac:dyDescent="0.25">
      <c r="A53" s="31">
        <v>46</v>
      </c>
      <c r="B53" s="32"/>
      <c r="C53" s="14">
        <f>FilterMostCritical!$A47</f>
        <v>0</v>
      </c>
      <c r="D53" s="14">
        <f>IF($C53="","",FilterMostCritical!$B47)</f>
        <v>0</v>
      </c>
      <c r="E53" s="14">
        <f>IF($C53="","",FilterMostCritical!$C47)</f>
        <v>0</v>
      </c>
      <c r="F53" s="14" t="str">
        <f>IFERROR(INDEX('2. Data Collection Sheet'!$E:$E,MATCH('3. Most Critical'!$C53,'2. Data Collection Sheet'!$A:$A,0)),"")</f>
        <v/>
      </c>
      <c r="G53" s="14" t="str">
        <f>IFERROR(IF(INDEX('2. Data Collection Sheet'!$F:$F,MATCH('3. Most Critical'!$C53,'2. Data Collection Sheet'!$A:$A,0))="","",INDEX('2. Data Collection Sheet'!$F:$F,MATCH('3. Most Critical'!$C53,'2. Data Collection Sheet'!$A:$A,0))),"")</f>
        <v/>
      </c>
      <c r="H53" s="14" t="str">
        <f>IFERROR(INDEX('3. Asset Results'!$I:$I,MATCH('3. Most Critical'!$C53,'3. Asset Results'!$A:$A,0)),"")</f>
        <v/>
      </c>
      <c r="I53" s="14" t="str">
        <f>IFERROR(INDEX('3. Asset Results'!$H:$H,MATCH('3. Most Critical'!$C53,'3. Asset Results'!$A:$A,0)),"")</f>
        <v/>
      </c>
      <c r="J53" s="14" t="str">
        <f>IFERROR(INDEX('3. Asset Results'!$J:$J,MATCH('3. Most Critical'!$C53,'3. Asset Results'!$A:$A,0)),"")</f>
        <v/>
      </c>
      <c r="K53" s="14" t="str">
        <f>IFERROR(INDEX('3. Asset Results'!$E:$E,MATCH('3. Most Critical'!$C53,'3. Asset Results'!$A:$A,0)),"")</f>
        <v/>
      </c>
      <c r="L53" s="17" t="str">
        <f>IFERROR(INDEX('3. Asset Results'!$L:$L,MATCH('3. Most Critical'!$C53,'3. Asset Results'!$A:$A,0)),"")</f>
        <v/>
      </c>
      <c r="M53" s="17" t="str">
        <f>IFERROR(INDEX('3. Asset Results'!$M:$M,MATCH('3. Most Critical'!$C53,'3. Asset Results'!$A:$A,0)),"")</f>
        <v/>
      </c>
      <c r="N53" s="14" t="str">
        <f>IFERROR(INDEX('2. Data Collection Sheet'!$N:$N,MATCH('3. Most Critical'!$C53,'2. Data Collection Sheet'!$A:$A,0)),"")</f>
        <v/>
      </c>
    </row>
    <row r="54" spans="1:14" ht="59.25" customHeight="1" x14ac:dyDescent="0.25">
      <c r="A54" s="31">
        <v>47</v>
      </c>
      <c r="B54" s="32"/>
      <c r="C54" s="14">
        <f>FilterMostCritical!$A48</f>
        <v>0</v>
      </c>
      <c r="D54" s="14">
        <f>IF($C54="","",FilterMostCritical!$B48)</f>
        <v>0</v>
      </c>
      <c r="E54" s="14">
        <f>IF($C54="","",FilterMostCritical!$C48)</f>
        <v>0</v>
      </c>
      <c r="F54" s="14" t="str">
        <f>IFERROR(INDEX('2. Data Collection Sheet'!$E:$E,MATCH('3. Most Critical'!$C54,'2. Data Collection Sheet'!$A:$A,0)),"")</f>
        <v/>
      </c>
      <c r="G54" s="14" t="str">
        <f>IFERROR(IF(INDEX('2. Data Collection Sheet'!$F:$F,MATCH('3. Most Critical'!$C54,'2. Data Collection Sheet'!$A:$A,0))="","",INDEX('2. Data Collection Sheet'!$F:$F,MATCH('3. Most Critical'!$C54,'2. Data Collection Sheet'!$A:$A,0))),"")</f>
        <v/>
      </c>
      <c r="H54" s="14" t="str">
        <f>IFERROR(INDEX('3. Asset Results'!$I:$I,MATCH('3. Most Critical'!$C54,'3. Asset Results'!$A:$A,0)),"")</f>
        <v/>
      </c>
      <c r="I54" s="14" t="str">
        <f>IFERROR(INDEX('3. Asset Results'!$H:$H,MATCH('3. Most Critical'!$C54,'3. Asset Results'!$A:$A,0)),"")</f>
        <v/>
      </c>
      <c r="J54" s="14" t="str">
        <f>IFERROR(INDEX('3. Asset Results'!$J:$J,MATCH('3. Most Critical'!$C54,'3. Asset Results'!$A:$A,0)),"")</f>
        <v/>
      </c>
      <c r="K54" s="14" t="str">
        <f>IFERROR(INDEX('3. Asset Results'!$E:$E,MATCH('3. Most Critical'!$C54,'3. Asset Results'!$A:$A,0)),"")</f>
        <v/>
      </c>
      <c r="L54" s="17" t="str">
        <f>IFERROR(INDEX('3. Asset Results'!$L:$L,MATCH('3. Most Critical'!$C54,'3. Asset Results'!$A:$A,0)),"")</f>
        <v/>
      </c>
      <c r="M54" s="17" t="str">
        <f>IFERROR(INDEX('3. Asset Results'!$M:$M,MATCH('3. Most Critical'!$C54,'3. Asset Results'!$A:$A,0)),"")</f>
        <v/>
      </c>
      <c r="N54" s="14" t="str">
        <f>IFERROR(INDEX('2. Data Collection Sheet'!$N:$N,MATCH('3. Most Critical'!$C54,'2. Data Collection Sheet'!$A:$A,0)),"")</f>
        <v/>
      </c>
    </row>
    <row r="55" spans="1:14" ht="59.25" customHeight="1" x14ac:dyDescent="0.25">
      <c r="A55" s="31">
        <v>48</v>
      </c>
      <c r="B55" s="32"/>
      <c r="C55" s="14">
        <f>FilterMostCritical!$A49</f>
        <v>0</v>
      </c>
      <c r="D55" s="14">
        <f>IF($C55="","",FilterMostCritical!$B49)</f>
        <v>0</v>
      </c>
      <c r="E55" s="14">
        <f>IF($C55="","",FilterMostCritical!$C49)</f>
        <v>0</v>
      </c>
      <c r="F55" s="14" t="str">
        <f>IFERROR(INDEX('2. Data Collection Sheet'!$E:$E,MATCH('3. Most Critical'!$C55,'2. Data Collection Sheet'!$A:$A,0)),"")</f>
        <v/>
      </c>
      <c r="G55" s="14" t="str">
        <f>IFERROR(IF(INDEX('2. Data Collection Sheet'!$F:$F,MATCH('3. Most Critical'!$C55,'2. Data Collection Sheet'!$A:$A,0))="","",INDEX('2. Data Collection Sheet'!$F:$F,MATCH('3. Most Critical'!$C55,'2. Data Collection Sheet'!$A:$A,0))),"")</f>
        <v/>
      </c>
      <c r="H55" s="14" t="str">
        <f>IFERROR(INDEX('3. Asset Results'!$I:$I,MATCH('3. Most Critical'!$C55,'3. Asset Results'!$A:$A,0)),"")</f>
        <v/>
      </c>
      <c r="I55" s="14" t="str">
        <f>IFERROR(INDEX('3. Asset Results'!$H:$H,MATCH('3. Most Critical'!$C55,'3. Asset Results'!$A:$A,0)),"")</f>
        <v/>
      </c>
      <c r="J55" s="14" t="str">
        <f>IFERROR(INDEX('3. Asset Results'!$J:$J,MATCH('3. Most Critical'!$C55,'3. Asset Results'!$A:$A,0)),"")</f>
        <v/>
      </c>
      <c r="K55" s="14" t="str">
        <f>IFERROR(INDEX('3. Asset Results'!$E:$E,MATCH('3. Most Critical'!$C55,'3. Asset Results'!$A:$A,0)),"")</f>
        <v/>
      </c>
      <c r="L55" s="17" t="str">
        <f>IFERROR(INDEX('3. Asset Results'!$L:$L,MATCH('3. Most Critical'!$C55,'3. Asset Results'!$A:$A,0)),"")</f>
        <v/>
      </c>
      <c r="M55" s="17" t="str">
        <f>IFERROR(INDEX('3. Asset Results'!$M:$M,MATCH('3. Most Critical'!$C55,'3. Asset Results'!$A:$A,0)),"")</f>
        <v/>
      </c>
      <c r="N55" s="14" t="str">
        <f>IFERROR(INDEX('2. Data Collection Sheet'!$N:$N,MATCH('3. Most Critical'!$C55,'2. Data Collection Sheet'!$A:$A,0)),"")</f>
        <v/>
      </c>
    </row>
    <row r="56" spans="1:14" ht="59.25" customHeight="1" x14ac:dyDescent="0.25">
      <c r="A56" s="31">
        <v>49</v>
      </c>
      <c r="B56" s="32"/>
      <c r="C56" s="14">
        <f>FilterMostCritical!$A50</f>
        <v>0</v>
      </c>
      <c r="D56" s="14">
        <f>IF($C56="","",FilterMostCritical!$B50)</f>
        <v>0</v>
      </c>
      <c r="E56" s="14">
        <f>IF($C56="","",FilterMostCritical!$C50)</f>
        <v>0</v>
      </c>
      <c r="F56" s="14" t="str">
        <f>IFERROR(INDEX('2. Data Collection Sheet'!$E:$E,MATCH('3. Most Critical'!$C56,'2. Data Collection Sheet'!$A:$A,0)),"")</f>
        <v/>
      </c>
      <c r="G56" s="14" t="str">
        <f>IFERROR(IF(INDEX('2. Data Collection Sheet'!$F:$F,MATCH('3. Most Critical'!$C56,'2. Data Collection Sheet'!$A:$A,0))="","",INDEX('2. Data Collection Sheet'!$F:$F,MATCH('3. Most Critical'!$C56,'2. Data Collection Sheet'!$A:$A,0))),"")</f>
        <v/>
      </c>
      <c r="H56" s="14" t="str">
        <f>IFERROR(INDEX('3. Asset Results'!$I:$I,MATCH('3. Most Critical'!$C56,'3. Asset Results'!$A:$A,0)),"")</f>
        <v/>
      </c>
      <c r="I56" s="14" t="str">
        <f>IFERROR(INDEX('3. Asset Results'!$H:$H,MATCH('3. Most Critical'!$C56,'3. Asset Results'!$A:$A,0)),"")</f>
        <v/>
      </c>
      <c r="J56" s="14" t="str">
        <f>IFERROR(INDEX('3. Asset Results'!$J:$J,MATCH('3. Most Critical'!$C56,'3. Asset Results'!$A:$A,0)),"")</f>
        <v/>
      </c>
      <c r="K56" s="14" t="str">
        <f>IFERROR(INDEX('3. Asset Results'!$E:$E,MATCH('3. Most Critical'!$C56,'3. Asset Results'!$A:$A,0)),"")</f>
        <v/>
      </c>
      <c r="L56" s="17" t="str">
        <f>IFERROR(INDEX('3. Asset Results'!$L:$L,MATCH('3. Most Critical'!$C56,'3. Asset Results'!$A:$A,0)),"")</f>
        <v/>
      </c>
      <c r="M56" s="17" t="str">
        <f>IFERROR(INDEX('3. Asset Results'!$M:$M,MATCH('3. Most Critical'!$C56,'3. Asset Results'!$A:$A,0)),"")</f>
        <v/>
      </c>
      <c r="N56" s="14" t="str">
        <f>IFERROR(INDEX('2. Data Collection Sheet'!$N:$N,MATCH('3. Most Critical'!$C56,'2. Data Collection Sheet'!$A:$A,0)),"")</f>
        <v/>
      </c>
    </row>
    <row r="57" spans="1:14" ht="59.25" customHeight="1" x14ac:dyDescent="0.25">
      <c r="A57" s="31">
        <v>50</v>
      </c>
      <c r="B57" s="32"/>
      <c r="C57" s="14">
        <f>FilterMostCritical!$A51</f>
        <v>0</v>
      </c>
      <c r="D57" s="14">
        <f>IF($C57="","",FilterMostCritical!$B51)</f>
        <v>0</v>
      </c>
      <c r="E57" s="14">
        <f>IF($C57="","",FilterMostCritical!$C51)</f>
        <v>0</v>
      </c>
      <c r="F57" s="14" t="str">
        <f>IFERROR(INDEX('2. Data Collection Sheet'!$E:$E,MATCH('3. Most Critical'!$C57,'2. Data Collection Sheet'!$A:$A,0)),"")</f>
        <v/>
      </c>
      <c r="G57" s="14" t="str">
        <f>IFERROR(IF(INDEX('2. Data Collection Sheet'!$F:$F,MATCH('3. Most Critical'!$C57,'2. Data Collection Sheet'!$A:$A,0))="","",INDEX('2. Data Collection Sheet'!$F:$F,MATCH('3. Most Critical'!$C57,'2. Data Collection Sheet'!$A:$A,0))),"")</f>
        <v/>
      </c>
      <c r="H57" s="14" t="str">
        <f>IFERROR(INDEX('3. Asset Results'!$I:$I,MATCH('3. Most Critical'!$C57,'3. Asset Results'!$A:$A,0)),"")</f>
        <v/>
      </c>
      <c r="I57" s="14" t="str">
        <f>IFERROR(INDEX('3. Asset Results'!$H:$H,MATCH('3. Most Critical'!$C57,'3. Asset Results'!$A:$A,0)),"")</f>
        <v/>
      </c>
      <c r="J57" s="14" t="str">
        <f>IFERROR(INDEX('3. Asset Results'!$J:$J,MATCH('3. Most Critical'!$C57,'3. Asset Results'!$A:$A,0)),"")</f>
        <v/>
      </c>
      <c r="K57" s="14" t="str">
        <f>IFERROR(INDEX('3. Asset Results'!$E:$E,MATCH('3. Most Critical'!$C57,'3. Asset Results'!$A:$A,0)),"")</f>
        <v/>
      </c>
      <c r="L57" s="17" t="str">
        <f>IFERROR(INDEX('3. Asset Results'!$L:$L,MATCH('3. Most Critical'!$C57,'3. Asset Results'!$A:$A,0)),"")</f>
        <v/>
      </c>
      <c r="M57" s="17" t="str">
        <f>IFERROR(INDEX('3. Asset Results'!$M:$M,MATCH('3. Most Critical'!$C57,'3. Asset Results'!$A:$A,0)),"")</f>
        <v/>
      </c>
      <c r="N57" s="14" t="str">
        <f>IFERROR(INDEX('2. Data Collection Sheet'!$N:$N,MATCH('3. Most Critical'!$C57,'2. Data Collection Sheet'!$A:$A,0)),"")</f>
        <v/>
      </c>
    </row>
    <row r="58" spans="1:14" ht="59.25" customHeight="1" x14ac:dyDescent="0.25">
      <c r="A58" s="31">
        <v>51</v>
      </c>
      <c r="B58" s="32"/>
      <c r="C58" s="14">
        <f>FilterMostCritical!$A52</f>
        <v>0</v>
      </c>
      <c r="D58" s="14">
        <f>IF($C58="","",FilterMostCritical!$B52)</f>
        <v>0</v>
      </c>
      <c r="E58" s="14">
        <f>IF($C58="","",FilterMostCritical!$C52)</f>
        <v>0</v>
      </c>
      <c r="F58" s="14" t="str">
        <f>IFERROR(INDEX('2. Data Collection Sheet'!$E:$E,MATCH('3. Most Critical'!$C58,'2. Data Collection Sheet'!$A:$A,0)),"")</f>
        <v/>
      </c>
      <c r="G58" s="14" t="str">
        <f>IFERROR(IF(INDEX('2. Data Collection Sheet'!$F:$F,MATCH('3. Most Critical'!$C58,'2. Data Collection Sheet'!$A:$A,0))="","",INDEX('2. Data Collection Sheet'!$F:$F,MATCH('3. Most Critical'!$C58,'2. Data Collection Sheet'!$A:$A,0))),"")</f>
        <v/>
      </c>
      <c r="H58" s="14" t="str">
        <f>IFERROR(INDEX('3. Asset Results'!$I:$I,MATCH('3. Most Critical'!$C58,'3. Asset Results'!$A:$A,0)),"")</f>
        <v/>
      </c>
      <c r="I58" s="14" t="str">
        <f>IFERROR(INDEX('3. Asset Results'!$H:$H,MATCH('3. Most Critical'!$C58,'3. Asset Results'!$A:$A,0)),"")</f>
        <v/>
      </c>
      <c r="J58" s="14" t="str">
        <f>IFERROR(INDEX('3. Asset Results'!$J:$J,MATCH('3. Most Critical'!$C58,'3. Asset Results'!$A:$A,0)),"")</f>
        <v/>
      </c>
      <c r="K58" s="14" t="str">
        <f>IFERROR(INDEX('3. Asset Results'!$E:$E,MATCH('3. Most Critical'!$C58,'3. Asset Results'!$A:$A,0)),"")</f>
        <v/>
      </c>
      <c r="L58" s="17" t="str">
        <f>IFERROR(INDEX('3. Asset Results'!$L:$L,MATCH('3. Most Critical'!$C58,'3. Asset Results'!$A:$A,0)),"")</f>
        <v/>
      </c>
      <c r="M58" s="17" t="str">
        <f>IFERROR(INDEX('3. Asset Results'!$M:$M,MATCH('3. Most Critical'!$C58,'3. Asset Results'!$A:$A,0)),"")</f>
        <v/>
      </c>
      <c r="N58" s="14" t="str">
        <f>IFERROR(INDEX('2. Data Collection Sheet'!$N:$N,MATCH('3. Most Critical'!$C58,'2. Data Collection Sheet'!$A:$A,0)),"")</f>
        <v/>
      </c>
    </row>
    <row r="59" spans="1:14" ht="59.25" customHeight="1" x14ac:dyDescent="0.25">
      <c r="A59" s="31">
        <v>52</v>
      </c>
      <c r="B59" s="32"/>
      <c r="C59" s="14">
        <f>FilterMostCritical!$A53</f>
        <v>0</v>
      </c>
      <c r="D59" s="14">
        <f>IF($C59="","",FilterMostCritical!$B53)</f>
        <v>0</v>
      </c>
      <c r="E59" s="14">
        <f>IF($C59="","",FilterMostCritical!$C53)</f>
        <v>0</v>
      </c>
      <c r="F59" s="14" t="str">
        <f>IFERROR(INDEX('2. Data Collection Sheet'!$E:$E,MATCH('3. Most Critical'!$C59,'2. Data Collection Sheet'!$A:$A,0)),"")</f>
        <v/>
      </c>
      <c r="G59" s="14" t="str">
        <f>IFERROR(IF(INDEX('2. Data Collection Sheet'!$F:$F,MATCH('3. Most Critical'!$C59,'2. Data Collection Sheet'!$A:$A,0))="","",INDEX('2. Data Collection Sheet'!$F:$F,MATCH('3. Most Critical'!$C59,'2. Data Collection Sheet'!$A:$A,0))),"")</f>
        <v/>
      </c>
      <c r="H59" s="14" t="str">
        <f>IFERROR(INDEX('3. Asset Results'!$I:$I,MATCH('3. Most Critical'!$C59,'3. Asset Results'!$A:$A,0)),"")</f>
        <v/>
      </c>
      <c r="I59" s="14" t="str">
        <f>IFERROR(INDEX('3. Asset Results'!$H:$H,MATCH('3. Most Critical'!$C59,'3. Asset Results'!$A:$A,0)),"")</f>
        <v/>
      </c>
      <c r="J59" s="14" t="str">
        <f>IFERROR(INDEX('3. Asset Results'!$J:$J,MATCH('3. Most Critical'!$C59,'3. Asset Results'!$A:$A,0)),"")</f>
        <v/>
      </c>
      <c r="K59" s="14" t="str">
        <f>IFERROR(INDEX('3. Asset Results'!$E:$E,MATCH('3. Most Critical'!$C59,'3. Asset Results'!$A:$A,0)),"")</f>
        <v/>
      </c>
      <c r="L59" s="17" t="str">
        <f>IFERROR(INDEX('3. Asset Results'!$L:$L,MATCH('3. Most Critical'!$C59,'3. Asset Results'!$A:$A,0)),"")</f>
        <v/>
      </c>
      <c r="M59" s="17" t="str">
        <f>IFERROR(INDEX('3. Asset Results'!$M:$M,MATCH('3. Most Critical'!$C59,'3. Asset Results'!$A:$A,0)),"")</f>
        <v/>
      </c>
      <c r="N59" s="14" t="str">
        <f>IFERROR(INDEX('2. Data Collection Sheet'!$N:$N,MATCH('3. Most Critical'!$C59,'2. Data Collection Sheet'!$A:$A,0)),"")</f>
        <v/>
      </c>
    </row>
    <row r="60" spans="1:14" ht="59.25" customHeight="1" x14ac:dyDescent="0.25">
      <c r="A60" s="31">
        <v>53</v>
      </c>
      <c r="B60" s="32"/>
      <c r="C60" s="14">
        <f>FilterMostCritical!$A54</f>
        <v>0</v>
      </c>
      <c r="D60" s="14">
        <f>IF($C60="","",FilterMostCritical!$B54)</f>
        <v>0</v>
      </c>
      <c r="E60" s="14">
        <f>IF($C60="","",FilterMostCritical!$C54)</f>
        <v>0</v>
      </c>
      <c r="F60" s="14" t="str">
        <f>IFERROR(INDEX('2. Data Collection Sheet'!$E:$E,MATCH('3. Most Critical'!$C60,'2. Data Collection Sheet'!$A:$A,0)),"")</f>
        <v/>
      </c>
      <c r="G60" s="14" t="str">
        <f>IFERROR(IF(INDEX('2. Data Collection Sheet'!$F:$F,MATCH('3. Most Critical'!$C60,'2. Data Collection Sheet'!$A:$A,0))="","",INDEX('2. Data Collection Sheet'!$F:$F,MATCH('3. Most Critical'!$C60,'2. Data Collection Sheet'!$A:$A,0))),"")</f>
        <v/>
      </c>
      <c r="H60" s="14" t="str">
        <f>IFERROR(INDEX('3. Asset Results'!$I:$I,MATCH('3. Most Critical'!$C60,'3. Asset Results'!$A:$A,0)),"")</f>
        <v/>
      </c>
      <c r="I60" s="14" t="str">
        <f>IFERROR(INDEX('3. Asset Results'!$H:$H,MATCH('3. Most Critical'!$C60,'3. Asset Results'!$A:$A,0)),"")</f>
        <v/>
      </c>
      <c r="J60" s="14" t="str">
        <f>IFERROR(INDEX('3. Asset Results'!$J:$J,MATCH('3. Most Critical'!$C60,'3. Asset Results'!$A:$A,0)),"")</f>
        <v/>
      </c>
      <c r="K60" s="14" t="str">
        <f>IFERROR(INDEX('3. Asset Results'!$E:$E,MATCH('3. Most Critical'!$C60,'3. Asset Results'!$A:$A,0)),"")</f>
        <v/>
      </c>
      <c r="L60" s="17" t="str">
        <f>IFERROR(INDEX('3. Asset Results'!$L:$L,MATCH('3. Most Critical'!$C60,'3. Asset Results'!$A:$A,0)),"")</f>
        <v/>
      </c>
      <c r="M60" s="17" t="str">
        <f>IFERROR(INDEX('3. Asset Results'!$M:$M,MATCH('3. Most Critical'!$C60,'3. Asset Results'!$A:$A,0)),"")</f>
        <v/>
      </c>
      <c r="N60" s="14" t="str">
        <f>IFERROR(INDEX('2. Data Collection Sheet'!$N:$N,MATCH('3. Most Critical'!$C60,'2. Data Collection Sheet'!$A:$A,0)),"")</f>
        <v/>
      </c>
    </row>
    <row r="61" spans="1:14" ht="59.25" customHeight="1" x14ac:dyDescent="0.25">
      <c r="A61" s="31">
        <v>54</v>
      </c>
      <c r="B61" s="32"/>
      <c r="C61" s="14">
        <f>FilterMostCritical!$A55</f>
        <v>0</v>
      </c>
      <c r="D61" s="14">
        <f>IF($C61="","",FilterMostCritical!$B55)</f>
        <v>0</v>
      </c>
      <c r="E61" s="14">
        <f>IF($C61="","",FilterMostCritical!$C55)</f>
        <v>0</v>
      </c>
      <c r="F61" s="14" t="str">
        <f>IFERROR(INDEX('2. Data Collection Sheet'!$E:$E,MATCH('3. Most Critical'!$C61,'2. Data Collection Sheet'!$A:$A,0)),"")</f>
        <v/>
      </c>
      <c r="G61" s="14" t="str">
        <f>IFERROR(IF(INDEX('2. Data Collection Sheet'!$F:$F,MATCH('3. Most Critical'!$C61,'2. Data Collection Sheet'!$A:$A,0))="","",INDEX('2. Data Collection Sheet'!$F:$F,MATCH('3. Most Critical'!$C61,'2. Data Collection Sheet'!$A:$A,0))),"")</f>
        <v/>
      </c>
      <c r="H61" s="14" t="str">
        <f>IFERROR(INDEX('3. Asset Results'!$I:$I,MATCH('3. Most Critical'!$C61,'3. Asset Results'!$A:$A,0)),"")</f>
        <v/>
      </c>
      <c r="I61" s="14" t="str">
        <f>IFERROR(INDEX('3. Asset Results'!$H:$H,MATCH('3. Most Critical'!$C61,'3. Asset Results'!$A:$A,0)),"")</f>
        <v/>
      </c>
      <c r="J61" s="14" t="str">
        <f>IFERROR(INDEX('3. Asset Results'!$J:$J,MATCH('3. Most Critical'!$C61,'3. Asset Results'!$A:$A,0)),"")</f>
        <v/>
      </c>
      <c r="K61" s="14" t="str">
        <f>IFERROR(INDEX('3. Asset Results'!$E:$E,MATCH('3. Most Critical'!$C61,'3. Asset Results'!$A:$A,0)),"")</f>
        <v/>
      </c>
      <c r="L61" s="17" t="str">
        <f>IFERROR(INDEX('3. Asset Results'!$L:$L,MATCH('3. Most Critical'!$C61,'3. Asset Results'!$A:$A,0)),"")</f>
        <v/>
      </c>
      <c r="M61" s="17" t="str">
        <f>IFERROR(INDEX('3. Asset Results'!$M:$M,MATCH('3. Most Critical'!$C61,'3. Asset Results'!$A:$A,0)),"")</f>
        <v/>
      </c>
      <c r="N61" s="14" t="str">
        <f>IFERROR(INDEX('2. Data Collection Sheet'!$N:$N,MATCH('3. Most Critical'!$C61,'2. Data Collection Sheet'!$A:$A,0)),"")</f>
        <v/>
      </c>
    </row>
    <row r="62" spans="1:14" ht="59.25" customHeight="1" x14ac:dyDescent="0.25">
      <c r="A62" s="31">
        <v>55</v>
      </c>
      <c r="B62" s="32"/>
      <c r="C62" s="14">
        <f>FilterMostCritical!$A56</f>
        <v>0</v>
      </c>
      <c r="D62" s="14">
        <f>IF($C62="","",FilterMostCritical!$B56)</f>
        <v>0</v>
      </c>
      <c r="E62" s="14">
        <f>IF($C62="","",FilterMostCritical!$C56)</f>
        <v>0</v>
      </c>
      <c r="F62" s="14" t="str">
        <f>IFERROR(INDEX('2. Data Collection Sheet'!$E:$E,MATCH('3. Most Critical'!$C62,'2. Data Collection Sheet'!$A:$A,0)),"")</f>
        <v/>
      </c>
      <c r="G62" s="14" t="str">
        <f>IFERROR(IF(INDEX('2. Data Collection Sheet'!$F:$F,MATCH('3. Most Critical'!$C62,'2. Data Collection Sheet'!$A:$A,0))="","",INDEX('2. Data Collection Sheet'!$F:$F,MATCH('3. Most Critical'!$C62,'2. Data Collection Sheet'!$A:$A,0))),"")</f>
        <v/>
      </c>
      <c r="H62" s="14" t="str">
        <f>IFERROR(INDEX('3. Asset Results'!$I:$I,MATCH('3. Most Critical'!$C62,'3. Asset Results'!$A:$A,0)),"")</f>
        <v/>
      </c>
      <c r="I62" s="14" t="str">
        <f>IFERROR(INDEX('3. Asset Results'!$H:$H,MATCH('3. Most Critical'!$C62,'3. Asset Results'!$A:$A,0)),"")</f>
        <v/>
      </c>
      <c r="J62" s="14" t="str">
        <f>IFERROR(INDEX('3. Asset Results'!$J:$J,MATCH('3. Most Critical'!$C62,'3. Asset Results'!$A:$A,0)),"")</f>
        <v/>
      </c>
      <c r="K62" s="14" t="str">
        <f>IFERROR(INDEX('3. Asset Results'!$E:$E,MATCH('3. Most Critical'!$C62,'3. Asset Results'!$A:$A,0)),"")</f>
        <v/>
      </c>
      <c r="L62" s="17" t="str">
        <f>IFERROR(INDEX('3. Asset Results'!$L:$L,MATCH('3. Most Critical'!$C62,'3. Asset Results'!$A:$A,0)),"")</f>
        <v/>
      </c>
      <c r="M62" s="17" t="str">
        <f>IFERROR(INDEX('3. Asset Results'!$M:$M,MATCH('3. Most Critical'!$C62,'3. Asset Results'!$A:$A,0)),"")</f>
        <v/>
      </c>
      <c r="N62" s="14" t="str">
        <f>IFERROR(INDEX('2. Data Collection Sheet'!$N:$N,MATCH('3. Most Critical'!$C62,'2. Data Collection Sheet'!$A:$A,0)),"")</f>
        <v/>
      </c>
    </row>
    <row r="63" spans="1:14" ht="59.25" customHeight="1" x14ac:dyDescent="0.25">
      <c r="A63" s="31">
        <v>56</v>
      </c>
      <c r="B63" s="32"/>
      <c r="C63" s="14">
        <f>FilterMostCritical!$A57</f>
        <v>0</v>
      </c>
      <c r="D63" s="14">
        <f>IF($C63="","",FilterMostCritical!$B57)</f>
        <v>0</v>
      </c>
      <c r="E63" s="14">
        <f>IF($C63="","",FilterMostCritical!$C57)</f>
        <v>0</v>
      </c>
      <c r="F63" s="14" t="str">
        <f>IFERROR(INDEX('2. Data Collection Sheet'!$E:$E,MATCH('3. Most Critical'!$C63,'2. Data Collection Sheet'!$A:$A,0)),"")</f>
        <v/>
      </c>
      <c r="G63" s="14" t="str">
        <f>IFERROR(IF(INDEX('2. Data Collection Sheet'!$F:$F,MATCH('3. Most Critical'!$C63,'2. Data Collection Sheet'!$A:$A,0))="","",INDEX('2. Data Collection Sheet'!$F:$F,MATCH('3. Most Critical'!$C63,'2. Data Collection Sheet'!$A:$A,0))),"")</f>
        <v/>
      </c>
      <c r="H63" s="14" t="str">
        <f>IFERROR(INDEX('3. Asset Results'!$I:$I,MATCH('3. Most Critical'!$C63,'3. Asset Results'!$A:$A,0)),"")</f>
        <v/>
      </c>
      <c r="I63" s="14" t="str">
        <f>IFERROR(INDEX('3. Asset Results'!$H:$H,MATCH('3. Most Critical'!$C63,'3. Asset Results'!$A:$A,0)),"")</f>
        <v/>
      </c>
      <c r="J63" s="14" t="str">
        <f>IFERROR(INDEX('3. Asset Results'!$J:$J,MATCH('3. Most Critical'!$C63,'3. Asset Results'!$A:$A,0)),"")</f>
        <v/>
      </c>
      <c r="K63" s="14" t="str">
        <f>IFERROR(INDEX('3. Asset Results'!$E:$E,MATCH('3. Most Critical'!$C63,'3. Asset Results'!$A:$A,0)),"")</f>
        <v/>
      </c>
      <c r="L63" s="17" t="str">
        <f>IFERROR(INDEX('3. Asset Results'!$L:$L,MATCH('3. Most Critical'!$C63,'3. Asset Results'!$A:$A,0)),"")</f>
        <v/>
      </c>
      <c r="M63" s="17" t="str">
        <f>IFERROR(INDEX('3. Asset Results'!$M:$M,MATCH('3. Most Critical'!$C63,'3. Asset Results'!$A:$A,0)),"")</f>
        <v/>
      </c>
      <c r="N63" s="14" t="str">
        <f>IFERROR(INDEX('2. Data Collection Sheet'!$N:$N,MATCH('3. Most Critical'!$C63,'2. Data Collection Sheet'!$A:$A,0)),"")</f>
        <v/>
      </c>
    </row>
    <row r="64" spans="1:14" ht="59.25" customHeight="1" x14ac:dyDescent="0.25">
      <c r="A64" s="31">
        <v>57</v>
      </c>
      <c r="B64" s="32"/>
      <c r="C64" s="14">
        <f>FilterMostCritical!$A58</f>
        <v>0</v>
      </c>
      <c r="D64" s="14">
        <f>IF($C64="","",FilterMostCritical!$B58)</f>
        <v>0</v>
      </c>
      <c r="E64" s="14">
        <f>IF($C64="","",FilterMostCritical!$C58)</f>
        <v>0</v>
      </c>
      <c r="F64" s="14" t="str">
        <f>IFERROR(INDEX('2. Data Collection Sheet'!$E:$E,MATCH('3. Most Critical'!$C64,'2. Data Collection Sheet'!$A:$A,0)),"")</f>
        <v/>
      </c>
      <c r="G64" s="14" t="str">
        <f>IFERROR(IF(INDEX('2. Data Collection Sheet'!$F:$F,MATCH('3. Most Critical'!$C64,'2. Data Collection Sheet'!$A:$A,0))="","",INDEX('2. Data Collection Sheet'!$F:$F,MATCH('3. Most Critical'!$C64,'2. Data Collection Sheet'!$A:$A,0))),"")</f>
        <v/>
      </c>
      <c r="H64" s="14" t="str">
        <f>IFERROR(INDEX('3. Asset Results'!$I:$I,MATCH('3. Most Critical'!$C64,'3. Asset Results'!$A:$A,0)),"")</f>
        <v/>
      </c>
      <c r="I64" s="14" t="str">
        <f>IFERROR(INDEX('3. Asset Results'!$H:$H,MATCH('3. Most Critical'!$C64,'3. Asset Results'!$A:$A,0)),"")</f>
        <v/>
      </c>
      <c r="J64" s="14" t="str">
        <f>IFERROR(INDEX('3. Asset Results'!$J:$J,MATCH('3. Most Critical'!$C64,'3. Asset Results'!$A:$A,0)),"")</f>
        <v/>
      </c>
      <c r="K64" s="14" t="str">
        <f>IFERROR(INDEX('3. Asset Results'!$E:$E,MATCH('3. Most Critical'!$C64,'3. Asset Results'!$A:$A,0)),"")</f>
        <v/>
      </c>
      <c r="L64" s="17" t="str">
        <f>IFERROR(INDEX('3. Asset Results'!$L:$L,MATCH('3. Most Critical'!$C64,'3. Asset Results'!$A:$A,0)),"")</f>
        <v/>
      </c>
      <c r="M64" s="17" t="str">
        <f>IFERROR(INDEX('3. Asset Results'!$M:$M,MATCH('3. Most Critical'!$C64,'3. Asset Results'!$A:$A,0)),"")</f>
        <v/>
      </c>
      <c r="N64" s="14" t="str">
        <f>IFERROR(INDEX('2. Data Collection Sheet'!$N:$N,MATCH('3. Most Critical'!$C64,'2. Data Collection Sheet'!$A:$A,0)),"")</f>
        <v/>
      </c>
    </row>
    <row r="65" spans="1:14" ht="59.25" customHeight="1" x14ac:dyDescent="0.25">
      <c r="A65" s="31">
        <v>58</v>
      </c>
      <c r="B65" s="32"/>
      <c r="C65" s="14">
        <f>FilterMostCritical!$A59</f>
        <v>0</v>
      </c>
      <c r="D65" s="14">
        <f>IF($C65="","",FilterMostCritical!$B59)</f>
        <v>0</v>
      </c>
      <c r="E65" s="14">
        <f>IF($C65="","",FilterMostCritical!$C59)</f>
        <v>0</v>
      </c>
      <c r="F65" s="14" t="str">
        <f>IFERROR(INDEX('2. Data Collection Sheet'!$E:$E,MATCH('3. Most Critical'!$C65,'2. Data Collection Sheet'!$A:$A,0)),"")</f>
        <v/>
      </c>
      <c r="G65" s="14" t="str">
        <f>IFERROR(IF(INDEX('2. Data Collection Sheet'!$F:$F,MATCH('3. Most Critical'!$C65,'2. Data Collection Sheet'!$A:$A,0))="","",INDEX('2. Data Collection Sheet'!$F:$F,MATCH('3. Most Critical'!$C65,'2. Data Collection Sheet'!$A:$A,0))),"")</f>
        <v/>
      </c>
      <c r="H65" s="14" t="str">
        <f>IFERROR(INDEX('3. Asset Results'!$I:$I,MATCH('3. Most Critical'!$C65,'3. Asset Results'!$A:$A,0)),"")</f>
        <v/>
      </c>
      <c r="I65" s="14" t="str">
        <f>IFERROR(INDEX('3. Asset Results'!$H:$H,MATCH('3. Most Critical'!$C65,'3. Asset Results'!$A:$A,0)),"")</f>
        <v/>
      </c>
      <c r="J65" s="14" t="str">
        <f>IFERROR(INDEX('3. Asset Results'!$J:$J,MATCH('3. Most Critical'!$C65,'3. Asset Results'!$A:$A,0)),"")</f>
        <v/>
      </c>
      <c r="K65" s="14" t="str">
        <f>IFERROR(INDEX('3. Asset Results'!$E:$E,MATCH('3. Most Critical'!$C65,'3. Asset Results'!$A:$A,0)),"")</f>
        <v/>
      </c>
      <c r="L65" s="17" t="str">
        <f>IFERROR(INDEX('3. Asset Results'!$L:$L,MATCH('3. Most Critical'!$C65,'3. Asset Results'!$A:$A,0)),"")</f>
        <v/>
      </c>
      <c r="M65" s="17" t="str">
        <f>IFERROR(INDEX('3. Asset Results'!$M:$M,MATCH('3. Most Critical'!$C65,'3. Asset Results'!$A:$A,0)),"")</f>
        <v/>
      </c>
      <c r="N65" s="14" t="str">
        <f>IFERROR(INDEX('2. Data Collection Sheet'!$N:$N,MATCH('3. Most Critical'!$C65,'2. Data Collection Sheet'!$A:$A,0)),"")</f>
        <v/>
      </c>
    </row>
    <row r="66" spans="1:14" ht="59.25" customHeight="1" x14ac:dyDescent="0.25">
      <c r="A66" s="31">
        <v>59</v>
      </c>
      <c r="B66" s="32"/>
      <c r="C66" s="14">
        <f>FilterMostCritical!$A60</f>
        <v>0</v>
      </c>
      <c r="D66" s="14">
        <f>IF($C66="","",FilterMostCritical!$B60)</f>
        <v>0</v>
      </c>
      <c r="E66" s="14">
        <f>IF($C66="","",FilterMostCritical!$C60)</f>
        <v>0</v>
      </c>
      <c r="F66" s="14" t="str">
        <f>IFERROR(INDEX('2. Data Collection Sheet'!$E:$E,MATCH('3. Most Critical'!$C66,'2. Data Collection Sheet'!$A:$A,0)),"")</f>
        <v/>
      </c>
      <c r="G66" s="14" t="str">
        <f>IFERROR(IF(INDEX('2. Data Collection Sheet'!$F:$F,MATCH('3. Most Critical'!$C66,'2. Data Collection Sheet'!$A:$A,0))="","",INDEX('2. Data Collection Sheet'!$F:$F,MATCH('3. Most Critical'!$C66,'2. Data Collection Sheet'!$A:$A,0))),"")</f>
        <v/>
      </c>
      <c r="H66" s="14" t="str">
        <f>IFERROR(INDEX('3. Asset Results'!$I:$I,MATCH('3. Most Critical'!$C66,'3. Asset Results'!$A:$A,0)),"")</f>
        <v/>
      </c>
      <c r="I66" s="14" t="str">
        <f>IFERROR(INDEX('3. Asset Results'!$H:$H,MATCH('3. Most Critical'!$C66,'3. Asset Results'!$A:$A,0)),"")</f>
        <v/>
      </c>
      <c r="J66" s="14" t="str">
        <f>IFERROR(INDEX('3. Asset Results'!$J:$J,MATCH('3. Most Critical'!$C66,'3. Asset Results'!$A:$A,0)),"")</f>
        <v/>
      </c>
      <c r="K66" s="14" t="str">
        <f>IFERROR(INDEX('3. Asset Results'!$E:$E,MATCH('3. Most Critical'!$C66,'3. Asset Results'!$A:$A,0)),"")</f>
        <v/>
      </c>
      <c r="L66" s="17" t="str">
        <f>IFERROR(INDEX('3. Asset Results'!$L:$L,MATCH('3. Most Critical'!$C66,'3. Asset Results'!$A:$A,0)),"")</f>
        <v/>
      </c>
      <c r="M66" s="17" t="str">
        <f>IFERROR(INDEX('3. Asset Results'!$M:$M,MATCH('3. Most Critical'!$C66,'3. Asset Results'!$A:$A,0)),"")</f>
        <v/>
      </c>
      <c r="N66" s="14" t="str">
        <f>IFERROR(INDEX('2. Data Collection Sheet'!$N:$N,MATCH('3. Most Critical'!$C66,'2. Data Collection Sheet'!$A:$A,0)),"")</f>
        <v/>
      </c>
    </row>
    <row r="67" spans="1:14" ht="59.25" customHeight="1" x14ac:dyDescent="0.25">
      <c r="A67" s="31">
        <v>60</v>
      </c>
      <c r="B67" s="32"/>
      <c r="C67" s="14">
        <f>FilterMostCritical!$A61</f>
        <v>0</v>
      </c>
      <c r="D67" s="14">
        <f>IF($C67="","",FilterMostCritical!$B61)</f>
        <v>0</v>
      </c>
      <c r="E67" s="14">
        <f>IF($C67="","",FilterMostCritical!$C61)</f>
        <v>0</v>
      </c>
      <c r="F67" s="14" t="str">
        <f>IFERROR(INDEX('2. Data Collection Sheet'!$E:$E,MATCH('3. Most Critical'!$C67,'2. Data Collection Sheet'!$A:$A,0)),"")</f>
        <v/>
      </c>
      <c r="G67" s="14" t="str">
        <f>IFERROR(IF(INDEX('2. Data Collection Sheet'!$F:$F,MATCH('3. Most Critical'!$C67,'2. Data Collection Sheet'!$A:$A,0))="","",INDEX('2. Data Collection Sheet'!$F:$F,MATCH('3. Most Critical'!$C67,'2. Data Collection Sheet'!$A:$A,0))),"")</f>
        <v/>
      </c>
      <c r="H67" s="14" t="str">
        <f>IFERROR(INDEX('3. Asset Results'!$I:$I,MATCH('3. Most Critical'!$C67,'3. Asset Results'!$A:$A,0)),"")</f>
        <v/>
      </c>
      <c r="I67" s="14" t="str">
        <f>IFERROR(INDEX('3. Asset Results'!$H:$H,MATCH('3. Most Critical'!$C67,'3. Asset Results'!$A:$A,0)),"")</f>
        <v/>
      </c>
      <c r="J67" s="14" t="str">
        <f>IFERROR(INDEX('3. Asset Results'!$J:$J,MATCH('3. Most Critical'!$C67,'3. Asset Results'!$A:$A,0)),"")</f>
        <v/>
      </c>
      <c r="K67" s="14" t="str">
        <f>IFERROR(INDEX('3. Asset Results'!$E:$E,MATCH('3. Most Critical'!$C67,'3. Asset Results'!$A:$A,0)),"")</f>
        <v/>
      </c>
      <c r="L67" s="17" t="str">
        <f>IFERROR(INDEX('3. Asset Results'!$L:$L,MATCH('3. Most Critical'!$C67,'3. Asset Results'!$A:$A,0)),"")</f>
        <v/>
      </c>
      <c r="M67" s="17" t="str">
        <f>IFERROR(INDEX('3. Asset Results'!$M:$M,MATCH('3. Most Critical'!$C67,'3. Asset Results'!$A:$A,0)),"")</f>
        <v/>
      </c>
      <c r="N67" s="14" t="str">
        <f>IFERROR(INDEX('2. Data Collection Sheet'!$N:$N,MATCH('3. Most Critical'!$C67,'2. Data Collection Sheet'!$A:$A,0)),"")</f>
        <v/>
      </c>
    </row>
    <row r="68" spans="1:14" ht="59.25" customHeight="1" x14ac:dyDescent="0.25">
      <c r="A68" s="31">
        <v>61</v>
      </c>
      <c r="B68" s="32"/>
      <c r="C68" s="14">
        <f>FilterMostCritical!$A62</f>
        <v>0</v>
      </c>
      <c r="D68" s="14">
        <f>IF($C68="","",FilterMostCritical!$B62)</f>
        <v>0</v>
      </c>
      <c r="E68" s="14">
        <f>IF($C68="","",FilterMostCritical!$C62)</f>
        <v>0</v>
      </c>
      <c r="F68" s="14" t="str">
        <f>IFERROR(INDEX('2. Data Collection Sheet'!$E:$E,MATCH('3. Most Critical'!$C68,'2. Data Collection Sheet'!$A:$A,0)),"")</f>
        <v/>
      </c>
      <c r="G68" s="14" t="str">
        <f>IFERROR(IF(INDEX('2. Data Collection Sheet'!$F:$F,MATCH('3. Most Critical'!$C68,'2. Data Collection Sheet'!$A:$A,0))="","",INDEX('2. Data Collection Sheet'!$F:$F,MATCH('3. Most Critical'!$C68,'2. Data Collection Sheet'!$A:$A,0))),"")</f>
        <v/>
      </c>
      <c r="H68" s="14" t="str">
        <f>IFERROR(INDEX('3. Asset Results'!$I:$I,MATCH('3. Most Critical'!$C68,'3. Asset Results'!$A:$A,0)),"")</f>
        <v/>
      </c>
      <c r="I68" s="14" t="str">
        <f>IFERROR(INDEX('3. Asset Results'!$H:$H,MATCH('3. Most Critical'!$C68,'3. Asset Results'!$A:$A,0)),"")</f>
        <v/>
      </c>
      <c r="J68" s="14" t="str">
        <f>IFERROR(INDEX('3. Asset Results'!$J:$J,MATCH('3. Most Critical'!$C68,'3. Asset Results'!$A:$A,0)),"")</f>
        <v/>
      </c>
      <c r="K68" s="14" t="str">
        <f>IFERROR(INDEX('3. Asset Results'!$E:$E,MATCH('3. Most Critical'!$C68,'3. Asset Results'!$A:$A,0)),"")</f>
        <v/>
      </c>
      <c r="L68" s="17" t="str">
        <f>IFERROR(INDEX('3. Asset Results'!$L:$L,MATCH('3. Most Critical'!$C68,'3. Asset Results'!$A:$A,0)),"")</f>
        <v/>
      </c>
      <c r="M68" s="17" t="str">
        <f>IFERROR(INDEX('3. Asset Results'!$M:$M,MATCH('3. Most Critical'!$C68,'3. Asset Results'!$A:$A,0)),"")</f>
        <v/>
      </c>
      <c r="N68" s="14" t="str">
        <f>IFERROR(INDEX('2. Data Collection Sheet'!$N:$N,MATCH('3. Most Critical'!$C68,'2. Data Collection Sheet'!$A:$A,0)),"")</f>
        <v/>
      </c>
    </row>
    <row r="69" spans="1:14" ht="59.25" customHeight="1" x14ac:dyDescent="0.25">
      <c r="A69" s="31">
        <v>62</v>
      </c>
      <c r="B69" s="32"/>
      <c r="C69" s="14">
        <f>FilterMostCritical!$A63</f>
        <v>0</v>
      </c>
      <c r="D69" s="14">
        <f>IF($C69="","",FilterMostCritical!$B63)</f>
        <v>0</v>
      </c>
      <c r="E69" s="14">
        <f>IF($C69="","",FilterMostCritical!$C63)</f>
        <v>0</v>
      </c>
      <c r="F69" s="14" t="str">
        <f>IFERROR(INDEX('2. Data Collection Sheet'!$E:$E,MATCH('3. Most Critical'!$C69,'2. Data Collection Sheet'!$A:$A,0)),"")</f>
        <v/>
      </c>
      <c r="G69" s="14" t="str">
        <f>IFERROR(IF(INDEX('2. Data Collection Sheet'!$F:$F,MATCH('3. Most Critical'!$C69,'2. Data Collection Sheet'!$A:$A,0))="","",INDEX('2. Data Collection Sheet'!$F:$F,MATCH('3. Most Critical'!$C69,'2. Data Collection Sheet'!$A:$A,0))),"")</f>
        <v/>
      </c>
      <c r="H69" s="14" t="str">
        <f>IFERROR(INDEX('3. Asset Results'!$I:$I,MATCH('3. Most Critical'!$C69,'3. Asset Results'!$A:$A,0)),"")</f>
        <v/>
      </c>
      <c r="I69" s="14" t="str">
        <f>IFERROR(INDEX('3. Asset Results'!$H:$H,MATCH('3. Most Critical'!$C69,'3. Asset Results'!$A:$A,0)),"")</f>
        <v/>
      </c>
      <c r="J69" s="14" t="str">
        <f>IFERROR(INDEX('3. Asset Results'!$J:$J,MATCH('3. Most Critical'!$C69,'3. Asset Results'!$A:$A,0)),"")</f>
        <v/>
      </c>
      <c r="K69" s="14" t="str">
        <f>IFERROR(INDEX('3. Asset Results'!$E:$E,MATCH('3. Most Critical'!$C69,'3. Asset Results'!$A:$A,0)),"")</f>
        <v/>
      </c>
      <c r="L69" s="17" t="str">
        <f>IFERROR(INDEX('3. Asset Results'!$L:$L,MATCH('3. Most Critical'!$C69,'3. Asset Results'!$A:$A,0)),"")</f>
        <v/>
      </c>
      <c r="M69" s="17" t="str">
        <f>IFERROR(INDEX('3. Asset Results'!$M:$M,MATCH('3. Most Critical'!$C69,'3. Asset Results'!$A:$A,0)),"")</f>
        <v/>
      </c>
      <c r="N69" s="14" t="str">
        <f>IFERROR(INDEX('2. Data Collection Sheet'!$N:$N,MATCH('3. Most Critical'!$C69,'2. Data Collection Sheet'!$A:$A,0)),"")</f>
        <v/>
      </c>
    </row>
    <row r="70" spans="1:14" ht="59.25" customHeight="1" x14ac:dyDescent="0.25">
      <c r="A70" s="31">
        <v>63</v>
      </c>
      <c r="B70" s="32"/>
      <c r="C70" s="14">
        <f>FilterMostCritical!$A64</f>
        <v>0</v>
      </c>
      <c r="D70" s="14">
        <f>IF($C70="","",FilterMostCritical!$B64)</f>
        <v>0</v>
      </c>
      <c r="E70" s="14">
        <f>IF($C70="","",FilterMostCritical!$C64)</f>
        <v>0</v>
      </c>
      <c r="F70" s="14" t="str">
        <f>IFERROR(INDEX('2. Data Collection Sheet'!$E:$E,MATCH('3. Most Critical'!$C70,'2. Data Collection Sheet'!$A:$A,0)),"")</f>
        <v/>
      </c>
      <c r="G70" s="14" t="str">
        <f>IFERROR(IF(INDEX('2. Data Collection Sheet'!$F:$F,MATCH('3. Most Critical'!$C70,'2. Data Collection Sheet'!$A:$A,0))="","",INDEX('2. Data Collection Sheet'!$F:$F,MATCH('3. Most Critical'!$C70,'2. Data Collection Sheet'!$A:$A,0))),"")</f>
        <v/>
      </c>
      <c r="H70" s="14" t="str">
        <f>IFERROR(INDEX('3. Asset Results'!$I:$I,MATCH('3. Most Critical'!$C70,'3. Asset Results'!$A:$A,0)),"")</f>
        <v/>
      </c>
      <c r="I70" s="14" t="str">
        <f>IFERROR(INDEX('3. Asset Results'!$H:$H,MATCH('3. Most Critical'!$C70,'3. Asset Results'!$A:$A,0)),"")</f>
        <v/>
      </c>
      <c r="J70" s="14" t="str">
        <f>IFERROR(INDEX('3. Asset Results'!$J:$J,MATCH('3. Most Critical'!$C70,'3. Asset Results'!$A:$A,0)),"")</f>
        <v/>
      </c>
      <c r="K70" s="14" t="str">
        <f>IFERROR(INDEX('3. Asset Results'!$E:$E,MATCH('3. Most Critical'!$C70,'3. Asset Results'!$A:$A,0)),"")</f>
        <v/>
      </c>
      <c r="L70" s="17" t="str">
        <f>IFERROR(INDEX('3. Asset Results'!$L:$L,MATCH('3. Most Critical'!$C70,'3. Asset Results'!$A:$A,0)),"")</f>
        <v/>
      </c>
      <c r="M70" s="17" t="str">
        <f>IFERROR(INDEX('3. Asset Results'!$M:$M,MATCH('3. Most Critical'!$C70,'3. Asset Results'!$A:$A,0)),"")</f>
        <v/>
      </c>
      <c r="N70" s="14" t="str">
        <f>IFERROR(INDEX('2. Data Collection Sheet'!$N:$N,MATCH('3. Most Critical'!$C70,'2. Data Collection Sheet'!$A:$A,0)),"")</f>
        <v/>
      </c>
    </row>
    <row r="71" spans="1:14" ht="59.25" customHeight="1" x14ac:dyDescent="0.25">
      <c r="A71" s="31">
        <v>64</v>
      </c>
      <c r="B71" s="32"/>
      <c r="C71" s="14">
        <f>FilterMostCritical!$A65</f>
        <v>0</v>
      </c>
      <c r="D71" s="14">
        <f>IF($C71="","",FilterMostCritical!$B65)</f>
        <v>0</v>
      </c>
      <c r="E71" s="14">
        <f>IF($C71="","",FilterMostCritical!$C65)</f>
        <v>0</v>
      </c>
      <c r="F71" s="14" t="str">
        <f>IFERROR(INDEX('2. Data Collection Sheet'!$E:$E,MATCH('3. Most Critical'!$C71,'2. Data Collection Sheet'!$A:$A,0)),"")</f>
        <v/>
      </c>
      <c r="G71" s="14" t="str">
        <f>IFERROR(IF(INDEX('2. Data Collection Sheet'!$F:$F,MATCH('3. Most Critical'!$C71,'2. Data Collection Sheet'!$A:$A,0))="","",INDEX('2. Data Collection Sheet'!$F:$F,MATCH('3. Most Critical'!$C71,'2. Data Collection Sheet'!$A:$A,0))),"")</f>
        <v/>
      </c>
      <c r="H71" s="14" t="str">
        <f>IFERROR(INDEX('3. Asset Results'!$I:$I,MATCH('3. Most Critical'!$C71,'3. Asset Results'!$A:$A,0)),"")</f>
        <v/>
      </c>
      <c r="I71" s="14" t="str">
        <f>IFERROR(INDEX('3. Asset Results'!$H:$H,MATCH('3. Most Critical'!$C71,'3. Asset Results'!$A:$A,0)),"")</f>
        <v/>
      </c>
      <c r="J71" s="14" t="str">
        <f>IFERROR(INDEX('3. Asset Results'!$J:$J,MATCH('3. Most Critical'!$C71,'3. Asset Results'!$A:$A,0)),"")</f>
        <v/>
      </c>
      <c r="K71" s="14" t="str">
        <f>IFERROR(INDEX('3. Asset Results'!$E:$E,MATCH('3. Most Critical'!$C71,'3. Asset Results'!$A:$A,0)),"")</f>
        <v/>
      </c>
      <c r="L71" s="17" t="str">
        <f>IFERROR(INDEX('3. Asset Results'!$L:$L,MATCH('3. Most Critical'!$C71,'3. Asset Results'!$A:$A,0)),"")</f>
        <v/>
      </c>
      <c r="M71" s="17" t="str">
        <f>IFERROR(INDEX('3. Asset Results'!$M:$M,MATCH('3. Most Critical'!$C71,'3. Asset Results'!$A:$A,0)),"")</f>
        <v/>
      </c>
      <c r="N71" s="14" t="str">
        <f>IFERROR(INDEX('2. Data Collection Sheet'!$N:$N,MATCH('3. Most Critical'!$C71,'2. Data Collection Sheet'!$A:$A,0)),"")</f>
        <v/>
      </c>
    </row>
    <row r="72" spans="1:14" ht="59.25" customHeight="1" x14ac:dyDescent="0.25">
      <c r="A72" s="31">
        <v>65</v>
      </c>
      <c r="B72" s="32"/>
      <c r="C72" s="14">
        <f>FilterMostCritical!$A66</f>
        <v>0</v>
      </c>
      <c r="D72" s="14">
        <f>IF($C72="","",FilterMostCritical!$B66)</f>
        <v>0</v>
      </c>
      <c r="E72" s="14">
        <f>IF($C72="","",FilterMostCritical!$C66)</f>
        <v>0</v>
      </c>
      <c r="F72" s="14" t="str">
        <f>IFERROR(INDEX('2. Data Collection Sheet'!$E:$E,MATCH('3. Most Critical'!$C72,'2. Data Collection Sheet'!$A:$A,0)),"")</f>
        <v/>
      </c>
      <c r="G72" s="14" t="str">
        <f>IFERROR(IF(INDEX('2. Data Collection Sheet'!$F:$F,MATCH('3. Most Critical'!$C72,'2. Data Collection Sheet'!$A:$A,0))="","",INDEX('2. Data Collection Sheet'!$F:$F,MATCH('3. Most Critical'!$C72,'2. Data Collection Sheet'!$A:$A,0))),"")</f>
        <v/>
      </c>
      <c r="H72" s="14" t="str">
        <f>IFERROR(INDEX('3. Asset Results'!$I:$I,MATCH('3. Most Critical'!$C72,'3. Asset Results'!$A:$A,0)),"")</f>
        <v/>
      </c>
      <c r="I72" s="14" t="str">
        <f>IFERROR(INDEX('3. Asset Results'!$H:$H,MATCH('3. Most Critical'!$C72,'3. Asset Results'!$A:$A,0)),"")</f>
        <v/>
      </c>
      <c r="J72" s="14" t="str">
        <f>IFERROR(INDEX('3. Asset Results'!$J:$J,MATCH('3. Most Critical'!$C72,'3. Asset Results'!$A:$A,0)),"")</f>
        <v/>
      </c>
      <c r="K72" s="14" t="str">
        <f>IFERROR(INDEX('3. Asset Results'!$E:$E,MATCH('3. Most Critical'!$C72,'3. Asset Results'!$A:$A,0)),"")</f>
        <v/>
      </c>
      <c r="L72" s="17" t="str">
        <f>IFERROR(INDEX('3. Asset Results'!$L:$L,MATCH('3. Most Critical'!$C72,'3. Asset Results'!$A:$A,0)),"")</f>
        <v/>
      </c>
      <c r="M72" s="17" t="str">
        <f>IFERROR(INDEX('3. Asset Results'!$M:$M,MATCH('3. Most Critical'!$C72,'3. Asset Results'!$A:$A,0)),"")</f>
        <v/>
      </c>
      <c r="N72" s="14" t="str">
        <f>IFERROR(INDEX('2. Data Collection Sheet'!$N:$N,MATCH('3. Most Critical'!$C72,'2. Data Collection Sheet'!$A:$A,0)),"")</f>
        <v/>
      </c>
    </row>
    <row r="73" spans="1:14" ht="59.25" customHeight="1" x14ac:dyDescent="0.25">
      <c r="A73" s="31">
        <v>66</v>
      </c>
      <c r="B73" s="32"/>
      <c r="C73" s="14">
        <f>FilterMostCritical!$A67</f>
        <v>0</v>
      </c>
      <c r="D73" s="14">
        <f>IF($C73="","",FilterMostCritical!$B67)</f>
        <v>0</v>
      </c>
      <c r="E73" s="14">
        <f>IF($C73="","",FilterMostCritical!$C67)</f>
        <v>0</v>
      </c>
      <c r="F73" s="14" t="str">
        <f>IFERROR(INDEX('2. Data Collection Sheet'!$E:$E,MATCH('3. Most Critical'!$C73,'2. Data Collection Sheet'!$A:$A,0)),"")</f>
        <v/>
      </c>
      <c r="G73" s="14" t="str">
        <f>IFERROR(IF(INDEX('2. Data Collection Sheet'!$F:$F,MATCH('3. Most Critical'!$C73,'2. Data Collection Sheet'!$A:$A,0))="","",INDEX('2. Data Collection Sheet'!$F:$F,MATCH('3. Most Critical'!$C73,'2. Data Collection Sheet'!$A:$A,0))),"")</f>
        <v/>
      </c>
      <c r="H73" s="14" t="str">
        <f>IFERROR(INDEX('3. Asset Results'!$I:$I,MATCH('3. Most Critical'!$C73,'3. Asset Results'!$A:$A,0)),"")</f>
        <v/>
      </c>
      <c r="I73" s="14" t="str">
        <f>IFERROR(INDEX('3. Asset Results'!$H:$H,MATCH('3. Most Critical'!$C73,'3. Asset Results'!$A:$A,0)),"")</f>
        <v/>
      </c>
      <c r="J73" s="14" t="str">
        <f>IFERROR(INDEX('3. Asset Results'!$J:$J,MATCH('3. Most Critical'!$C73,'3. Asset Results'!$A:$A,0)),"")</f>
        <v/>
      </c>
      <c r="K73" s="14" t="str">
        <f>IFERROR(INDEX('3. Asset Results'!$E:$E,MATCH('3. Most Critical'!$C73,'3. Asset Results'!$A:$A,0)),"")</f>
        <v/>
      </c>
      <c r="L73" s="17" t="str">
        <f>IFERROR(INDEX('3. Asset Results'!$L:$L,MATCH('3. Most Critical'!$C73,'3. Asset Results'!$A:$A,0)),"")</f>
        <v/>
      </c>
      <c r="M73" s="17" t="str">
        <f>IFERROR(INDEX('3. Asset Results'!$M:$M,MATCH('3. Most Critical'!$C73,'3. Asset Results'!$A:$A,0)),"")</f>
        <v/>
      </c>
      <c r="N73" s="14" t="str">
        <f>IFERROR(INDEX('2. Data Collection Sheet'!$N:$N,MATCH('3. Most Critical'!$C73,'2. Data Collection Sheet'!$A:$A,0)),"")</f>
        <v/>
      </c>
    </row>
    <row r="74" spans="1:14" ht="59.25" customHeight="1" x14ac:dyDescent="0.25">
      <c r="A74" s="31">
        <v>67</v>
      </c>
      <c r="B74" s="32"/>
      <c r="C74" s="14">
        <f>FilterMostCritical!$A68</f>
        <v>0</v>
      </c>
      <c r="D74" s="14">
        <f>IF($C74="","",FilterMostCritical!$B68)</f>
        <v>0</v>
      </c>
      <c r="E74" s="14">
        <f>IF($C74="","",FilterMostCritical!$C68)</f>
        <v>0</v>
      </c>
      <c r="F74" s="14" t="str">
        <f>IFERROR(INDEX('2. Data Collection Sheet'!$E:$E,MATCH('3. Most Critical'!$C74,'2. Data Collection Sheet'!$A:$A,0)),"")</f>
        <v/>
      </c>
      <c r="G74" s="14" t="str">
        <f>IFERROR(IF(INDEX('2. Data Collection Sheet'!$F:$F,MATCH('3. Most Critical'!$C74,'2. Data Collection Sheet'!$A:$A,0))="","",INDEX('2. Data Collection Sheet'!$F:$F,MATCH('3. Most Critical'!$C74,'2. Data Collection Sheet'!$A:$A,0))),"")</f>
        <v/>
      </c>
      <c r="H74" s="14" t="str">
        <f>IFERROR(INDEX('3. Asset Results'!$I:$I,MATCH('3. Most Critical'!$C74,'3. Asset Results'!$A:$A,0)),"")</f>
        <v/>
      </c>
      <c r="I74" s="14" t="str">
        <f>IFERROR(INDEX('3. Asset Results'!$H:$H,MATCH('3. Most Critical'!$C74,'3. Asset Results'!$A:$A,0)),"")</f>
        <v/>
      </c>
      <c r="J74" s="14" t="str">
        <f>IFERROR(INDEX('3. Asset Results'!$J:$J,MATCH('3. Most Critical'!$C74,'3. Asset Results'!$A:$A,0)),"")</f>
        <v/>
      </c>
      <c r="K74" s="14" t="str">
        <f>IFERROR(INDEX('3. Asset Results'!$E:$E,MATCH('3. Most Critical'!$C74,'3. Asset Results'!$A:$A,0)),"")</f>
        <v/>
      </c>
      <c r="L74" s="17" t="str">
        <f>IFERROR(INDEX('3. Asset Results'!$L:$L,MATCH('3. Most Critical'!$C74,'3. Asset Results'!$A:$A,0)),"")</f>
        <v/>
      </c>
      <c r="M74" s="17" t="str">
        <f>IFERROR(INDEX('3. Asset Results'!$M:$M,MATCH('3. Most Critical'!$C74,'3. Asset Results'!$A:$A,0)),"")</f>
        <v/>
      </c>
      <c r="N74" s="14" t="str">
        <f>IFERROR(INDEX('2. Data Collection Sheet'!$N:$N,MATCH('3. Most Critical'!$C74,'2. Data Collection Sheet'!$A:$A,0)),"")</f>
        <v/>
      </c>
    </row>
    <row r="75" spans="1:14" ht="59.25" customHeight="1" x14ac:dyDescent="0.25">
      <c r="A75" s="31">
        <v>68</v>
      </c>
      <c r="B75" s="32"/>
      <c r="C75" s="14">
        <f>FilterMostCritical!$A69</f>
        <v>0</v>
      </c>
      <c r="D75" s="14">
        <f>IF($C75="","",FilterMostCritical!$B69)</f>
        <v>0</v>
      </c>
      <c r="E75" s="14">
        <f>IF($C75="","",FilterMostCritical!$C69)</f>
        <v>0</v>
      </c>
      <c r="F75" s="14" t="str">
        <f>IFERROR(INDEX('2. Data Collection Sheet'!$E:$E,MATCH('3. Most Critical'!$C75,'2. Data Collection Sheet'!$A:$A,0)),"")</f>
        <v/>
      </c>
      <c r="G75" s="14" t="str">
        <f>IFERROR(IF(INDEX('2. Data Collection Sheet'!$F:$F,MATCH('3. Most Critical'!$C75,'2. Data Collection Sheet'!$A:$A,0))="","",INDEX('2. Data Collection Sheet'!$F:$F,MATCH('3. Most Critical'!$C75,'2. Data Collection Sheet'!$A:$A,0))),"")</f>
        <v/>
      </c>
      <c r="H75" s="14" t="str">
        <f>IFERROR(INDEX('3. Asset Results'!$I:$I,MATCH('3. Most Critical'!$C75,'3. Asset Results'!$A:$A,0)),"")</f>
        <v/>
      </c>
      <c r="I75" s="14" t="str">
        <f>IFERROR(INDEX('3. Asset Results'!$H:$H,MATCH('3. Most Critical'!$C75,'3. Asset Results'!$A:$A,0)),"")</f>
        <v/>
      </c>
      <c r="J75" s="14" t="str">
        <f>IFERROR(INDEX('3. Asset Results'!$J:$J,MATCH('3. Most Critical'!$C75,'3. Asset Results'!$A:$A,0)),"")</f>
        <v/>
      </c>
      <c r="K75" s="14" t="str">
        <f>IFERROR(INDEX('3. Asset Results'!$E:$E,MATCH('3. Most Critical'!$C75,'3. Asset Results'!$A:$A,0)),"")</f>
        <v/>
      </c>
      <c r="L75" s="17" t="str">
        <f>IFERROR(INDEX('3. Asset Results'!$L:$L,MATCH('3. Most Critical'!$C75,'3. Asset Results'!$A:$A,0)),"")</f>
        <v/>
      </c>
      <c r="M75" s="17" t="str">
        <f>IFERROR(INDEX('3. Asset Results'!$M:$M,MATCH('3. Most Critical'!$C75,'3. Asset Results'!$A:$A,0)),"")</f>
        <v/>
      </c>
      <c r="N75" s="14" t="str">
        <f>IFERROR(INDEX('2. Data Collection Sheet'!$N:$N,MATCH('3. Most Critical'!$C75,'2. Data Collection Sheet'!$A:$A,0)),"")</f>
        <v/>
      </c>
    </row>
    <row r="76" spans="1:14" ht="59.25" customHeight="1" x14ac:dyDescent="0.25">
      <c r="A76" s="31">
        <v>69</v>
      </c>
      <c r="B76" s="32"/>
      <c r="C76" s="14">
        <f>FilterMostCritical!$A70</f>
        <v>0</v>
      </c>
      <c r="D76" s="14">
        <f>IF($C76="","",FilterMostCritical!$B70)</f>
        <v>0</v>
      </c>
      <c r="E76" s="14">
        <f>IF($C76="","",FilterMostCritical!$C70)</f>
        <v>0</v>
      </c>
      <c r="F76" s="14" t="str">
        <f>IFERROR(INDEX('2. Data Collection Sheet'!$E:$E,MATCH('3. Most Critical'!$C76,'2. Data Collection Sheet'!$A:$A,0)),"")</f>
        <v/>
      </c>
      <c r="G76" s="14" t="str">
        <f>IFERROR(IF(INDEX('2. Data Collection Sheet'!$F:$F,MATCH('3. Most Critical'!$C76,'2. Data Collection Sheet'!$A:$A,0))="","",INDEX('2. Data Collection Sheet'!$F:$F,MATCH('3. Most Critical'!$C76,'2. Data Collection Sheet'!$A:$A,0))),"")</f>
        <v/>
      </c>
      <c r="H76" s="14" t="str">
        <f>IFERROR(INDEX('3. Asset Results'!$I:$I,MATCH('3. Most Critical'!$C76,'3. Asset Results'!$A:$A,0)),"")</f>
        <v/>
      </c>
      <c r="I76" s="14" t="str">
        <f>IFERROR(INDEX('3. Asset Results'!$H:$H,MATCH('3. Most Critical'!$C76,'3. Asset Results'!$A:$A,0)),"")</f>
        <v/>
      </c>
      <c r="J76" s="14" t="str">
        <f>IFERROR(INDEX('3. Asset Results'!$J:$J,MATCH('3. Most Critical'!$C76,'3. Asset Results'!$A:$A,0)),"")</f>
        <v/>
      </c>
      <c r="K76" s="14" t="str">
        <f>IFERROR(INDEX('3. Asset Results'!$E:$E,MATCH('3. Most Critical'!$C76,'3. Asset Results'!$A:$A,0)),"")</f>
        <v/>
      </c>
      <c r="L76" s="17" t="str">
        <f>IFERROR(INDEX('3. Asset Results'!$L:$L,MATCH('3. Most Critical'!$C76,'3. Asset Results'!$A:$A,0)),"")</f>
        <v/>
      </c>
      <c r="M76" s="17" t="str">
        <f>IFERROR(INDEX('3. Asset Results'!$M:$M,MATCH('3. Most Critical'!$C76,'3. Asset Results'!$A:$A,0)),"")</f>
        <v/>
      </c>
      <c r="N76" s="14" t="str">
        <f>IFERROR(INDEX('2. Data Collection Sheet'!$N:$N,MATCH('3. Most Critical'!$C76,'2. Data Collection Sheet'!$A:$A,0)),"")</f>
        <v/>
      </c>
    </row>
    <row r="77" spans="1:14" ht="59.25" customHeight="1" x14ac:dyDescent="0.25">
      <c r="A77" s="31">
        <v>70</v>
      </c>
      <c r="B77" s="32"/>
      <c r="C77" s="14">
        <f>FilterMostCritical!$A71</f>
        <v>0</v>
      </c>
      <c r="D77" s="14">
        <f>IF($C77="","",FilterMostCritical!$B71)</f>
        <v>0</v>
      </c>
      <c r="E77" s="14">
        <f>IF($C77="","",FilterMostCritical!$C71)</f>
        <v>0</v>
      </c>
      <c r="F77" s="14" t="str">
        <f>IFERROR(INDEX('2. Data Collection Sheet'!$E:$E,MATCH('3. Most Critical'!$C77,'2. Data Collection Sheet'!$A:$A,0)),"")</f>
        <v/>
      </c>
      <c r="G77" s="14" t="str">
        <f>IFERROR(IF(INDEX('2. Data Collection Sheet'!$F:$F,MATCH('3. Most Critical'!$C77,'2. Data Collection Sheet'!$A:$A,0))="","",INDEX('2. Data Collection Sheet'!$F:$F,MATCH('3. Most Critical'!$C77,'2. Data Collection Sheet'!$A:$A,0))),"")</f>
        <v/>
      </c>
      <c r="H77" s="14" t="str">
        <f>IFERROR(INDEX('3. Asset Results'!$I:$I,MATCH('3. Most Critical'!$C77,'3. Asset Results'!$A:$A,0)),"")</f>
        <v/>
      </c>
      <c r="I77" s="14" t="str">
        <f>IFERROR(INDEX('3. Asset Results'!$H:$H,MATCH('3. Most Critical'!$C77,'3. Asset Results'!$A:$A,0)),"")</f>
        <v/>
      </c>
      <c r="J77" s="14" t="str">
        <f>IFERROR(INDEX('3. Asset Results'!$J:$J,MATCH('3. Most Critical'!$C77,'3. Asset Results'!$A:$A,0)),"")</f>
        <v/>
      </c>
      <c r="K77" s="14" t="str">
        <f>IFERROR(INDEX('3. Asset Results'!$E:$E,MATCH('3. Most Critical'!$C77,'3. Asset Results'!$A:$A,0)),"")</f>
        <v/>
      </c>
      <c r="L77" s="17" t="str">
        <f>IFERROR(INDEX('3. Asset Results'!$L:$L,MATCH('3. Most Critical'!$C77,'3. Asset Results'!$A:$A,0)),"")</f>
        <v/>
      </c>
      <c r="M77" s="17" t="str">
        <f>IFERROR(INDEX('3. Asset Results'!$M:$M,MATCH('3. Most Critical'!$C77,'3. Asset Results'!$A:$A,0)),"")</f>
        <v/>
      </c>
      <c r="N77" s="14" t="str">
        <f>IFERROR(INDEX('2. Data Collection Sheet'!$N:$N,MATCH('3. Most Critical'!$C77,'2. Data Collection Sheet'!$A:$A,0)),"")</f>
        <v/>
      </c>
    </row>
    <row r="78" spans="1:14" ht="59.25" customHeight="1" x14ac:dyDescent="0.25">
      <c r="A78" s="31">
        <v>71</v>
      </c>
      <c r="B78" s="32"/>
      <c r="C78" s="14">
        <f>FilterMostCritical!$A72</f>
        <v>0</v>
      </c>
      <c r="D78" s="14">
        <f>IF($C78="","",FilterMostCritical!$B72)</f>
        <v>0</v>
      </c>
      <c r="E78" s="14">
        <f>IF($C78="","",FilterMostCritical!$C72)</f>
        <v>0</v>
      </c>
      <c r="F78" s="14" t="str">
        <f>IFERROR(INDEX('2. Data Collection Sheet'!$E:$E,MATCH('3. Most Critical'!$C78,'2. Data Collection Sheet'!$A:$A,0)),"")</f>
        <v/>
      </c>
      <c r="G78" s="14" t="str">
        <f>IFERROR(IF(INDEX('2. Data Collection Sheet'!$F:$F,MATCH('3. Most Critical'!$C78,'2. Data Collection Sheet'!$A:$A,0))="","",INDEX('2. Data Collection Sheet'!$F:$F,MATCH('3. Most Critical'!$C78,'2. Data Collection Sheet'!$A:$A,0))),"")</f>
        <v/>
      </c>
      <c r="H78" s="14" t="str">
        <f>IFERROR(INDEX('3. Asset Results'!$I:$I,MATCH('3. Most Critical'!$C78,'3. Asset Results'!$A:$A,0)),"")</f>
        <v/>
      </c>
      <c r="I78" s="14" t="str">
        <f>IFERROR(INDEX('3. Asset Results'!$H:$H,MATCH('3. Most Critical'!$C78,'3. Asset Results'!$A:$A,0)),"")</f>
        <v/>
      </c>
      <c r="J78" s="14" t="str">
        <f>IFERROR(INDEX('3. Asset Results'!$J:$J,MATCH('3. Most Critical'!$C78,'3. Asset Results'!$A:$A,0)),"")</f>
        <v/>
      </c>
      <c r="K78" s="14" t="str">
        <f>IFERROR(INDEX('3. Asset Results'!$E:$E,MATCH('3. Most Critical'!$C78,'3. Asset Results'!$A:$A,0)),"")</f>
        <v/>
      </c>
      <c r="L78" s="17" t="str">
        <f>IFERROR(INDEX('3. Asset Results'!$L:$L,MATCH('3. Most Critical'!$C78,'3. Asset Results'!$A:$A,0)),"")</f>
        <v/>
      </c>
      <c r="M78" s="17" t="str">
        <f>IFERROR(INDEX('3. Asset Results'!$M:$M,MATCH('3. Most Critical'!$C78,'3. Asset Results'!$A:$A,0)),"")</f>
        <v/>
      </c>
      <c r="N78" s="14" t="str">
        <f>IFERROR(INDEX('2. Data Collection Sheet'!$N:$N,MATCH('3. Most Critical'!$C78,'2. Data Collection Sheet'!$A:$A,0)),"")</f>
        <v/>
      </c>
    </row>
    <row r="79" spans="1:14" ht="59.25" customHeight="1" x14ac:dyDescent="0.25">
      <c r="A79" s="31">
        <v>72</v>
      </c>
      <c r="B79" s="32"/>
      <c r="C79" s="14">
        <f>FilterMostCritical!$A73</f>
        <v>0</v>
      </c>
      <c r="D79" s="14">
        <f>IF($C79="","",FilterMostCritical!$B73)</f>
        <v>0</v>
      </c>
      <c r="E79" s="14">
        <f>IF($C79="","",FilterMostCritical!$C73)</f>
        <v>0</v>
      </c>
      <c r="F79" s="14" t="str">
        <f>IFERROR(INDEX('2. Data Collection Sheet'!$E:$E,MATCH('3. Most Critical'!$C79,'2. Data Collection Sheet'!$A:$A,0)),"")</f>
        <v/>
      </c>
      <c r="G79" s="14" t="str">
        <f>IFERROR(IF(INDEX('2. Data Collection Sheet'!$F:$F,MATCH('3. Most Critical'!$C79,'2. Data Collection Sheet'!$A:$A,0))="","",INDEX('2. Data Collection Sheet'!$F:$F,MATCH('3. Most Critical'!$C79,'2. Data Collection Sheet'!$A:$A,0))),"")</f>
        <v/>
      </c>
      <c r="H79" s="14" t="str">
        <f>IFERROR(INDEX('3. Asset Results'!$I:$I,MATCH('3. Most Critical'!$C79,'3. Asset Results'!$A:$A,0)),"")</f>
        <v/>
      </c>
      <c r="I79" s="14" t="str">
        <f>IFERROR(INDEX('3. Asset Results'!$H:$H,MATCH('3. Most Critical'!$C79,'3. Asset Results'!$A:$A,0)),"")</f>
        <v/>
      </c>
      <c r="J79" s="14" t="str">
        <f>IFERROR(INDEX('3. Asset Results'!$J:$J,MATCH('3. Most Critical'!$C79,'3. Asset Results'!$A:$A,0)),"")</f>
        <v/>
      </c>
      <c r="K79" s="14" t="str">
        <f>IFERROR(INDEX('3. Asset Results'!$E:$E,MATCH('3. Most Critical'!$C79,'3. Asset Results'!$A:$A,0)),"")</f>
        <v/>
      </c>
      <c r="L79" s="17" t="str">
        <f>IFERROR(INDEX('3. Asset Results'!$L:$L,MATCH('3. Most Critical'!$C79,'3. Asset Results'!$A:$A,0)),"")</f>
        <v/>
      </c>
      <c r="M79" s="17" t="str">
        <f>IFERROR(INDEX('3. Asset Results'!$M:$M,MATCH('3. Most Critical'!$C79,'3. Asset Results'!$A:$A,0)),"")</f>
        <v/>
      </c>
      <c r="N79" s="14" t="str">
        <f>IFERROR(INDEX('2. Data Collection Sheet'!$N:$N,MATCH('3. Most Critical'!$C79,'2. Data Collection Sheet'!$A:$A,0)),"")</f>
        <v/>
      </c>
    </row>
    <row r="80" spans="1:14" ht="59.25" customHeight="1" x14ac:dyDescent="0.25">
      <c r="A80" s="31">
        <v>73</v>
      </c>
      <c r="B80" s="32"/>
      <c r="C80" s="14">
        <f>FilterMostCritical!$A74</f>
        <v>0</v>
      </c>
      <c r="D80" s="14">
        <f>IF($C80="","",FilterMostCritical!$B74)</f>
        <v>0</v>
      </c>
      <c r="E80" s="14">
        <f>IF($C80="","",FilterMostCritical!$C74)</f>
        <v>0</v>
      </c>
      <c r="F80" s="14" t="str">
        <f>IFERROR(INDEX('2. Data Collection Sheet'!$E:$E,MATCH('3. Most Critical'!$C80,'2. Data Collection Sheet'!$A:$A,0)),"")</f>
        <v/>
      </c>
      <c r="G80" s="14" t="str">
        <f>IFERROR(IF(INDEX('2. Data Collection Sheet'!$F:$F,MATCH('3. Most Critical'!$C80,'2. Data Collection Sheet'!$A:$A,0))="","",INDEX('2. Data Collection Sheet'!$F:$F,MATCH('3. Most Critical'!$C80,'2. Data Collection Sheet'!$A:$A,0))),"")</f>
        <v/>
      </c>
      <c r="H80" s="14" t="str">
        <f>IFERROR(INDEX('3. Asset Results'!$I:$I,MATCH('3. Most Critical'!$C80,'3. Asset Results'!$A:$A,0)),"")</f>
        <v/>
      </c>
      <c r="I80" s="14" t="str">
        <f>IFERROR(INDEX('3. Asset Results'!$H:$H,MATCH('3. Most Critical'!$C80,'3. Asset Results'!$A:$A,0)),"")</f>
        <v/>
      </c>
      <c r="J80" s="14" t="str">
        <f>IFERROR(INDEX('3. Asset Results'!$J:$J,MATCH('3. Most Critical'!$C80,'3. Asset Results'!$A:$A,0)),"")</f>
        <v/>
      </c>
      <c r="K80" s="14" t="str">
        <f>IFERROR(INDEX('3. Asset Results'!$E:$E,MATCH('3. Most Critical'!$C80,'3. Asset Results'!$A:$A,0)),"")</f>
        <v/>
      </c>
      <c r="L80" s="17" t="str">
        <f>IFERROR(INDEX('3. Asset Results'!$L:$L,MATCH('3. Most Critical'!$C80,'3. Asset Results'!$A:$A,0)),"")</f>
        <v/>
      </c>
      <c r="M80" s="17" t="str">
        <f>IFERROR(INDEX('3. Asset Results'!$M:$M,MATCH('3. Most Critical'!$C80,'3. Asset Results'!$A:$A,0)),"")</f>
        <v/>
      </c>
      <c r="N80" s="14" t="str">
        <f>IFERROR(INDEX('2. Data Collection Sheet'!$N:$N,MATCH('3. Most Critical'!$C80,'2. Data Collection Sheet'!$A:$A,0)),"")</f>
        <v/>
      </c>
    </row>
    <row r="81" spans="1:14" ht="59.25" customHeight="1" x14ac:dyDescent="0.25">
      <c r="A81" s="31">
        <v>74</v>
      </c>
      <c r="B81" s="32"/>
      <c r="C81" s="14">
        <f>FilterMostCritical!$A75</f>
        <v>0</v>
      </c>
      <c r="D81" s="14">
        <f>IF($C81="","",FilterMostCritical!$B75)</f>
        <v>0</v>
      </c>
      <c r="E81" s="14">
        <f>IF($C81="","",FilterMostCritical!$C75)</f>
        <v>0</v>
      </c>
      <c r="F81" s="14" t="str">
        <f>IFERROR(INDEX('2. Data Collection Sheet'!$E:$E,MATCH('3. Most Critical'!$C81,'2. Data Collection Sheet'!$A:$A,0)),"")</f>
        <v/>
      </c>
      <c r="G81" s="14" t="str">
        <f>IFERROR(IF(INDEX('2. Data Collection Sheet'!$F:$F,MATCH('3. Most Critical'!$C81,'2. Data Collection Sheet'!$A:$A,0))="","",INDEX('2. Data Collection Sheet'!$F:$F,MATCH('3. Most Critical'!$C81,'2. Data Collection Sheet'!$A:$A,0))),"")</f>
        <v/>
      </c>
      <c r="H81" s="14" t="str">
        <f>IFERROR(INDEX('3. Asset Results'!$I:$I,MATCH('3. Most Critical'!$C81,'3. Asset Results'!$A:$A,0)),"")</f>
        <v/>
      </c>
      <c r="I81" s="14" t="str">
        <f>IFERROR(INDEX('3. Asset Results'!$H:$H,MATCH('3. Most Critical'!$C81,'3. Asset Results'!$A:$A,0)),"")</f>
        <v/>
      </c>
      <c r="J81" s="14" t="str">
        <f>IFERROR(INDEX('3. Asset Results'!$J:$J,MATCH('3. Most Critical'!$C81,'3. Asset Results'!$A:$A,0)),"")</f>
        <v/>
      </c>
      <c r="K81" s="14" t="str">
        <f>IFERROR(INDEX('3. Asset Results'!$E:$E,MATCH('3. Most Critical'!$C81,'3. Asset Results'!$A:$A,0)),"")</f>
        <v/>
      </c>
      <c r="L81" s="17" t="str">
        <f>IFERROR(INDEX('3. Asset Results'!$L:$L,MATCH('3. Most Critical'!$C81,'3. Asset Results'!$A:$A,0)),"")</f>
        <v/>
      </c>
      <c r="M81" s="17" t="str">
        <f>IFERROR(INDEX('3. Asset Results'!$M:$M,MATCH('3. Most Critical'!$C81,'3. Asset Results'!$A:$A,0)),"")</f>
        <v/>
      </c>
      <c r="N81" s="14" t="str">
        <f>IFERROR(INDEX('2. Data Collection Sheet'!$N:$N,MATCH('3. Most Critical'!$C81,'2. Data Collection Sheet'!$A:$A,0)),"")</f>
        <v/>
      </c>
    </row>
    <row r="82" spans="1:14" ht="59.25" customHeight="1" x14ac:dyDescent="0.25">
      <c r="A82" s="31">
        <v>75</v>
      </c>
      <c r="B82" s="32"/>
      <c r="C82" s="14">
        <f>FilterMostCritical!$A76</f>
        <v>0</v>
      </c>
      <c r="D82" s="14">
        <f>IF($C82="","",FilterMostCritical!$B76)</f>
        <v>0</v>
      </c>
      <c r="E82" s="14">
        <f>IF($C82="","",FilterMostCritical!$C76)</f>
        <v>0</v>
      </c>
      <c r="F82" s="14" t="str">
        <f>IFERROR(INDEX('2. Data Collection Sheet'!$E:$E,MATCH('3. Most Critical'!$C82,'2. Data Collection Sheet'!$A:$A,0)),"")</f>
        <v/>
      </c>
      <c r="G82" s="14" t="str">
        <f>IFERROR(IF(INDEX('2. Data Collection Sheet'!$F:$F,MATCH('3. Most Critical'!$C82,'2. Data Collection Sheet'!$A:$A,0))="","",INDEX('2. Data Collection Sheet'!$F:$F,MATCH('3. Most Critical'!$C82,'2. Data Collection Sheet'!$A:$A,0))),"")</f>
        <v/>
      </c>
      <c r="H82" s="14" t="str">
        <f>IFERROR(INDEX('3. Asset Results'!$I:$I,MATCH('3. Most Critical'!$C82,'3. Asset Results'!$A:$A,0)),"")</f>
        <v/>
      </c>
      <c r="I82" s="14" t="str">
        <f>IFERROR(INDEX('3. Asset Results'!$H:$H,MATCH('3. Most Critical'!$C82,'3. Asset Results'!$A:$A,0)),"")</f>
        <v/>
      </c>
      <c r="J82" s="14" t="str">
        <f>IFERROR(INDEX('3. Asset Results'!$J:$J,MATCH('3. Most Critical'!$C82,'3. Asset Results'!$A:$A,0)),"")</f>
        <v/>
      </c>
      <c r="K82" s="14" t="str">
        <f>IFERROR(INDEX('3. Asset Results'!$E:$E,MATCH('3. Most Critical'!$C82,'3. Asset Results'!$A:$A,0)),"")</f>
        <v/>
      </c>
      <c r="L82" s="17" t="str">
        <f>IFERROR(INDEX('3. Asset Results'!$L:$L,MATCH('3. Most Critical'!$C82,'3. Asset Results'!$A:$A,0)),"")</f>
        <v/>
      </c>
      <c r="M82" s="17" t="str">
        <f>IFERROR(INDEX('3. Asset Results'!$M:$M,MATCH('3. Most Critical'!$C82,'3. Asset Results'!$A:$A,0)),"")</f>
        <v/>
      </c>
      <c r="N82" s="14" t="str">
        <f>IFERROR(INDEX('2. Data Collection Sheet'!$N:$N,MATCH('3. Most Critical'!$C82,'2. Data Collection Sheet'!$A:$A,0)),"")</f>
        <v/>
      </c>
    </row>
    <row r="83" spans="1:14" ht="59.25" customHeight="1" x14ac:dyDescent="0.25">
      <c r="A83" s="31">
        <v>76</v>
      </c>
      <c r="B83" s="32"/>
      <c r="C83" s="14">
        <f>FilterMostCritical!$A77</f>
        <v>0</v>
      </c>
      <c r="D83" s="14">
        <f>IF($C83="","",FilterMostCritical!$B77)</f>
        <v>0</v>
      </c>
      <c r="E83" s="14">
        <f>IF($C83="","",FilterMostCritical!$C77)</f>
        <v>0</v>
      </c>
      <c r="F83" s="14" t="str">
        <f>IFERROR(INDEX('2. Data Collection Sheet'!$E:$E,MATCH('3. Most Critical'!$C83,'2. Data Collection Sheet'!$A:$A,0)),"")</f>
        <v/>
      </c>
      <c r="G83" s="14" t="str">
        <f>IFERROR(IF(INDEX('2. Data Collection Sheet'!$F:$F,MATCH('3. Most Critical'!$C83,'2. Data Collection Sheet'!$A:$A,0))="","",INDEX('2. Data Collection Sheet'!$F:$F,MATCH('3. Most Critical'!$C83,'2. Data Collection Sheet'!$A:$A,0))),"")</f>
        <v/>
      </c>
      <c r="H83" s="14" t="str">
        <f>IFERROR(INDEX('3. Asset Results'!$I:$I,MATCH('3. Most Critical'!$C83,'3. Asset Results'!$A:$A,0)),"")</f>
        <v/>
      </c>
      <c r="I83" s="14" t="str">
        <f>IFERROR(INDEX('3. Asset Results'!$H:$H,MATCH('3. Most Critical'!$C83,'3. Asset Results'!$A:$A,0)),"")</f>
        <v/>
      </c>
      <c r="J83" s="14" t="str">
        <f>IFERROR(INDEX('3. Asset Results'!$J:$J,MATCH('3. Most Critical'!$C83,'3. Asset Results'!$A:$A,0)),"")</f>
        <v/>
      </c>
      <c r="K83" s="14" t="str">
        <f>IFERROR(INDEX('3. Asset Results'!$E:$E,MATCH('3. Most Critical'!$C83,'3. Asset Results'!$A:$A,0)),"")</f>
        <v/>
      </c>
      <c r="L83" s="17" t="str">
        <f>IFERROR(INDEX('3. Asset Results'!$L:$L,MATCH('3. Most Critical'!$C83,'3. Asset Results'!$A:$A,0)),"")</f>
        <v/>
      </c>
      <c r="M83" s="17" t="str">
        <f>IFERROR(INDEX('3. Asset Results'!$M:$M,MATCH('3. Most Critical'!$C83,'3. Asset Results'!$A:$A,0)),"")</f>
        <v/>
      </c>
      <c r="N83" s="14" t="str">
        <f>IFERROR(INDEX('2. Data Collection Sheet'!$N:$N,MATCH('3. Most Critical'!$C83,'2. Data Collection Sheet'!$A:$A,0)),"")</f>
        <v/>
      </c>
    </row>
    <row r="84" spans="1:14" ht="59.25" customHeight="1" x14ac:dyDescent="0.25">
      <c r="A84" s="31">
        <v>77</v>
      </c>
      <c r="B84" s="32"/>
      <c r="C84" s="14">
        <f>FilterMostCritical!$A78</f>
        <v>0</v>
      </c>
      <c r="D84" s="14">
        <f>IF($C84="","",FilterMostCritical!$B78)</f>
        <v>0</v>
      </c>
      <c r="E84" s="14">
        <f>IF($C84="","",FilterMostCritical!$C78)</f>
        <v>0</v>
      </c>
      <c r="F84" s="14" t="str">
        <f>IFERROR(INDEX('2. Data Collection Sheet'!$E:$E,MATCH('3. Most Critical'!$C84,'2. Data Collection Sheet'!$A:$A,0)),"")</f>
        <v/>
      </c>
      <c r="G84" s="14" t="str">
        <f>IFERROR(IF(INDEX('2. Data Collection Sheet'!$F:$F,MATCH('3. Most Critical'!$C84,'2. Data Collection Sheet'!$A:$A,0))="","",INDEX('2. Data Collection Sheet'!$F:$F,MATCH('3. Most Critical'!$C84,'2. Data Collection Sheet'!$A:$A,0))),"")</f>
        <v/>
      </c>
      <c r="H84" s="14" t="str">
        <f>IFERROR(INDEX('3. Asset Results'!$I:$I,MATCH('3. Most Critical'!$C84,'3. Asset Results'!$A:$A,0)),"")</f>
        <v/>
      </c>
      <c r="I84" s="14" t="str">
        <f>IFERROR(INDEX('3. Asset Results'!$H:$H,MATCH('3. Most Critical'!$C84,'3. Asset Results'!$A:$A,0)),"")</f>
        <v/>
      </c>
      <c r="J84" s="14" t="str">
        <f>IFERROR(INDEX('3. Asset Results'!$J:$J,MATCH('3. Most Critical'!$C84,'3. Asset Results'!$A:$A,0)),"")</f>
        <v/>
      </c>
      <c r="K84" s="14" t="str">
        <f>IFERROR(INDEX('3. Asset Results'!$E:$E,MATCH('3. Most Critical'!$C84,'3. Asset Results'!$A:$A,0)),"")</f>
        <v/>
      </c>
      <c r="L84" s="17" t="str">
        <f>IFERROR(INDEX('3. Asset Results'!$L:$L,MATCH('3. Most Critical'!$C84,'3. Asset Results'!$A:$A,0)),"")</f>
        <v/>
      </c>
      <c r="M84" s="17" t="str">
        <f>IFERROR(INDEX('3. Asset Results'!$M:$M,MATCH('3. Most Critical'!$C84,'3. Asset Results'!$A:$A,0)),"")</f>
        <v/>
      </c>
      <c r="N84" s="14" t="str">
        <f>IFERROR(INDEX('2. Data Collection Sheet'!$N:$N,MATCH('3. Most Critical'!$C84,'2. Data Collection Sheet'!$A:$A,0)),"")</f>
        <v/>
      </c>
    </row>
    <row r="85" spans="1:14" ht="59.25" customHeight="1" x14ac:dyDescent="0.25">
      <c r="A85" s="31">
        <v>78</v>
      </c>
      <c r="B85" s="32"/>
      <c r="C85" s="14">
        <f>FilterMostCritical!$A79</f>
        <v>0</v>
      </c>
      <c r="D85" s="14">
        <f>IF($C85="","",FilterMostCritical!$B79)</f>
        <v>0</v>
      </c>
      <c r="E85" s="14">
        <f>IF($C85="","",FilterMostCritical!$C79)</f>
        <v>0</v>
      </c>
      <c r="F85" s="14" t="str">
        <f>IFERROR(INDEX('2. Data Collection Sheet'!$E:$E,MATCH('3. Most Critical'!$C85,'2. Data Collection Sheet'!$A:$A,0)),"")</f>
        <v/>
      </c>
      <c r="G85" s="14" t="str">
        <f>IFERROR(IF(INDEX('2. Data Collection Sheet'!$F:$F,MATCH('3. Most Critical'!$C85,'2. Data Collection Sheet'!$A:$A,0))="","",INDEX('2. Data Collection Sheet'!$F:$F,MATCH('3. Most Critical'!$C85,'2. Data Collection Sheet'!$A:$A,0))),"")</f>
        <v/>
      </c>
      <c r="H85" s="14" t="str">
        <f>IFERROR(INDEX('3. Asset Results'!$I:$I,MATCH('3. Most Critical'!$C85,'3. Asset Results'!$A:$A,0)),"")</f>
        <v/>
      </c>
      <c r="I85" s="14" t="str">
        <f>IFERROR(INDEX('3. Asset Results'!$H:$H,MATCH('3. Most Critical'!$C85,'3. Asset Results'!$A:$A,0)),"")</f>
        <v/>
      </c>
      <c r="J85" s="14" t="str">
        <f>IFERROR(INDEX('3. Asset Results'!$J:$J,MATCH('3. Most Critical'!$C85,'3. Asset Results'!$A:$A,0)),"")</f>
        <v/>
      </c>
      <c r="K85" s="14" t="str">
        <f>IFERROR(INDEX('3. Asset Results'!$E:$E,MATCH('3. Most Critical'!$C85,'3. Asset Results'!$A:$A,0)),"")</f>
        <v/>
      </c>
      <c r="L85" s="17" t="str">
        <f>IFERROR(INDEX('3. Asset Results'!$L:$L,MATCH('3. Most Critical'!$C85,'3. Asset Results'!$A:$A,0)),"")</f>
        <v/>
      </c>
      <c r="M85" s="17" t="str">
        <f>IFERROR(INDEX('3. Asset Results'!$M:$M,MATCH('3. Most Critical'!$C85,'3. Asset Results'!$A:$A,0)),"")</f>
        <v/>
      </c>
      <c r="N85" s="14" t="str">
        <f>IFERROR(INDEX('2. Data Collection Sheet'!$N:$N,MATCH('3. Most Critical'!$C85,'2. Data Collection Sheet'!$A:$A,0)),"")</f>
        <v/>
      </c>
    </row>
    <row r="86" spans="1:14" ht="59.25" customHeight="1" x14ac:dyDescent="0.25">
      <c r="A86" s="31">
        <v>79</v>
      </c>
      <c r="B86" s="32"/>
      <c r="C86" s="14">
        <f>FilterMostCritical!$A80</f>
        <v>0</v>
      </c>
      <c r="D86" s="14">
        <f>IF($C86="","",FilterMostCritical!$B80)</f>
        <v>0</v>
      </c>
      <c r="E86" s="14">
        <f>IF($C86="","",FilterMostCritical!$C80)</f>
        <v>0</v>
      </c>
      <c r="F86" s="14" t="str">
        <f>IFERROR(INDEX('2. Data Collection Sheet'!$E:$E,MATCH('3. Most Critical'!$C86,'2. Data Collection Sheet'!$A:$A,0)),"")</f>
        <v/>
      </c>
      <c r="G86" s="14" t="str">
        <f>IFERROR(IF(INDEX('2. Data Collection Sheet'!$F:$F,MATCH('3. Most Critical'!$C86,'2. Data Collection Sheet'!$A:$A,0))="","",INDEX('2. Data Collection Sheet'!$F:$F,MATCH('3. Most Critical'!$C86,'2. Data Collection Sheet'!$A:$A,0))),"")</f>
        <v/>
      </c>
      <c r="H86" s="14" t="str">
        <f>IFERROR(INDEX('3. Asset Results'!$I:$I,MATCH('3. Most Critical'!$C86,'3. Asset Results'!$A:$A,0)),"")</f>
        <v/>
      </c>
      <c r="I86" s="14" t="str">
        <f>IFERROR(INDEX('3. Asset Results'!$H:$H,MATCH('3. Most Critical'!$C86,'3. Asset Results'!$A:$A,0)),"")</f>
        <v/>
      </c>
      <c r="J86" s="14" t="str">
        <f>IFERROR(INDEX('3. Asset Results'!$J:$J,MATCH('3. Most Critical'!$C86,'3. Asset Results'!$A:$A,0)),"")</f>
        <v/>
      </c>
      <c r="K86" s="14" t="str">
        <f>IFERROR(INDEX('3. Asset Results'!$E:$E,MATCH('3. Most Critical'!$C86,'3. Asset Results'!$A:$A,0)),"")</f>
        <v/>
      </c>
      <c r="L86" s="17" t="str">
        <f>IFERROR(INDEX('3. Asset Results'!$L:$L,MATCH('3. Most Critical'!$C86,'3. Asset Results'!$A:$A,0)),"")</f>
        <v/>
      </c>
      <c r="M86" s="17" t="str">
        <f>IFERROR(INDEX('3. Asset Results'!$M:$M,MATCH('3. Most Critical'!$C86,'3. Asset Results'!$A:$A,0)),"")</f>
        <v/>
      </c>
      <c r="N86" s="14" t="str">
        <f>IFERROR(INDEX('2. Data Collection Sheet'!$N:$N,MATCH('3. Most Critical'!$C86,'2. Data Collection Sheet'!$A:$A,0)),"")</f>
        <v/>
      </c>
    </row>
    <row r="87" spans="1:14" ht="59.25" customHeight="1" x14ac:dyDescent="0.25">
      <c r="A87" s="31">
        <v>80</v>
      </c>
      <c r="B87" s="32"/>
      <c r="C87" s="14">
        <f>FilterMostCritical!$A81</f>
        <v>0</v>
      </c>
      <c r="D87" s="14">
        <f>IF($C87="","",FilterMostCritical!$B81)</f>
        <v>0</v>
      </c>
      <c r="E87" s="14">
        <f>IF($C87="","",FilterMostCritical!$C81)</f>
        <v>0</v>
      </c>
      <c r="F87" s="14" t="str">
        <f>IFERROR(INDEX('2. Data Collection Sheet'!$E:$E,MATCH('3. Most Critical'!$C87,'2. Data Collection Sheet'!$A:$A,0)),"")</f>
        <v/>
      </c>
      <c r="G87" s="14" t="str">
        <f>IFERROR(IF(INDEX('2. Data Collection Sheet'!$F:$F,MATCH('3. Most Critical'!$C87,'2. Data Collection Sheet'!$A:$A,0))="","",INDEX('2. Data Collection Sheet'!$F:$F,MATCH('3. Most Critical'!$C87,'2. Data Collection Sheet'!$A:$A,0))),"")</f>
        <v/>
      </c>
      <c r="H87" s="14" t="str">
        <f>IFERROR(INDEX('3. Asset Results'!$I:$I,MATCH('3. Most Critical'!$C87,'3. Asset Results'!$A:$A,0)),"")</f>
        <v/>
      </c>
      <c r="I87" s="14" t="str">
        <f>IFERROR(INDEX('3. Asset Results'!$H:$H,MATCH('3. Most Critical'!$C87,'3. Asset Results'!$A:$A,0)),"")</f>
        <v/>
      </c>
      <c r="J87" s="14" t="str">
        <f>IFERROR(INDEX('3. Asset Results'!$J:$J,MATCH('3. Most Critical'!$C87,'3. Asset Results'!$A:$A,0)),"")</f>
        <v/>
      </c>
      <c r="K87" s="14" t="str">
        <f>IFERROR(INDEX('3. Asset Results'!$E:$E,MATCH('3. Most Critical'!$C87,'3. Asset Results'!$A:$A,0)),"")</f>
        <v/>
      </c>
      <c r="L87" s="17" t="str">
        <f>IFERROR(INDEX('3. Asset Results'!$L:$L,MATCH('3. Most Critical'!$C87,'3. Asset Results'!$A:$A,0)),"")</f>
        <v/>
      </c>
      <c r="M87" s="17" t="str">
        <f>IFERROR(INDEX('3. Asset Results'!$M:$M,MATCH('3. Most Critical'!$C87,'3. Asset Results'!$A:$A,0)),"")</f>
        <v/>
      </c>
      <c r="N87" s="14" t="str">
        <f>IFERROR(INDEX('2. Data Collection Sheet'!$N:$N,MATCH('3. Most Critical'!$C87,'2. Data Collection Sheet'!$A:$A,0)),"")</f>
        <v/>
      </c>
    </row>
    <row r="88" spans="1:14" ht="59.25" customHeight="1" x14ac:dyDescent="0.25">
      <c r="A88" s="31">
        <v>81</v>
      </c>
      <c r="B88" s="32"/>
      <c r="C88" s="14">
        <f>FilterMostCritical!$A82</f>
        <v>0</v>
      </c>
      <c r="D88" s="14">
        <f>IF($C88="","",FilterMostCritical!$B82)</f>
        <v>0</v>
      </c>
      <c r="E88" s="14">
        <f>IF($C88="","",FilterMostCritical!$C82)</f>
        <v>0</v>
      </c>
      <c r="F88" s="14" t="str">
        <f>IFERROR(INDEX('2. Data Collection Sheet'!$E:$E,MATCH('3. Most Critical'!$C88,'2. Data Collection Sheet'!$A:$A,0)),"")</f>
        <v/>
      </c>
      <c r="G88" s="14" t="str">
        <f>IFERROR(IF(INDEX('2. Data Collection Sheet'!$F:$F,MATCH('3. Most Critical'!$C88,'2. Data Collection Sheet'!$A:$A,0))="","",INDEX('2. Data Collection Sheet'!$F:$F,MATCH('3. Most Critical'!$C88,'2. Data Collection Sheet'!$A:$A,0))),"")</f>
        <v/>
      </c>
      <c r="H88" s="14" t="str">
        <f>IFERROR(INDEX('3. Asset Results'!$I:$I,MATCH('3. Most Critical'!$C88,'3. Asset Results'!$A:$A,0)),"")</f>
        <v/>
      </c>
      <c r="I88" s="14" t="str">
        <f>IFERROR(INDEX('3. Asset Results'!$H:$H,MATCH('3. Most Critical'!$C88,'3. Asset Results'!$A:$A,0)),"")</f>
        <v/>
      </c>
      <c r="J88" s="14" t="str">
        <f>IFERROR(INDEX('3. Asset Results'!$J:$J,MATCH('3. Most Critical'!$C88,'3. Asset Results'!$A:$A,0)),"")</f>
        <v/>
      </c>
      <c r="K88" s="14" t="str">
        <f>IFERROR(INDEX('3. Asset Results'!$E:$E,MATCH('3. Most Critical'!$C88,'3. Asset Results'!$A:$A,0)),"")</f>
        <v/>
      </c>
      <c r="L88" s="17" t="str">
        <f>IFERROR(INDEX('3. Asset Results'!$L:$L,MATCH('3. Most Critical'!$C88,'3. Asset Results'!$A:$A,0)),"")</f>
        <v/>
      </c>
      <c r="M88" s="17" t="str">
        <f>IFERROR(INDEX('3. Asset Results'!$M:$M,MATCH('3. Most Critical'!$C88,'3. Asset Results'!$A:$A,0)),"")</f>
        <v/>
      </c>
      <c r="N88" s="14" t="str">
        <f>IFERROR(INDEX('2. Data Collection Sheet'!$N:$N,MATCH('3. Most Critical'!$C88,'2. Data Collection Sheet'!$A:$A,0)),"")</f>
        <v/>
      </c>
    </row>
    <row r="89" spans="1:14" ht="59.25" customHeight="1" x14ac:dyDescent="0.25">
      <c r="A89" s="31">
        <v>82</v>
      </c>
      <c r="B89" s="32"/>
      <c r="C89" s="14">
        <f>FilterMostCritical!$A83</f>
        <v>0</v>
      </c>
      <c r="D89" s="14">
        <f>IF($C89="","",FilterMostCritical!$B83)</f>
        <v>0</v>
      </c>
      <c r="E89" s="14">
        <f>IF($C89="","",FilterMostCritical!$C83)</f>
        <v>0</v>
      </c>
      <c r="F89" s="14" t="str">
        <f>IFERROR(INDEX('2. Data Collection Sheet'!$E:$E,MATCH('3. Most Critical'!$C89,'2. Data Collection Sheet'!$A:$A,0)),"")</f>
        <v/>
      </c>
      <c r="G89" s="14" t="str">
        <f>IFERROR(IF(INDEX('2. Data Collection Sheet'!$F:$F,MATCH('3. Most Critical'!$C89,'2. Data Collection Sheet'!$A:$A,0))="","",INDEX('2. Data Collection Sheet'!$F:$F,MATCH('3. Most Critical'!$C89,'2. Data Collection Sheet'!$A:$A,0))),"")</f>
        <v/>
      </c>
      <c r="H89" s="14" t="str">
        <f>IFERROR(INDEX('3. Asset Results'!$I:$I,MATCH('3. Most Critical'!$C89,'3. Asset Results'!$A:$A,0)),"")</f>
        <v/>
      </c>
      <c r="I89" s="14" t="str">
        <f>IFERROR(INDEX('3. Asset Results'!$H:$H,MATCH('3. Most Critical'!$C89,'3. Asset Results'!$A:$A,0)),"")</f>
        <v/>
      </c>
      <c r="J89" s="14" t="str">
        <f>IFERROR(INDEX('3. Asset Results'!$J:$J,MATCH('3. Most Critical'!$C89,'3. Asset Results'!$A:$A,0)),"")</f>
        <v/>
      </c>
      <c r="K89" s="14" t="str">
        <f>IFERROR(INDEX('3. Asset Results'!$E:$E,MATCH('3. Most Critical'!$C89,'3. Asset Results'!$A:$A,0)),"")</f>
        <v/>
      </c>
      <c r="L89" s="17" t="str">
        <f>IFERROR(INDEX('3. Asset Results'!$L:$L,MATCH('3. Most Critical'!$C89,'3. Asset Results'!$A:$A,0)),"")</f>
        <v/>
      </c>
      <c r="M89" s="17" t="str">
        <f>IFERROR(INDEX('3. Asset Results'!$M:$M,MATCH('3. Most Critical'!$C89,'3. Asset Results'!$A:$A,0)),"")</f>
        <v/>
      </c>
      <c r="N89" s="14" t="str">
        <f>IFERROR(INDEX('2. Data Collection Sheet'!$N:$N,MATCH('3. Most Critical'!$C89,'2. Data Collection Sheet'!$A:$A,0)),"")</f>
        <v/>
      </c>
    </row>
    <row r="90" spans="1:14" ht="59.25" customHeight="1" x14ac:dyDescent="0.25">
      <c r="A90" s="31">
        <v>83</v>
      </c>
      <c r="B90" s="32"/>
      <c r="C90" s="14">
        <f>FilterMostCritical!$A84</f>
        <v>0</v>
      </c>
      <c r="D90" s="14">
        <f>IF($C90="","",FilterMostCritical!$B84)</f>
        <v>0</v>
      </c>
      <c r="E90" s="14">
        <f>IF($C90="","",FilterMostCritical!$C84)</f>
        <v>0</v>
      </c>
      <c r="F90" s="14" t="str">
        <f>IFERROR(INDEX('2. Data Collection Sheet'!$E:$E,MATCH('3. Most Critical'!$C90,'2. Data Collection Sheet'!$A:$A,0)),"")</f>
        <v/>
      </c>
      <c r="G90" s="14" t="str">
        <f>IFERROR(IF(INDEX('2. Data Collection Sheet'!$F:$F,MATCH('3. Most Critical'!$C90,'2. Data Collection Sheet'!$A:$A,0))="","",INDEX('2. Data Collection Sheet'!$F:$F,MATCH('3. Most Critical'!$C90,'2. Data Collection Sheet'!$A:$A,0))),"")</f>
        <v/>
      </c>
      <c r="H90" s="14" t="str">
        <f>IFERROR(INDEX('3. Asset Results'!$I:$I,MATCH('3. Most Critical'!$C90,'3. Asset Results'!$A:$A,0)),"")</f>
        <v/>
      </c>
      <c r="I90" s="14" t="str">
        <f>IFERROR(INDEX('3. Asset Results'!$H:$H,MATCH('3. Most Critical'!$C90,'3. Asset Results'!$A:$A,0)),"")</f>
        <v/>
      </c>
      <c r="J90" s="14" t="str">
        <f>IFERROR(INDEX('3. Asset Results'!$J:$J,MATCH('3. Most Critical'!$C90,'3. Asset Results'!$A:$A,0)),"")</f>
        <v/>
      </c>
      <c r="K90" s="14" t="str">
        <f>IFERROR(INDEX('3. Asset Results'!$E:$E,MATCH('3. Most Critical'!$C90,'3. Asset Results'!$A:$A,0)),"")</f>
        <v/>
      </c>
      <c r="L90" s="17" t="str">
        <f>IFERROR(INDEX('3. Asset Results'!$L:$L,MATCH('3. Most Critical'!$C90,'3. Asset Results'!$A:$A,0)),"")</f>
        <v/>
      </c>
      <c r="M90" s="17" t="str">
        <f>IFERROR(INDEX('3. Asset Results'!$M:$M,MATCH('3. Most Critical'!$C90,'3. Asset Results'!$A:$A,0)),"")</f>
        <v/>
      </c>
      <c r="N90" s="14" t="str">
        <f>IFERROR(INDEX('2. Data Collection Sheet'!$N:$N,MATCH('3. Most Critical'!$C90,'2. Data Collection Sheet'!$A:$A,0)),"")</f>
        <v/>
      </c>
    </row>
    <row r="91" spans="1:14" ht="59.25" customHeight="1" x14ac:dyDescent="0.25">
      <c r="A91" s="31">
        <v>84</v>
      </c>
      <c r="B91" s="32"/>
      <c r="C91" s="14">
        <f>FilterMostCritical!$A85</f>
        <v>0</v>
      </c>
      <c r="D91" s="14">
        <f>IF($C91="","",FilterMostCritical!$B85)</f>
        <v>0</v>
      </c>
      <c r="E91" s="14">
        <f>IF($C91="","",FilterMostCritical!$C85)</f>
        <v>0</v>
      </c>
      <c r="F91" s="14" t="str">
        <f>IFERROR(INDEX('2. Data Collection Sheet'!$E:$E,MATCH('3. Most Critical'!$C91,'2. Data Collection Sheet'!$A:$A,0)),"")</f>
        <v/>
      </c>
      <c r="G91" s="14" t="str">
        <f>IFERROR(IF(INDEX('2. Data Collection Sheet'!$F:$F,MATCH('3. Most Critical'!$C91,'2. Data Collection Sheet'!$A:$A,0))="","",INDEX('2. Data Collection Sheet'!$F:$F,MATCH('3. Most Critical'!$C91,'2. Data Collection Sheet'!$A:$A,0))),"")</f>
        <v/>
      </c>
      <c r="H91" s="14" t="str">
        <f>IFERROR(INDEX('3. Asset Results'!$I:$I,MATCH('3. Most Critical'!$C91,'3. Asset Results'!$A:$A,0)),"")</f>
        <v/>
      </c>
      <c r="I91" s="14" t="str">
        <f>IFERROR(INDEX('3. Asset Results'!$H:$H,MATCH('3. Most Critical'!$C91,'3. Asset Results'!$A:$A,0)),"")</f>
        <v/>
      </c>
      <c r="J91" s="14" t="str">
        <f>IFERROR(INDEX('3. Asset Results'!$J:$J,MATCH('3. Most Critical'!$C91,'3. Asset Results'!$A:$A,0)),"")</f>
        <v/>
      </c>
      <c r="K91" s="14" t="str">
        <f>IFERROR(INDEX('3. Asset Results'!$E:$E,MATCH('3. Most Critical'!$C91,'3. Asset Results'!$A:$A,0)),"")</f>
        <v/>
      </c>
      <c r="L91" s="17" t="str">
        <f>IFERROR(INDEX('3. Asset Results'!$L:$L,MATCH('3. Most Critical'!$C91,'3. Asset Results'!$A:$A,0)),"")</f>
        <v/>
      </c>
      <c r="M91" s="17" t="str">
        <f>IFERROR(INDEX('3. Asset Results'!$M:$M,MATCH('3. Most Critical'!$C91,'3. Asset Results'!$A:$A,0)),"")</f>
        <v/>
      </c>
      <c r="N91" s="14" t="str">
        <f>IFERROR(INDEX('2. Data Collection Sheet'!$N:$N,MATCH('3. Most Critical'!$C91,'2. Data Collection Sheet'!$A:$A,0)),"")</f>
        <v/>
      </c>
    </row>
    <row r="92" spans="1:14" ht="59.25" customHeight="1" x14ac:dyDescent="0.25">
      <c r="A92" s="31">
        <v>85</v>
      </c>
      <c r="B92" s="32"/>
      <c r="C92" s="14">
        <f>FilterMostCritical!$A86</f>
        <v>0</v>
      </c>
      <c r="D92" s="14">
        <f>IF($C92="","",FilterMostCritical!$B86)</f>
        <v>0</v>
      </c>
      <c r="E92" s="14">
        <f>IF($C92="","",FilterMostCritical!$C86)</f>
        <v>0</v>
      </c>
      <c r="F92" s="14" t="str">
        <f>IFERROR(INDEX('2. Data Collection Sheet'!$E:$E,MATCH('3. Most Critical'!$C92,'2. Data Collection Sheet'!$A:$A,0)),"")</f>
        <v/>
      </c>
      <c r="G92" s="14" t="str">
        <f>IFERROR(IF(INDEX('2. Data Collection Sheet'!$F:$F,MATCH('3. Most Critical'!$C92,'2. Data Collection Sheet'!$A:$A,0))="","",INDEX('2. Data Collection Sheet'!$F:$F,MATCH('3. Most Critical'!$C92,'2. Data Collection Sheet'!$A:$A,0))),"")</f>
        <v/>
      </c>
      <c r="H92" s="14" t="str">
        <f>IFERROR(INDEX('3. Asset Results'!$I:$I,MATCH('3. Most Critical'!$C92,'3. Asset Results'!$A:$A,0)),"")</f>
        <v/>
      </c>
      <c r="I92" s="14" t="str">
        <f>IFERROR(INDEX('3. Asset Results'!$H:$H,MATCH('3. Most Critical'!$C92,'3. Asset Results'!$A:$A,0)),"")</f>
        <v/>
      </c>
      <c r="J92" s="14" t="str">
        <f>IFERROR(INDEX('3. Asset Results'!$J:$J,MATCH('3. Most Critical'!$C92,'3. Asset Results'!$A:$A,0)),"")</f>
        <v/>
      </c>
      <c r="K92" s="14" t="str">
        <f>IFERROR(INDEX('3. Asset Results'!$E:$E,MATCH('3. Most Critical'!$C92,'3. Asset Results'!$A:$A,0)),"")</f>
        <v/>
      </c>
      <c r="L92" s="17" t="str">
        <f>IFERROR(INDEX('3. Asset Results'!$L:$L,MATCH('3. Most Critical'!$C92,'3. Asset Results'!$A:$A,0)),"")</f>
        <v/>
      </c>
      <c r="M92" s="17" t="str">
        <f>IFERROR(INDEX('3. Asset Results'!$M:$M,MATCH('3. Most Critical'!$C92,'3. Asset Results'!$A:$A,0)),"")</f>
        <v/>
      </c>
      <c r="N92" s="14" t="str">
        <f>IFERROR(INDEX('2. Data Collection Sheet'!$N:$N,MATCH('3. Most Critical'!$C92,'2. Data Collection Sheet'!$A:$A,0)),"")</f>
        <v/>
      </c>
    </row>
    <row r="93" spans="1:14" ht="59.25" customHeight="1" x14ac:dyDescent="0.25">
      <c r="A93" s="31">
        <v>86</v>
      </c>
      <c r="B93" s="32"/>
      <c r="C93" s="14">
        <f>FilterMostCritical!$A87</f>
        <v>0</v>
      </c>
      <c r="D93" s="14">
        <f>IF($C93="","",FilterMostCritical!$B87)</f>
        <v>0</v>
      </c>
      <c r="E93" s="14">
        <f>IF($C93="","",FilterMostCritical!$C87)</f>
        <v>0</v>
      </c>
      <c r="F93" s="14" t="str">
        <f>IFERROR(INDEX('2. Data Collection Sheet'!$E:$E,MATCH('3. Most Critical'!$C93,'2. Data Collection Sheet'!$A:$A,0)),"")</f>
        <v/>
      </c>
      <c r="G93" s="14" t="str">
        <f>IFERROR(IF(INDEX('2. Data Collection Sheet'!$F:$F,MATCH('3. Most Critical'!$C93,'2. Data Collection Sheet'!$A:$A,0))="","",INDEX('2. Data Collection Sheet'!$F:$F,MATCH('3. Most Critical'!$C93,'2. Data Collection Sheet'!$A:$A,0))),"")</f>
        <v/>
      </c>
      <c r="H93" s="14" t="str">
        <f>IFERROR(INDEX('3. Asset Results'!$I:$I,MATCH('3. Most Critical'!$C93,'3. Asset Results'!$A:$A,0)),"")</f>
        <v/>
      </c>
      <c r="I93" s="14" t="str">
        <f>IFERROR(INDEX('3. Asset Results'!$H:$H,MATCH('3. Most Critical'!$C93,'3. Asset Results'!$A:$A,0)),"")</f>
        <v/>
      </c>
      <c r="J93" s="14" t="str">
        <f>IFERROR(INDEX('3. Asset Results'!$J:$J,MATCH('3. Most Critical'!$C93,'3. Asset Results'!$A:$A,0)),"")</f>
        <v/>
      </c>
      <c r="K93" s="14" t="str">
        <f>IFERROR(INDEX('3. Asset Results'!$E:$E,MATCH('3. Most Critical'!$C93,'3. Asset Results'!$A:$A,0)),"")</f>
        <v/>
      </c>
      <c r="L93" s="17" t="str">
        <f>IFERROR(INDEX('3. Asset Results'!$L:$L,MATCH('3. Most Critical'!$C93,'3. Asset Results'!$A:$A,0)),"")</f>
        <v/>
      </c>
      <c r="M93" s="17" t="str">
        <f>IFERROR(INDEX('3. Asset Results'!$M:$M,MATCH('3. Most Critical'!$C93,'3. Asset Results'!$A:$A,0)),"")</f>
        <v/>
      </c>
      <c r="N93" s="14" t="str">
        <f>IFERROR(INDEX('2. Data Collection Sheet'!$N:$N,MATCH('3. Most Critical'!$C93,'2. Data Collection Sheet'!$A:$A,0)),"")</f>
        <v/>
      </c>
    </row>
    <row r="94" spans="1:14" ht="59.25" customHeight="1" x14ac:dyDescent="0.25">
      <c r="A94" s="31">
        <v>87</v>
      </c>
      <c r="B94" s="32"/>
      <c r="C94" s="14">
        <f>FilterMostCritical!$A88</f>
        <v>0</v>
      </c>
      <c r="D94" s="14">
        <f>IF($C94="","",FilterMostCritical!$B88)</f>
        <v>0</v>
      </c>
      <c r="E94" s="14">
        <f>IF($C94="","",FilterMostCritical!$C88)</f>
        <v>0</v>
      </c>
      <c r="F94" s="14" t="str">
        <f>IFERROR(INDEX('2. Data Collection Sheet'!$E:$E,MATCH('3. Most Critical'!$C94,'2. Data Collection Sheet'!$A:$A,0)),"")</f>
        <v/>
      </c>
      <c r="G94" s="14" t="str">
        <f>IFERROR(IF(INDEX('2. Data Collection Sheet'!$F:$F,MATCH('3. Most Critical'!$C94,'2. Data Collection Sheet'!$A:$A,0))="","",INDEX('2. Data Collection Sheet'!$F:$F,MATCH('3. Most Critical'!$C94,'2. Data Collection Sheet'!$A:$A,0))),"")</f>
        <v/>
      </c>
      <c r="H94" s="14" t="str">
        <f>IFERROR(INDEX('3. Asset Results'!$I:$I,MATCH('3. Most Critical'!$C94,'3. Asset Results'!$A:$A,0)),"")</f>
        <v/>
      </c>
      <c r="I94" s="14" t="str">
        <f>IFERROR(INDEX('3. Asset Results'!$H:$H,MATCH('3. Most Critical'!$C94,'3. Asset Results'!$A:$A,0)),"")</f>
        <v/>
      </c>
      <c r="J94" s="14" t="str">
        <f>IFERROR(INDEX('3. Asset Results'!$J:$J,MATCH('3. Most Critical'!$C94,'3. Asset Results'!$A:$A,0)),"")</f>
        <v/>
      </c>
      <c r="K94" s="14" t="str">
        <f>IFERROR(INDEX('3. Asset Results'!$E:$E,MATCH('3. Most Critical'!$C94,'3. Asset Results'!$A:$A,0)),"")</f>
        <v/>
      </c>
      <c r="L94" s="17" t="str">
        <f>IFERROR(INDEX('3. Asset Results'!$L:$L,MATCH('3. Most Critical'!$C94,'3. Asset Results'!$A:$A,0)),"")</f>
        <v/>
      </c>
      <c r="M94" s="17" t="str">
        <f>IFERROR(INDEX('3. Asset Results'!$M:$M,MATCH('3. Most Critical'!$C94,'3. Asset Results'!$A:$A,0)),"")</f>
        <v/>
      </c>
      <c r="N94" s="14" t="str">
        <f>IFERROR(INDEX('2. Data Collection Sheet'!$N:$N,MATCH('3. Most Critical'!$C94,'2. Data Collection Sheet'!$A:$A,0)),"")</f>
        <v/>
      </c>
    </row>
    <row r="95" spans="1:14" ht="59.25" customHeight="1" x14ac:dyDescent="0.25">
      <c r="A95" s="31">
        <v>88</v>
      </c>
      <c r="B95" s="32"/>
      <c r="C95" s="14">
        <f>FilterMostCritical!$A89</f>
        <v>0</v>
      </c>
      <c r="D95" s="14">
        <f>IF($C95="","",FilterMostCritical!$B89)</f>
        <v>0</v>
      </c>
      <c r="E95" s="14">
        <f>IF($C95="","",FilterMostCritical!$C89)</f>
        <v>0</v>
      </c>
      <c r="F95" s="14" t="str">
        <f>IFERROR(INDEX('2. Data Collection Sheet'!$E:$E,MATCH('3. Most Critical'!$C95,'2. Data Collection Sheet'!$A:$A,0)),"")</f>
        <v/>
      </c>
      <c r="G95" s="14" t="str">
        <f>IFERROR(IF(INDEX('2. Data Collection Sheet'!$F:$F,MATCH('3. Most Critical'!$C95,'2. Data Collection Sheet'!$A:$A,0))="","",INDEX('2. Data Collection Sheet'!$F:$F,MATCH('3. Most Critical'!$C95,'2. Data Collection Sheet'!$A:$A,0))),"")</f>
        <v/>
      </c>
      <c r="H95" s="14" t="str">
        <f>IFERROR(INDEX('3. Asset Results'!$I:$I,MATCH('3. Most Critical'!$C95,'3. Asset Results'!$A:$A,0)),"")</f>
        <v/>
      </c>
      <c r="I95" s="14" t="str">
        <f>IFERROR(INDEX('3. Asset Results'!$H:$H,MATCH('3. Most Critical'!$C95,'3. Asset Results'!$A:$A,0)),"")</f>
        <v/>
      </c>
      <c r="J95" s="14" t="str">
        <f>IFERROR(INDEX('3. Asset Results'!$J:$J,MATCH('3. Most Critical'!$C95,'3. Asset Results'!$A:$A,0)),"")</f>
        <v/>
      </c>
      <c r="K95" s="14" t="str">
        <f>IFERROR(INDEX('3. Asset Results'!$E:$E,MATCH('3. Most Critical'!$C95,'3. Asset Results'!$A:$A,0)),"")</f>
        <v/>
      </c>
      <c r="L95" s="17" t="str">
        <f>IFERROR(INDEX('3. Asset Results'!$L:$L,MATCH('3. Most Critical'!$C95,'3. Asset Results'!$A:$A,0)),"")</f>
        <v/>
      </c>
      <c r="M95" s="17" t="str">
        <f>IFERROR(INDEX('3. Asset Results'!$M:$M,MATCH('3. Most Critical'!$C95,'3. Asset Results'!$A:$A,0)),"")</f>
        <v/>
      </c>
      <c r="N95" s="14" t="str">
        <f>IFERROR(INDEX('2. Data Collection Sheet'!$N:$N,MATCH('3. Most Critical'!$C95,'2. Data Collection Sheet'!$A:$A,0)),"")</f>
        <v/>
      </c>
    </row>
    <row r="96" spans="1:14" ht="59.25" customHeight="1" x14ac:dyDescent="0.25">
      <c r="A96" s="31">
        <v>89</v>
      </c>
      <c r="B96" s="32"/>
      <c r="C96" s="14">
        <f>FilterMostCritical!$A90</f>
        <v>0</v>
      </c>
      <c r="D96" s="14">
        <f>IF($C96="","",FilterMostCritical!$B90)</f>
        <v>0</v>
      </c>
      <c r="E96" s="14">
        <f>IF($C96="","",FilterMostCritical!$C90)</f>
        <v>0</v>
      </c>
      <c r="F96" s="14" t="str">
        <f>IFERROR(INDEX('2. Data Collection Sheet'!$E:$E,MATCH('3. Most Critical'!$C96,'2. Data Collection Sheet'!$A:$A,0)),"")</f>
        <v/>
      </c>
      <c r="G96" s="14" t="str">
        <f>IFERROR(IF(INDEX('2. Data Collection Sheet'!$F:$F,MATCH('3. Most Critical'!$C96,'2. Data Collection Sheet'!$A:$A,0))="","",INDEX('2. Data Collection Sheet'!$F:$F,MATCH('3. Most Critical'!$C96,'2. Data Collection Sheet'!$A:$A,0))),"")</f>
        <v/>
      </c>
      <c r="H96" s="14" t="str">
        <f>IFERROR(INDEX('3. Asset Results'!$I:$I,MATCH('3. Most Critical'!$C96,'3. Asset Results'!$A:$A,0)),"")</f>
        <v/>
      </c>
      <c r="I96" s="14" t="str">
        <f>IFERROR(INDEX('3. Asset Results'!$H:$H,MATCH('3. Most Critical'!$C96,'3. Asset Results'!$A:$A,0)),"")</f>
        <v/>
      </c>
      <c r="J96" s="14" t="str">
        <f>IFERROR(INDEX('3. Asset Results'!$J:$J,MATCH('3. Most Critical'!$C96,'3. Asset Results'!$A:$A,0)),"")</f>
        <v/>
      </c>
      <c r="K96" s="14" t="str">
        <f>IFERROR(INDEX('3. Asset Results'!$E:$E,MATCH('3. Most Critical'!$C96,'3. Asset Results'!$A:$A,0)),"")</f>
        <v/>
      </c>
      <c r="L96" s="17" t="str">
        <f>IFERROR(INDEX('3. Asset Results'!$L:$L,MATCH('3. Most Critical'!$C96,'3. Asset Results'!$A:$A,0)),"")</f>
        <v/>
      </c>
      <c r="M96" s="17" t="str">
        <f>IFERROR(INDEX('3. Asset Results'!$M:$M,MATCH('3. Most Critical'!$C96,'3. Asset Results'!$A:$A,0)),"")</f>
        <v/>
      </c>
      <c r="N96" s="14" t="str">
        <f>IFERROR(INDEX('2. Data Collection Sheet'!$N:$N,MATCH('3. Most Critical'!$C96,'2. Data Collection Sheet'!$A:$A,0)),"")</f>
        <v/>
      </c>
    </row>
    <row r="97" spans="1:14" ht="59.25" customHeight="1" x14ac:dyDescent="0.25">
      <c r="A97" s="31">
        <v>90</v>
      </c>
      <c r="B97" s="32"/>
      <c r="C97" s="14">
        <f>FilterMostCritical!$A91</f>
        <v>0</v>
      </c>
      <c r="D97" s="14">
        <f>IF($C97="","",FilterMostCritical!$B91)</f>
        <v>0</v>
      </c>
      <c r="E97" s="14">
        <f>IF($C97="","",FilterMostCritical!$C91)</f>
        <v>0</v>
      </c>
      <c r="F97" s="14" t="str">
        <f>IFERROR(INDEX('2. Data Collection Sheet'!$E:$E,MATCH('3. Most Critical'!$C97,'2. Data Collection Sheet'!$A:$A,0)),"")</f>
        <v/>
      </c>
      <c r="G97" s="14" t="str">
        <f>IFERROR(IF(INDEX('2. Data Collection Sheet'!$F:$F,MATCH('3. Most Critical'!$C97,'2. Data Collection Sheet'!$A:$A,0))="","",INDEX('2. Data Collection Sheet'!$F:$F,MATCH('3. Most Critical'!$C97,'2. Data Collection Sheet'!$A:$A,0))),"")</f>
        <v/>
      </c>
      <c r="H97" s="14" t="str">
        <f>IFERROR(INDEX('3. Asset Results'!$I:$I,MATCH('3. Most Critical'!$C97,'3. Asset Results'!$A:$A,0)),"")</f>
        <v/>
      </c>
      <c r="I97" s="14" t="str">
        <f>IFERROR(INDEX('3. Asset Results'!$H:$H,MATCH('3. Most Critical'!$C97,'3. Asset Results'!$A:$A,0)),"")</f>
        <v/>
      </c>
      <c r="J97" s="14" t="str">
        <f>IFERROR(INDEX('3. Asset Results'!$J:$J,MATCH('3. Most Critical'!$C97,'3. Asset Results'!$A:$A,0)),"")</f>
        <v/>
      </c>
      <c r="K97" s="14" t="str">
        <f>IFERROR(INDEX('3. Asset Results'!$E:$E,MATCH('3. Most Critical'!$C97,'3. Asset Results'!$A:$A,0)),"")</f>
        <v/>
      </c>
      <c r="L97" s="17" t="str">
        <f>IFERROR(INDEX('3. Asset Results'!$L:$L,MATCH('3. Most Critical'!$C97,'3. Asset Results'!$A:$A,0)),"")</f>
        <v/>
      </c>
      <c r="M97" s="17" t="str">
        <f>IFERROR(INDEX('3. Asset Results'!$M:$M,MATCH('3. Most Critical'!$C97,'3. Asset Results'!$A:$A,0)),"")</f>
        <v/>
      </c>
      <c r="N97" s="14" t="str">
        <f>IFERROR(INDEX('2. Data Collection Sheet'!$N:$N,MATCH('3. Most Critical'!$C97,'2. Data Collection Sheet'!$A:$A,0)),"")</f>
        <v/>
      </c>
    </row>
    <row r="98" spans="1:14" ht="59.25" customHeight="1" x14ac:dyDescent="0.25">
      <c r="A98" s="31">
        <v>91</v>
      </c>
      <c r="B98" s="32"/>
      <c r="C98" s="14">
        <f>FilterMostCritical!$A92</f>
        <v>0</v>
      </c>
      <c r="D98" s="14">
        <f>IF($C98="","",FilterMostCritical!$B92)</f>
        <v>0</v>
      </c>
      <c r="E98" s="14">
        <f>IF($C98="","",FilterMostCritical!$C92)</f>
        <v>0</v>
      </c>
      <c r="F98" s="14" t="str">
        <f>IFERROR(INDEX('2. Data Collection Sheet'!$E:$E,MATCH('3. Most Critical'!$C98,'2. Data Collection Sheet'!$A:$A,0)),"")</f>
        <v/>
      </c>
      <c r="G98" s="14" t="str">
        <f>IFERROR(IF(INDEX('2. Data Collection Sheet'!$F:$F,MATCH('3. Most Critical'!$C98,'2. Data Collection Sheet'!$A:$A,0))="","",INDEX('2. Data Collection Sheet'!$F:$F,MATCH('3. Most Critical'!$C98,'2. Data Collection Sheet'!$A:$A,0))),"")</f>
        <v/>
      </c>
      <c r="H98" s="14" t="str">
        <f>IFERROR(INDEX('3. Asset Results'!$I:$I,MATCH('3. Most Critical'!$C98,'3. Asset Results'!$A:$A,0)),"")</f>
        <v/>
      </c>
      <c r="I98" s="14" t="str">
        <f>IFERROR(INDEX('3. Asset Results'!$H:$H,MATCH('3. Most Critical'!$C98,'3. Asset Results'!$A:$A,0)),"")</f>
        <v/>
      </c>
      <c r="J98" s="14" t="str">
        <f>IFERROR(INDEX('3. Asset Results'!$J:$J,MATCH('3. Most Critical'!$C98,'3. Asset Results'!$A:$A,0)),"")</f>
        <v/>
      </c>
      <c r="K98" s="14" t="str">
        <f>IFERROR(INDEX('3. Asset Results'!$E:$E,MATCH('3. Most Critical'!$C98,'3. Asset Results'!$A:$A,0)),"")</f>
        <v/>
      </c>
      <c r="L98" s="17" t="str">
        <f>IFERROR(INDEX('3. Asset Results'!$L:$L,MATCH('3. Most Critical'!$C98,'3. Asset Results'!$A:$A,0)),"")</f>
        <v/>
      </c>
      <c r="M98" s="17" t="str">
        <f>IFERROR(INDEX('3. Asset Results'!$M:$M,MATCH('3. Most Critical'!$C98,'3. Asset Results'!$A:$A,0)),"")</f>
        <v/>
      </c>
      <c r="N98" s="14" t="str">
        <f>IFERROR(INDEX('2. Data Collection Sheet'!$N:$N,MATCH('3. Most Critical'!$C98,'2. Data Collection Sheet'!$A:$A,0)),"")</f>
        <v/>
      </c>
    </row>
    <row r="99" spans="1:14" ht="59.25" customHeight="1" x14ac:dyDescent="0.25">
      <c r="A99" s="31">
        <v>92</v>
      </c>
      <c r="B99" s="32"/>
      <c r="C99" s="14">
        <f>FilterMostCritical!$A93</f>
        <v>0</v>
      </c>
      <c r="D99" s="14">
        <f>IF($C99="","",FilterMostCritical!$B93)</f>
        <v>0</v>
      </c>
      <c r="E99" s="14">
        <f>IF($C99="","",FilterMostCritical!$C93)</f>
        <v>0</v>
      </c>
      <c r="F99" s="14" t="str">
        <f>IFERROR(INDEX('2. Data Collection Sheet'!$E:$E,MATCH('3. Most Critical'!$C99,'2. Data Collection Sheet'!$A:$A,0)),"")</f>
        <v/>
      </c>
      <c r="G99" s="14" t="str">
        <f>IFERROR(IF(INDEX('2. Data Collection Sheet'!$F:$F,MATCH('3. Most Critical'!$C99,'2. Data Collection Sheet'!$A:$A,0))="","",INDEX('2. Data Collection Sheet'!$F:$F,MATCH('3. Most Critical'!$C99,'2. Data Collection Sheet'!$A:$A,0))),"")</f>
        <v/>
      </c>
      <c r="H99" s="14" t="str">
        <f>IFERROR(INDEX('3. Asset Results'!$I:$I,MATCH('3. Most Critical'!$C99,'3. Asset Results'!$A:$A,0)),"")</f>
        <v/>
      </c>
      <c r="I99" s="14" t="str">
        <f>IFERROR(INDEX('3. Asset Results'!$H:$H,MATCH('3. Most Critical'!$C99,'3. Asset Results'!$A:$A,0)),"")</f>
        <v/>
      </c>
      <c r="J99" s="14" t="str">
        <f>IFERROR(INDEX('3. Asset Results'!$J:$J,MATCH('3. Most Critical'!$C99,'3. Asset Results'!$A:$A,0)),"")</f>
        <v/>
      </c>
      <c r="K99" s="14" t="str">
        <f>IFERROR(INDEX('3. Asset Results'!$E:$E,MATCH('3. Most Critical'!$C99,'3. Asset Results'!$A:$A,0)),"")</f>
        <v/>
      </c>
      <c r="L99" s="17" t="str">
        <f>IFERROR(INDEX('3. Asset Results'!$L:$L,MATCH('3. Most Critical'!$C99,'3. Asset Results'!$A:$A,0)),"")</f>
        <v/>
      </c>
      <c r="M99" s="17" t="str">
        <f>IFERROR(INDEX('3. Asset Results'!$M:$M,MATCH('3. Most Critical'!$C99,'3. Asset Results'!$A:$A,0)),"")</f>
        <v/>
      </c>
      <c r="N99" s="14" t="str">
        <f>IFERROR(INDEX('2. Data Collection Sheet'!$N:$N,MATCH('3. Most Critical'!$C99,'2. Data Collection Sheet'!$A:$A,0)),"")</f>
        <v/>
      </c>
    </row>
    <row r="100" spans="1:14" ht="59.25" customHeight="1" x14ac:dyDescent="0.25">
      <c r="A100" s="31">
        <v>93</v>
      </c>
      <c r="B100" s="32"/>
      <c r="C100" s="14">
        <f>FilterMostCritical!$A94</f>
        <v>0</v>
      </c>
      <c r="D100" s="14">
        <f>IF($C100="","",FilterMostCritical!$B94)</f>
        <v>0</v>
      </c>
      <c r="E100" s="14">
        <f>IF($C100="","",FilterMostCritical!$C94)</f>
        <v>0</v>
      </c>
      <c r="F100" s="14" t="str">
        <f>IFERROR(INDEX('2. Data Collection Sheet'!$E:$E,MATCH('3. Most Critical'!$C100,'2. Data Collection Sheet'!$A:$A,0)),"")</f>
        <v/>
      </c>
      <c r="G100" s="14" t="str">
        <f>IFERROR(IF(INDEX('2. Data Collection Sheet'!$F:$F,MATCH('3. Most Critical'!$C100,'2. Data Collection Sheet'!$A:$A,0))="","",INDEX('2. Data Collection Sheet'!$F:$F,MATCH('3. Most Critical'!$C100,'2. Data Collection Sheet'!$A:$A,0))),"")</f>
        <v/>
      </c>
      <c r="H100" s="14" t="str">
        <f>IFERROR(INDEX('3. Asset Results'!$I:$I,MATCH('3. Most Critical'!$C100,'3. Asset Results'!$A:$A,0)),"")</f>
        <v/>
      </c>
      <c r="I100" s="14" t="str">
        <f>IFERROR(INDEX('3. Asset Results'!$H:$H,MATCH('3. Most Critical'!$C100,'3. Asset Results'!$A:$A,0)),"")</f>
        <v/>
      </c>
      <c r="J100" s="14" t="str">
        <f>IFERROR(INDEX('3. Asset Results'!$J:$J,MATCH('3. Most Critical'!$C100,'3. Asset Results'!$A:$A,0)),"")</f>
        <v/>
      </c>
      <c r="K100" s="14" t="str">
        <f>IFERROR(INDEX('3. Asset Results'!$E:$E,MATCH('3. Most Critical'!$C100,'3. Asset Results'!$A:$A,0)),"")</f>
        <v/>
      </c>
      <c r="L100" s="17" t="str">
        <f>IFERROR(INDEX('3. Asset Results'!$L:$L,MATCH('3. Most Critical'!$C100,'3. Asset Results'!$A:$A,0)),"")</f>
        <v/>
      </c>
      <c r="M100" s="17" t="str">
        <f>IFERROR(INDEX('3. Asset Results'!$M:$M,MATCH('3. Most Critical'!$C100,'3. Asset Results'!$A:$A,0)),"")</f>
        <v/>
      </c>
      <c r="N100" s="14" t="str">
        <f>IFERROR(INDEX('2. Data Collection Sheet'!$N:$N,MATCH('3. Most Critical'!$C100,'2. Data Collection Sheet'!$A:$A,0)),"")</f>
        <v/>
      </c>
    </row>
    <row r="101" spans="1:14" ht="59.25" customHeight="1" x14ac:dyDescent="0.25">
      <c r="A101" s="31">
        <v>94</v>
      </c>
      <c r="B101" s="32"/>
      <c r="C101" s="14">
        <f>FilterMostCritical!$A95</f>
        <v>0</v>
      </c>
      <c r="D101" s="14">
        <f>IF($C101="","",FilterMostCritical!$B95)</f>
        <v>0</v>
      </c>
      <c r="E101" s="14">
        <f>IF($C101="","",FilterMostCritical!$C95)</f>
        <v>0</v>
      </c>
      <c r="F101" s="14" t="str">
        <f>IFERROR(INDEX('2. Data Collection Sheet'!$E:$E,MATCH('3. Most Critical'!$C101,'2. Data Collection Sheet'!$A:$A,0)),"")</f>
        <v/>
      </c>
      <c r="G101" s="14" t="str">
        <f>IFERROR(IF(INDEX('2. Data Collection Sheet'!$F:$F,MATCH('3. Most Critical'!$C101,'2. Data Collection Sheet'!$A:$A,0))="","",INDEX('2. Data Collection Sheet'!$F:$F,MATCH('3. Most Critical'!$C101,'2. Data Collection Sheet'!$A:$A,0))),"")</f>
        <v/>
      </c>
      <c r="H101" s="14" t="str">
        <f>IFERROR(INDEX('3. Asset Results'!$I:$I,MATCH('3. Most Critical'!$C101,'3. Asset Results'!$A:$A,0)),"")</f>
        <v/>
      </c>
      <c r="I101" s="14" t="str">
        <f>IFERROR(INDEX('3. Asset Results'!$H:$H,MATCH('3. Most Critical'!$C101,'3. Asset Results'!$A:$A,0)),"")</f>
        <v/>
      </c>
      <c r="J101" s="14" t="str">
        <f>IFERROR(INDEX('3. Asset Results'!$J:$J,MATCH('3. Most Critical'!$C101,'3. Asset Results'!$A:$A,0)),"")</f>
        <v/>
      </c>
      <c r="K101" s="14" t="str">
        <f>IFERROR(INDEX('3. Asset Results'!$E:$E,MATCH('3. Most Critical'!$C101,'3. Asset Results'!$A:$A,0)),"")</f>
        <v/>
      </c>
      <c r="L101" s="17" t="str">
        <f>IFERROR(INDEX('3. Asset Results'!$L:$L,MATCH('3. Most Critical'!$C101,'3. Asset Results'!$A:$A,0)),"")</f>
        <v/>
      </c>
      <c r="M101" s="17" t="str">
        <f>IFERROR(INDEX('3. Asset Results'!$M:$M,MATCH('3. Most Critical'!$C101,'3. Asset Results'!$A:$A,0)),"")</f>
        <v/>
      </c>
      <c r="N101" s="14" t="str">
        <f>IFERROR(INDEX('2. Data Collection Sheet'!$N:$N,MATCH('3. Most Critical'!$C101,'2. Data Collection Sheet'!$A:$A,0)),"")</f>
        <v/>
      </c>
    </row>
    <row r="102" spans="1:14" ht="59.25" customHeight="1" x14ac:dyDescent="0.25">
      <c r="A102" s="31">
        <v>95</v>
      </c>
      <c r="B102" s="32"/>
      <c r="C102" s="14">
        <f>FilterMostCritical!$A96</f>
        <v>0</v>
      </c>
      <c r="D102" s="14">
        <f>IF($C102="","",FilterMostCritical!$B96)</f>
        <v>0</v>
      </c>
      <c r="E102" s="14">
        <f>IF($C102="","",FilterMostCritical!$C96)</f>
        <v>0</v>
      </c>
      <c r="F102" s="14" t="str">
        <f>IFERROR(INDEX('2. Data Collection Sheet'!$E:$E,MATCH('3. Most Critical'!$C102,'2. Data Collection Sheet'!$A:$A,0)),"")</f>
        <v/>
      </c>
      <c r="G102" s="14" t="str">
        <f>IFERROR(IF(INDEX('2. Data Collection Sheet'!$F:$F,MATCH('3. Most Critical'!$C102,'2. Data Collection Sheet'!$A:$A,0))="","",INDEX('2. Data Collection Sheet'!$F:$F,MATCH('3. Most Critical'!$C102,'2. Data Collection Sheet'!$A:$A,0))),"")</f>
        <v/>
      </c>
      <c r="H102" s="14" t="str">
        <f>IFERROR(INDEX('3. Asset Results'!$I:$I,MATCH('3. Most Critical'!$C102,'3. Asset Results'!$A:$A,0)),"")</f>
        <v/>
      </c>
      <c r="I102" s="14" t="str">
        <f>IFERROR(INDEX('3. Asset Results'!$H:$H,MATCH('3. Most Critical'!$C102,'3. Asset Results'!$A:$A,0)),"")</f>
        <v/>
      </c>
      <c r="J102" s="14" t="str">
        <f>IFERROR(INDEX('3. Asset Results'!$J:$J,MATCH('3. Most Critical'!$C102,'3. Asset Results'!$A:$A,0)),"")</f>
        <v/>
      </c>
      <c r="K102" s="14" t="str">
        <f>IFERROR(INDEX('3. Asset Results'!$E:$E,MATCH('3. Most Critical'!$C102,'3. Asset Results'!$A:$A,0)),"")</f>
        <v/>
      </c>
      <c r="L102" s="17" t="str">
        <f>IFERROR(INDEX('3. Asset Results'!$L:$L,MATCH('3. Most Critical'!$C102,'3. Asset Results'!$A:$A,0)),"")</f>
        <v/>
      </c>
      <c r="M102" s="17" t="str">
        <f>IFERROR(INDEX('3. Asset Results'!$M:$M,MATCH('3. Most Critical'!$C102,'3. Asset Results'!$A:$A,0)),"")</f>
        <v/>
      </c>
      <c r="N102" s="14" t="str">
        <f>IFERROR(INDEX('2. Data Collection Sheet'!$N:$N,MATCH('3. Most Critical'!$C102,'2. Data Collection Sheet'!$A:$A,0)),"")</f>
        <v/>
      </c>
    </row>
    <row r="103" spans="1:14" ht="59.25" customHeight="1" x14ac:dyDescent="0.25">
      <c r="A103" s="31">
        <v>96</v>
      </c>
      <c r="B103" s="32"/>
      <c r="C103" s="14">
        <f>FilterMostCritical!$A97</f>
        <v>0</v>
      </c>
      <c r="D103" s="14">
        <f>IF($C103="","",FilterMostCritical!$B97)</f>
        <v>0</v>
      </c>
      <c r="E103" s="14">
        <f>IF($C103="","",FilterMostCritical!$C97)</f>
        <v>0</v>
      </c>
      <c r="F103" s="14" t="str">
        <f>IFERROR(INDEX('2. Data Collection Sheet'!$E:$E,MATCH('3. Most Critical'!$C103,'2. Data Collection Sheet'!$A:$A,0)),"")</f>
        <v/>
      </c>
      <c r="G103" s="14" t="str">
        <f>IFERROR(IF(INDEX('2. Data Collection Sheet'!$F:$F,MATCH('3. Most Critical'!$C103,'2. Data Collection Sheet'!$A:$A,0))="","",INDEX('2. Data Collection Sheet'!$F:$F,MATCH('3. Most Critical'!$C103,'2. Data Collection Sheet'!$A:$A,0))),"")</f>
        <v/>
      </c>
      <c r="H103" s="14" t="str">
        <f>IFERROR(INDEX('3. Asset Results'!$I:$I,MATCH('3. Most Critical'!$C103,'3. Asset Results'!$A:$A,0)),"")</f>
        <v/>
      </c>
      <c r="I103" s="14" t="str">
        <f>IFERROR(INDEX('3. Asset Results'!$H:$H,MATCH('3. Most Critical'!$C103,'3. Asset Results'!$A:$A,0)),"")</f>
        <v/>
      </c>
      <c r="J103" s="14" t="str">
        <f>IFERROR(INDEX('3. Asset Results'!$J:$J,MATCH('3. Most Critical'!$C103,'3. Asset Results'!$A:$A,0)),"")</f>
        <v/>
      </c>
      <c r="K103" s="14" t="str">
        <f>IFERROR(INDEX('3. Asset Results'!$E:$E,MATCH('3. Most Critical'!$C103,'3. Asset Results'!$A:$A,0)),"")</f>
        <v/>
      </c>
      <c r="L103" s="17" t="str">
        <f>IFERROR(INDEX('3. Asset Results'!$L:$L,MATCH('3. Most Critical'!$C103,'3. Asset Results'!$A:$A,0)),"")</f>
        <v/>
      </c>
      <c r="M103" s="17" t="str">
        <f>IFERROR(INDEX('3. Asset Results'!$M:$M,MATCH('3. Most Critical'!$C103,'3. Asset Results'!$A:$A,0)),"")</f>
        <v/>
      </c>
      <c r="N103" s="14" t="str">
        <f>IFERROR(INDEX('2. Data Collection Sheet'!$N:$N,MATCH('3. Most Critical'!$C103,'2. Data Collection Sheet'!$A:$A,0)),"")</f>
        <v/>
      </c>
    </row>
    <row r="104" spans="1:14" ht="59.25" customHeight="1" x14ac:dyDescent="0.25">
      <c r="A104" s="31">
        <v>97</v>
      </c>
      <c r="B104" s="32"/>
      <c r="C104" s="14">
        <f>FilterMostCritical!$A98</f>
        <v>0</v>
      </c>
      <c r="D104" s="14">
        <f>IF($C104="","",FilterMostCritical!$B98)</f>
        <v>0</v>
      </c>
      <c r="E104" s="14">
        <f>IF($C104="","",FilterMostCritical!$C98)</f>
        <v>0</v>
      </c>
      <c r="F104" s="14" t="str">
        <f>IFERROR(INDEX('2. Data Collection Sheet'!$E:$E,MATCH('3. Most Critical'!$C104,'2. Data Collection Sheet'!$A:$A,0)),"")</f>
        <v/>
      </c>
      <c r="G104" s="14" t="str">
        <f>IFERROR(IF(INDEX('2. Data Collection Sheet'!$F:$F,MATCH('3. Most Critical'!$C104,'2. Data Collection Sheet'!$A:$A,0))="","",INDEX('2. Data Collection Sheet'!$F:$F,MATCH('3. Most Critical'!$C104,'2. Data Collection Sheet'!$A:$A,0))),"")</f>
        <v/>
      </c>
      <c r="H104" s="14" t="str">
        <f>IFERROR(INDEX('3. Asset Results'!$I:$I,MATCH('3. Most Critical'!$C104,'3. Asset Results'!$A:$A,0)),"")</f>
        <v/>
      </c>
      <c r="I104" s="14" t="str">
        <f>IFERROR(INDEX('3. Asset Results'!$H:$H,MATCH('3. Most Critical'!$C104,'3. Asset Results'!$A:$A,0)),"")</f>
        <v/>
      </c>
      <c r="J104" s="14" t="str">
        <f>IFERROR(INDEX('3. Asset Results'!$J:$J,MATCH('3. Most Critical'!$C104,'3. Asset Results'!$A:$A,0)),"")</f>
        <v/>
      </c>
      <c r="K104" s="14" t="str">
        <f>IFERROR(INDEX('3. Asset Results'!$E:$E,MATCH('3. Most Critical'!$C104,'3. Asset Results'!$A:$A,0)),"")</f>
        <v/>
      </c>
      <c r="L104" s="17" t="str">
        <f>IFERROR(INDEX('3. Asset Results'!$L:$L,MATCH('3. Most Critical'!$C104,'3. Asset Results'!$A:$A,0)),"")</f>
        <v/>
      </c>
      <c r="M104" s="17" t="str">
        <f>IFERROR(INDEX('3. Asset Results'!$M:$M,MATCH('3. Most Critical'!$C104,'3. Asset Results'!$A:$A,0)),"")</f>
        <v/>
      </c>
      <c r="N104" s="14" t="str">
        <f>IFERROR(INDEX('2. Data Collection Sheet'!$N:$N,MATCH('3. Most Critical'!$C104,'2. Data Collection Sheet'!$A:$A,0)),"")</f>
        <v/>
      </c>
    </row>
    <row r="105" spans="1:14" ht="59.25" customHeight="1" x14ac:dyDescent="0.25">
      <c r="A105" s="31">
        <v>98</v>
      </c>
      <c r="B105" s="32"/>
      <c r="C105" s="14">
        <f>FilterMostCritical!$A99</f>
        <v>0</v>
      </c>
      <c r="D105" s="14">
        <f>IF($C105="","",FilterMostCritical!$B99)</f>
        <v>0</v>
      </c>
      <c r="E105" s="14">
        <f>IF($C105="","",FilterMostCritical!$C99)</f>
        <v>0</v>
      </c>
      <c r="F105" s="14" t="str">
        <f>IFERROR(INDEX('2. Data Collection Sheet'!$E:$E,MATCH('3. Most Critical'!$C105,'2. Data Collection Sheet'!$A:$A,0)),"")</f>
        <v/>
      </c>
      <c r="G105" s="14" t="str">
        <f>IFERROR(IF(INDEX('2. Data Collection Sheet'!$F:$F,MATCH('3. Most Critical'!$C105,'2. Data Collection Sheet'!$A:$A,0))="","",INDEX('2. Data Collection Sheet'!$F:$F,MATCH('3. Most Critical'!$C105,'2. Data Collection Sheet'!$A:$A,0))),"")</f>
        <v/>
      </c>
      <c r="H105" s="14" t="str">
        <f>IFERROR(INDEX('3. Asset Results'!$I:$I,MATCH('3. Most Critical'!$C105,'3. Asset Results'!$A:$A,0)),"")</f>
        <v/>
      </c>
      <c r="I105" s="14" t="str">
        <f>IFERROR(INDEX('3. Asset Results'!$H:$H,MATCH('3. Most Critical'!$C105,'3. Asset Results'!$A:$A,0)),"")</f>
        <v/>
      </c>
      <c r="J105" s="14" t="str">
        <f>IFERROR(INDEX('3. Asset Results'!$J:$J,MATCH('3. Most Critical'!$C105,'3. Asset Results'!$A:$A,0)),"")</f>
        <v/>
      </c>
      <c r="K105" s="14" t="str">
        <f>IFERROR(INDEX('3. Asset Results'!$E:$E,MATCH('3. Most Critical'!$C105,'3. Asset Results'!$A:$A,0)),"")</f>
        <v/>
      </c>
      <c r="L105" s="17" t="str">
        <f>IFERROR(INDEX('3. Asset Results'!$L:$L,MATCH('3. Most Critical'!$C105,'3. Asset Results'!$A:$A,0)),"")</f>
        <v/>
      </c>
      <c r="M105" s="17" t="str">
        <f>IFERROR(INDEX('3. Asset Results'!$M:$M,MATCH('3. Most Critical'!$C105,'3. Asset Results'!$A:$A,0)),"")</f>
        <v/>
      </c>
      <c r="N105" s="14" t="str">
        <f>IFERROR(INDEX('2. Data Collection Sheet'!$N:$N,MATCH('3. Most Critical'!$C105,'2. Data Collection Sheet'!$A:$A,0)),"")</f>
        <v/>
      </c>
    </row>
    <row r="106" spans="1:14" ht="59.25" customHeight="1" x14ac:dyDescent="0.25">
      <c r="A106" s="31">
        <v>99</v>
      </c>
      <c r="B106" s="32"/>
      <c r="C106" s="14">
        <f>FilterMostCritical!$A100</f>
        <v>0</v>
      </c>
      <c r="D106" s="14">
        <f>IF($C106="","",FilterMostCritical!$B100)</f>
        <v>0</v>
      </c>
      <c r="E106" s="14">
        <f>IF($C106="","",FilterMostCritical!$C100)</f>
        <v>0</v>
      </c>
      <c r="F106" s="14" t="str">
        <f>IFERROR(INDEX('2. Data Collection Sheet'!$E:$E,MATCH('3. Most Critical'!$C106,'2. Data Collection Sheet'!$A:$A,0)),"")</f>
        <v/>
      </c>
      <c r="G106" s="14" t="str">
        <f>IFERROR(IF(INDEX('2. Data Collection Sheet'!$F:$F,MATCH('3. Most Critical'!$C106,'2. Data Collection Sheet'!$A:$A,0))="","",INDEX('2. Data Collection Sheet'!$F:$F,MATCH('3. Most Critical'!$C106,'2. Data Collection Sheet'!$A:$A,0))),"")</f>
        <v/>
      </c>
      <c r="H106" s="14" t="str">
        <f>IFERROR(INDEX('3. Asset Results'!$I:$I,MATCH('3. Most Critical'!$C106,'3. Asset Results'!$A:$A,0)),"")</f>
        <v/>
      </c>
      <c r="I106" s="14" t="str">
        <f>IFERROR(INDEX('3. Asset Results'!$H:$H,MATCH('3. Most Critical'!$C106,'3. Asset Results'!$A:$A,0)),"")</f>
        <v/>
      </c>
      <c r="J106" s="14" t="str">
        <f>IFERROR(INDEX('3. Asset Results'!$J:$J,MATCH('3. Most Critical'!$C106,'3. Asset Results'!$A:$A,0)),"")</f>
        <v/>
      </c>
      <c r="K106" s="14" t="str">
        <f>IFERROR(INDEX('3. Asset Results'!$E:$E,MATCH('3. Most Critical'!$C106,'3. Asset Results'!$A:$A,0)),"")</f>
        <v/>
      </c>
      <c r="L106" s="17" t="str">
        <f>IFERROR(INDEX('3. Asset Results'!$L:$L,MATCH('3. Most Critical'!$C106,'3. Asset Results'!$A:$A,0)),"")</f>
        <v/>
      </c>
      <c r="M106" s="17" t="str">
        <f>IFERROR(INDEX('3. Asset Results'!$M:$M,MATCH('3. Most Critical'!$C106,'3. Asset Results'!$A:$A,0)),"")</f>
        <v/>
      </c>
      <c r="N106" s="14" t="str">
        <f>IFERROR(INDEX('2. Data Collection Sheet'!$N:$N,MATCH('3. Most Critical'!$C106,'2. Data Collection Sheet'!$A:$A,0)),"")</f>
        <v/>
      </c>
    </row>
    <row r="107" spans="1:14" ht="59.25" customHeight="1" x14ac:dyDescent="0.25">
      <c r="A107" s="31">
        <v>100</v>
      </c>
      <c r="B107" s="32"/>
      <c r="C107" s="14">
        <f>FilterMostCritical!$A101</f>
        <v>0</v>
      </c>
      <c r="D107" s="14">
        <f>IF($C107="","",FilterMostCritical!$B101)</f>
        <v>0</v>
      </c>
      <c r="E107" s="14">
        <f>IF($C107="","",FilterMostCritical!$C101)</f>
        <v>0</v>
      </c>
      <c r="F107" s="14" t="str">
        <f>IFERROR(INDEX('2. Data Collection Sheet'!$E:$E,MATCH('3. Most Critical'!$C107,'2. Data Collection Sheet'!$A:$A,0)),"")</f>
        <v/>
      </c>
      <c r="G107" s="14" t="str">
        <f>IFERROR(IF(INDEX('2. Data Collection Sheet'!$F:$F,MATCH('3. Most Critical'!$C107,'2. Data Collection Sheet'!$A:$A,0))="","",INDEX('2. Data Collection Sheet'!$F:$F,MATCH('3. Most Critical'!$C107,'2. Data Collection Sheet'!$A:$A,0))),"")</f>
        <v/>
      </c>
      <c r="H107" s="14" t="str">
        <f>IFERROR(INDEX('3. Asset Results'!$I:$I,MATCH('3. Most Critical'!$C107,'3. Asset Results'!$A:$A,0)),"")</f>
        <v/>
      </c>
      <c r="I107" s="14" t="str">
        <f>IFERROR(INDEX('3. Asset Results'!$H:$H,MATCH('3. Most Critical'!$C107,'3. Asset Results'!$A:$A,0)),"")</f>
        <v/>
      </c>
      <c r="J107" s="14" t="str">
        <f>IFERROR(INDEX('3. Asset Results'!$J:$J,MATCH('3. Most Critical'!$C107,'3. Asset Results'!$A:$A,0)),"")</f>
        <v/>
      </c>
      <c r="K107" s="14" t="str">
        <f>IFERROR(INDEX('3. Asset Results'!$E:$E,MATCH('3. Most Critical'!$C107,'3. Asset Results'!$A:$A,0)),"")</f>
        <v/>
      </c>
      <c r="L107" s="17" t="str">
        <f>IFERROR(INDEX('3. Asset Results'!$L:$L,MATCH('3. Most Critical'!$C107,'3. Asset Results'!$A:$A,0)),"")</f>
        <v/>
      </c>
      <c r="M107" s="17" t="str">
        <f>IFERROR(INDEX('3. Asset Results'!$M:$M,MATCH('3. Most Critical'!$C107,'3. Asset Results'!$A:$A,0)),"")</f>
        <v/>
      </c>
      <c r="N107" s="14" t="str">
        <f>IFERROR(INDEX('2. Data Collection Sheet'!$N:$N,MATCH('3. Most Critical'!$C107,'2. Data Collection Sheet'!$A:$A,0)),"")</f>
        <v/>
      </c>
    </row>
    <row r="108" spans="1:14" ht="59.25" customHeight="1" x14ac:dyDescent="0.25">
      <c r="A108" s="31">
        <v>101</v>
      </c>
      <c r="B108" s="32"/>
      <c r="C108" s="14">
        <f>FilterMostCritical!$A102</f>
        <v>0</v>
      </c>
      <c r="D108" s="14">
        <f>IF($C108="","",FilterMostCritical!$B102)</f>
        <v>0</v>
      </c>
      <c r="E108" s="14">
        <f>IF($C108="","",FilterMostCritical!$C102)</f>
        <v>0</v>
      </c>
      <c r="F108" s="14" t="str">
        <f>IFERROR(INDEX('2. Data Collection Sheet'!$E:$E,MATCH('3. Most Critical'!$C108,'2. Data Collection Sheet'!$A:$A,0)),"")</f>
        <v/>
      </c>
      <c r="G108" s="14" t="str">
        <f>IFERROR(IF(INDEX('2. Data Collection Sheet'!$F:$F,MATCH('3. Most Critical'!$C108,'2. Data Collection Sheet'!$A:$A,0))="","",INDEX('2. Data Collection Sheet'!$F:$F,MATCH('3. Most Critical'!$C108,'2. Data Collection Sheet'!$A:$A,0))),"")</f>
        <v/>
      </c>
      <c r="H108" s="14" t="str">
        <f>IFERROR(INDEX('3. Asset Results'!$I:$I,MATCH('3. Most Critical'!$C108,'3. Asset Results'!$A:$A,0)),"")</f>
        <v/>
      </c>
      <c r="I108" s="14" t="str">
        <f>IFERROR(INDEX('3. Asset Results'!$H:$H,MATCH('3. Most Critical'!$C108,'3. Asset Results'!$A:$A,0)),"")</f>
        <v/>
      </c>
      <c r="J108" s="14" t="str">
        <f>IFERROR(INDEX('3. Asset Results'!$J:$J,MATCH('3. Most Critical'!$C108,'3. Asset Results'!$A:$A,0)),"")</f>
        <v/>
      </c>
      <c r="K108" s="14" t="str">
        <f>IFERROR(INDEX('3. Asset Results'!$E:$E,MATCH('3. Most Critical'!$C108,'3. Asset Results'!$A:$A,0)),"")</f>
        <v/>
      </c>
      <c r="L108" s="17" t="str">
        <f>IFERROR(INDEX('3. Asset Results'!$L:$L,MATCH('3. Most Critical'!$C108,'3. Asset Results'!$A:$A,0)),"")</f>
        <v/>
      </c>
      <c r="M108" s="17" t="str">
        <f>IFERROR(INDEX('3. Asset Results'!$M:$M,MATCH('3. Most Critical'!$C108,'3. Asset Results'!$A:$A,0)),"")</f>
        <v/>
      </c>
      <c r="N108" s="14" t="str">
        <f>IFERROR(INDEX('2. Data Collection Sheet'!$N:$N,MATCH('3. Most Critical'!$C108,'2. Data Collection Sheet'!$A:$A,0)),"")</f>
        <v/>
      </c>
    </row>
    <row r="109" spans="1:14" ht="59.25" customHeight="1" x14ac:dyDescent="0.25">
      <c r="A109" s="31">
        <v>102</v>
      </c>
      <c r="B109" s="32"/>
      <c r="C109" s="14">
        <f>FilterMostCritical!$A103</f>
        <v>0</v>
      </c>
      <c r="D109" s="14">
        <f>IF($C109="","",FilterMostCritical!$B103)</f>
        <v>0</v>
      </c>
      <c r="E109" s="14">
        <f>IF($C109="","",FilterMostCritical!$C103)</f>
        <v>0</v>
      </c>
      <c r="F109" s="14" t="str">
        <f>IFERROR(INDEX('2. Data Collection Sheet'!$E:$E,MATCH('3. Most Critical'!$C109,'2. Data Collection Sheet'!$A:$A,0)),"")</f>
        <v/>
      </c>
      <c r="G109" s="14" t="str">
        <f>IFERROR(IF(INDEX('2. Data Collection Sheet'!$F:$F,MATCH('3. Most Critical'!$C109,'2. Data Collection Sheet'!$A:$A,0))="","",INDEX('2. Data Collection Sheet'!$F:$F,MATCH('3. Most Critical'!$C109,'2. Data Collection Sheet'!$A:$A,0))),"")</f>
        <v/>
      </c>
      <c r="H109" s="14" t="str">
        <f>IFERROR(INDEX('3. Asset Results'!$I:$I,MATCH('3. Most Critical'!$C109,'3. Asset Results'!$A:$A,0)),"")</f>
        <v/>
      </c>
      <c r="I109" s="14" t="str">
        <f>IFERROR(INDEX('3. Asset Results'!$H:$H,MATCH('3. Most Critical'!$C109,'3. Asset Results'!$A:$A,0)),"")</f>
        <v/>
      </c>
      <c r="J109" s="14" t="str">
        <f>IFERROR(INDEX('3. Asset Results'!$J:$J,MATCH('3. Most Critical'!$C109,'3. Asset Results'!$A:$A,0)),"")</f>
        <v/>
      </c>
      <c r="K109" s="14" t="str">
        <f>IFERROR(INDEX('3. Asset Results'!$E:$E,MATCH('3. Most Critical'!$C109,'3. Asset Results'!$A:$A,0)),"")</f>
        <v/>
      </c>
      <c r="L109" s="17" t="str">
        <f>IFERROR(INDEX('3. Asset Results'!$L:$L,MATCH('3. Most Critical'!$C109,'3. Asset Results'!$A:$A,0)),"")</f>
        <v/>
      </c>
      <c r="M109" s="17" t="str">
        <f>IFERROR(INDEX('3. Asset Results'!$M:$M,MATCH('3. Most Critical'!$C109,'3. Asset Results'!$A:$A,0)),"")</f>
        <v/>
      </c>
      <c r="N109" s="14" t="str">
        <f>IFERROR(INDEX('2. Data Collection Sheet'!$N:$N,MATCH('3. Most Critical'!$C109,'2. Data Collection Sheet'!$A:$A,0)),"")</f>
        <v/>
      </c>
    </row>
    <row r="110" spans="1:14" ht="59.25" customHeight="1" x14ac:dyDescent="0.25">
      <c r="A110" s="31">
        <v>103</v>
      </c>
      <c r="B110" s="32"/>
      <c r="C110" s="14">
        <f>FilterMostCritical!$A104</f>
        <v>0</v>
      </c>
      <c r="D110" s="14">
        <f>IF($C110="","",FilterMostCritical!$B104)</f>
        <v>0</v>
      </c>
      <c r="E110" s="14">
        <f>IF($C110="","",FilterMostCritical!$C104)</f>
        <v>0</v>
      </c>
      <c r="F110" s="14" t="str">
        <f>IFERROR(INDEX('2. Data Collection Sheet'!$E:$E,MATCH('3. Most Critical'!$C110,'2. Data Collection Sheet'!$A:$A,0)),"")</f>
        <v/>
      </c>
      <c r="G110" s="14" t="str">
        <f>IFERROR(IF(INDEX('2. Data Collection Sheet'!$F:$F,MATCH('3. Most Critical'!$C110,'2. Data Collection Sheet'!$A:$A,0))="","",INDEX('2. Data Collection Sheet'!$F:$F,MATCH('3. Most Critical'!$C110,'2. Data Collection Sheet'!$A:$A,0))),"")</f>
        <v/>
      </c>
      <c r="H110" s="14" t="str">
        <f>IFERROR(INDEX('3. Asset Results'!$I:$I,MATCH('3. Most Critical'!$C110,'3. Asset Results'!$A:$A,0)),"")</f>
        <v/>
      </c>
      <c r="I110" s="14" t="str">
        <f>IFERROR(INDEX('3. Asset Results'!$H:$H,MATCH('3. Most Critical'!$C110,'3. Asset Results'!$A:$A,0)),"")</f>
        <v/>
      </c>
      <c r="J110" s="14" t="str">
        <f>IFERROR(INDEX('3. Asset Results'!$J:$J,MATCH('3. Most Critical'!$C110,'3. Asset Results'!$A:$A,0)),"")</f>
        <v/>
      </c>
      <c r="K110" s="14" t="str">
        <f>IFERROR(INDEX('3. Asset Results'!$E:$E,MATCH('3. Most Critical'!$C110,'3. Asset Results'!$A:$A,0)),"")</f>
        <v/>
      </c>
      <c r="L110" s="17" t="str">
        <f>IFERROR(INDEX('3. Asset Results'!$L:$L,MATCH('3. Most Critical'!$C110,'3. Asset Results'!$A:$A,0)),"")</f>
        <v/>
      </c>
      <c r="M110" s="17" t="str">
        <f>IFERROR(INDEX('3. Asset Results'!$M:$M,MATCH('3. Most Critical'!$C110,'3. Asset Results'!$A:$A,0)),"")</f>
        <v/>
      </c>
      <c r="N110" s="14" t="str">
        <f>IFERROR(INDEX('2. Data Collection Sheet'!$N:$N,MATCH('3. Most Critical'!$C110,'2. Data Collection Sheet'!$A:$A,0)),"")</f>
        <v/>
      </c>
    </row>
    <row r="111" spans="1:14" ht="59.25" customHeight="1" x14ac:dyDescent="0.25">
      <c r="A111" s="31">
        <v>104</v>
      </c>
      <c r="B111" s="32"/>
      <c r="C111" s="14">
        <f>FilterMostCritical!$A105</f>
        <v>0</v>
      </c>
      <c r="D111" s="14">
        <f>IF($C111="","",FilterMostCritical!$B105)</f>
        <v>0</v>
      </c>
      <c r="E111" s="14">
        <f>IF($C111="","",FilterMostCritical!$C105)</f>
        <v>0</v>
      </c>
      <c r="F111" s="14" t="str">
        <f>IFERROR(INDEX('2. Data Collection Sheet'!$E:$E,MATCH('3. Most Critical'!$C111,'2. Data Collection Sheet'!$A:$A,0)),"")</f>
        <v/>
      </c>
      <c r="G111" s="14" t="str">
        <f>IFERROR(IF(INDEX('2. Data Collection Sheet'!$F:$F,MATCH('3. Most Critical'!$C111,'2. Data Collection Sheet'!$A:$A,0))="","",INDEX('2. Data Collection Sheet'!$F:$F,MATCH('3. Most Critical'!$C111,'2. Data Collection Sheet'!$A:$A,0))),"")</f>
        <v/>
      </c>
      <c r="H111" s="14" t="str">
        <f>IFERROR(INDEX('3. Asset Results'!$I:$I,MATCH('3. Most Critical'!$C111,'3. Asset Results'!$A:$A,0)),"")</f>
        <v/>
      </c>
      <c r="I111" s="14" t="str">
        <f>IFERROR(INDEX('3. Asset Results'!$H:$H,MATCH('3. Most Critical'!$C111,'3. Asset Results'!$A:$A,0)),"")</f>
        <v/>
      </c>
      <c r="J111" s="14" t="str">
        <f>IFERROR(INDEX('3. Asset Results'!$J:$J,MATCH('3. Most Critical'!$C111,'3. Asset Results'!$A:$A,0)),"")</f>
        <v/>
      </c>
      <c r="K111" s="14" t="str">
        <f>IFERROR(INDEX('3. Asset Results'!$E:$E,MATCH('3. Most Critical'!$C111,'3. Asset Results'!$A:$A,0)),"")</f>
        <v/>
      </c>
      <c r="L111" s="17" t="str">
        <f>IFERROR(INDEX('3. Asset Results'!$L:$L,MATCH('3. Most Critical'!$C111,'3. Asset Results'!$A:$A,0)),"")</f>
        <v/>
      </c>
      <c r="M111" s="17" t="str">
        <f>IFERROR(INDEX('3. Asset Results'!$M:$M,MATCH('3. Most Critical'!$C111,'3. Asset Results'!$A:$A,0)),"")</f>
        <v/>
      </c>
      <c r="N111" s="14" t="str">
        <f>IFERROR(INDEX('2. Data Collection Sheet'!$N:$N,MATCH('3. Most Critical'!$C111,'2. Data Collection Sheet'!$A:$A,0)),"")</f>
        <v/>
      </c>
    </row>
    <row r="112" spans="1:14" ht="59.25" customHeight="1" x14ac:dyDescent="0.25">
      <c r="A112" s="31">
        <v>105</v>
      </c>
      <c r="B112" s="32"/>
      <c r="C112" s="14">
        <f>FilterMostCritical!$A106</f>
        <v>0</v>
      </c>
      <c r="D112" s="14">
        <f>IF($C112="","",FilterMostCritical!$B106)</f>
        <v>0</v>
      </c>
      <c r="E112" s="14">
        <f>IF($C112="","",FilterMostCritical!$C106)</f>
        <v>0</v>
      </c>
      <c r="F112" s="14" t="str">
        <f>IFERROR(INDEX('2. Data Collection Sheet'!$E:$E,MATCH('3. Most Critical'!$C112,'2. Data Collection Sheet'!$A:$A,0)),"")</f>
        <v/>
      </c>
      <c r="G112" s="14" t="str">
        <f>IFERROR(IF(INDEX('2. Data Collection Sheet'!$F:$F,MATCH('3. Most Critical'!$C112,'2. Data Collection Sheet'!$A:$A,0))="","",INDEX('2. Data Collection Sheet'!$F:$F,MATCH('3. Most Critical'!$C112,'2. Data Collection Sheet'!$A:$A,0))),"")</f>
        <v/>
      </c>
      <c r="H112" s="14" t="str">
        <f>IFERROR(INDEX('3. Asset Results'!$I:$I,MATCH('3. Most Critical'!$C112,'3. Asset Results'!$A:$A,0)),"")</f>
        <v/>
      </c>
      <c r="I112" s="14" t="str">
        <f>IFERROR(INDEX('3. Asset Results'!$H:$H,MATCH('3. Most Critical'!$C112,'3. Asset Results'!$A:$A,0)),"")</f>
        <v/>
      </c>
      <c r="J112" s="14" t="str">
        <f>IFERROR(INDEX('3. Asset Results'!$J:$J,MATCH('3. Most Critical'!$C112,'3. Asset Results'!$A:$A,0)),"")</f>
        <v/>
      </c>
      <c r="K112" s="14" t="str">
        <f>IFERROR(INDEX('3. Asset Results'!$E:$E,MATCH('3. Most Critical'!$C112,'3. Asset Results'!$A:$A,0)),"")</f>
        <v/>
      </c>
      <c r="L112" s="17" t="str">
        <f>IFERROR(INDEX('3. Asset Results'!$L:$L,MATCH('3. Most Critical'!$C112,'3. Asset Results'!$A:$A,0)),"")</f>
        <v/>
      </c>
      <c r="M112" s="17" t="str">
        <f>IFERROR(INDEX('3. Asset Results'!$M:$M,MATCH('3. Most Critical'!$C112,'3. Asset Results'!$A:$A,0)),"")</f>
        <v/>
      </c>
      <c r="N112" s="14" t="str">
        <f>IFERROR(INDEX('2. Data Collection Sheet'!$N:$N,MATCH('3. Most Critical'!$C112,'2. Data Collection Sheet'!$A:$A,0)),"")</f>
        <v/>
      </c>
    </row>
    <row r="113" spans="1:14" ht="59.25" customHeight="1" x14ac:dyDescent="0.25">
      <c r="A113" s="31">
        <v>106</v>
      </c>
      <c r="B113" s="32"/>
      <c r="C113" s="14">
        <f>FilterMostCritical!$A107</f>
        <v>0</v>
      </c>
      <c r="D113" s="14">
        <f>IF($C113="","",FilterMostCritical!$B107)</f>
        <v>0</v>
      </c>
      <c r="E113" s="14">
        <f>IF($C113="","",FilterMostCritical!$C107)</f>
        <v>0</v>
      </c>
      <c r="F113" s="14" t="str">
        <f>IFERROR(INDEX('2. Data Collection Sheet'!$E:$E,MATCH('3. Most Critical'!$C113,'2. Data Collection Sheet'!$A:$A,0)),"")</f>
        <v/>
      </c>
      <c r="G113" s="14" t="str">
        <f>IFERROR(IF(INDEX('2. Data Collection Sheet'!$F:$F,MATCH('3. Most Critical'!$C113,'2. Data Collection Sheet'!$A:$A,0))="","",INDEX('2. Data Collection Sheet'!$F:$F,MATCH('3. Most Critical'!$C113,'2. Data Collection Sheet'!$A:$A,0))),"")</f>
        <v/>
      </c>
      <c r="H113" s="14" t="str">
        <f>IFERROR(INDEX('3. Asset Results'!$I:$I,MATCH('3. Most Critical'!$C113,'3. Asset Results'!$A:$A,0)),"")</f>
        <v/>
      </c>
      <c r="I113" s="14" t="str">
        <f>IFERROR(INDEX('3. Asset Results'!$H:$H,MATCH('3. Most Critical'!$C113,'3. Asset Results'!$A:$A,0)),"")</f>
        <v/>
      </c>
      <c r="J113" s="14" t="str">
        <f>IFERROR(INDEX('3. Asset Results'!$J:$J,MATCH('3. Most Critical'!$C113,'3. Asset Results'!$A:$A,0)),"")</f>
        <v/>
      </c>
      <c r="K113" s="14" t="str">
        <f>IFERROR(INDEX('3. Asset Results'!$E:$E,MATCH('3. Most Critical'!$C113,'3. Asset Results'!$A:$A,0)),"")</f>
        <v/>
      </c>
      <c r="L113" s="17" t="str">
        <f>IFERROR(INDEX('3. Asset Results'!$L:$L,MATCH('3. Most Critical'!$C113,'3. Asset Results'!$A:$A,0)),"")</f>
        <v/>
      </c>
      <c r="M113" s="17" t="str">
        <f>IFERROR(INDEX('3. Asset Results'!$M:$M,MATCH('3. Most Critical'!$C113,'3. Asset Results'!$A:$A,0)),"")</f>
        <v/>
      </c>
      <c r="N113" s="14" t="str">
        <f>IFERROR(INDEX('2. Data Collection Sheet'!$N:$N,MATCH('3. Most Critical'!$C113,'2. Data Collection Sheet'!$A:$A,0)),"")</f>
        <v/>
      </c>
    </row>
    <row r="114" spans="1:14" ht="59.25" customHeight="1" x14ac:dyDescent="0.25">
      <c r="A114" s="31">
        <v>107</v>
      </c>
      <c r="B114" s="32"/>
      <c r="C114" s="14">
        <f>FilterMostCritical!$A108</f>
        <v>0</v>
      </c>
      <c r="D114" s="14">
        <f>IF($C114="","",FilterMostCritical!$B108)</f>
        <v>0</v>
      </c>
      <c r="E114" s="14">
        <f>IF($C114="","",FilterMostCritical!$C108)</f>
        <v>0</v>
      </c>
      <c r="F114" s="14" t="str">
        <f>IFERROR(INDEX('2. Data Collection Sheet'!$E:$E,MATCH('3. Most Critical'!$C114,'2. Data Collection Sheet'!$A:$A,0)),"")</f>
        <v/>
      </c>
      <c r="G114" s="14" t="str">
        <f>IFERROR(IF(INDEX('2. Data Collection Sheet'!$F:$F,MATCH('3. Most Critical'!$C114,'2. Data Collection Sheet'!$A:$A,0))="","",INDEX('2. Data Collection Sheet'!$F:$F,MATCH('3. Most Critical'!$C114,'2. Data Collection Sheet'!$A:$A,0))),"")</f>
        <v/>
      </c>
      <c r="H114" s="14" t="str">
        <f>IFERROR(INDEX('3. Asset Results'!$I:$I,MATCH('3. Most Critical'!$C114,'3. Asset Results'!$A:$A,0)),"")</f>
        <v/>
      </c>
      <c r="I114" s="14" t="str">
        <f>IFERROR(INDEX('3. Asset Results'!$H:$H,MATCH('3. Most Critical'!$C114,'3. Asset Results'!$A:$A,0)),"")</f>
        <v/>
      </c>
      <c r="J114" s="14" t="str">
        <f>IFERROR(INDEX('3. Asset Results'!$J:$J,MATCH('3. Most Critical'!$C114,'3. Asset Results'!$A:$A,0)),"")</f>
        <v/>
      </c>
      <c r="K114" s="14" t="str">
        <f>IFERROR(INDEX('3. Asset Results'!$E:$E,MATCH('3. Most Critical'!$C114,'3. Asset Results'!$A:$A,0)),"")</f>
        <v/>
      </c>
      <c r="L114" s="17" t="str">
        <f>IFERROR(INDEX('3. Asset Results'!$L:$L,MATCH('3. Most Critical'!$C114,'3. Asset Results'!$A:$A,0)),"")</f>
        <v/>
      </c>
      <c r="M114" s="17" t="str">
        <f>IFERROR(INDEX('3. Asset Results'!$M:$M,MATCH('3. Most Critical'!$C114,'3. Asset Results'!$A:$A,0)),"")</f>
        <v/>
      </c>
      <c r="N114" s="14" t="str">
        <f>IFERROR(INDEX('2. Data Collection Sheet'!$N:$N,MATCH('3. Most Critical'!$C114,'2. Data Collection Sheet'!$A:$A,0)),"")</f>
        <v/>
      </c>
    </row>
    <row r="115" spans="1:14" ht="59.25" customHeight="1" x14ac:dyDescent="0.25">
      <c r="A115" s="31">
        <v>108</v>
      </c>
      <c r="B115" s="32"/>
      <c r="C115" s="14">
        <f>FilterMostCritical!$A109</f>
        <v>0</v>
      </c>
      <c r="D115" s="14">
        <f>IF($C115="","",FilterMostCritical!$B109)</f>
        <v>0</v>
      </c>
      <c r="E115" s="14">
        <f>IF($C115="","",FilterMostCritical!$C109)</f>
        <v>0</v>
      </c>
      <c r="F115" s="14" t="str">
        <f>IFERROR(INDEX('2. Data Collection Sheet'!$E:$E,MATCH('3. Most Critical'!$C115,'2. Data Collection Sheet'!$A:$A,0)),"")</f>
        <v/>
      </c>
      <c r="G115" s="14" t="str">
        <f>IFERROR(IF(INDEX('2. Data Collection Sheet'!$F:$F,MATCH('3. Most Critical'!$C115,'2. Data Collection Sheet'!$A:$A,0))="","",INDEX('2. Data Collection Sheet'!$F:$F,MATCH('3. Most Critical'!$C115,'2. Data Collection Sheet'!$A:$A,0))),"")</f>
        <v/>
      </c>
      <c r="H115" s="14" t="str">
        <f>IFERROR(INDEX('3. Asset Results'!$I:$I,MATCH('3. Most Critical'!$C115,'3. Asset Results'!$A:$A,0)),"")</f>
        <v/>
      </c>
      <c r="I115" s="14" t="str">
        <f>IFERROR(INDEX('3. Asset Results'!$H:$H,MATCH('3. Most Critical'!$C115,'3. Asset Results'!$A:$A,0)),"")</f>
        <v/>
      </c>
      <c r="J115" s="14" t="str">
        <f>IFERROR(INDEX('3. Asset Results'!$J:$J,MATCH('3. Most Critical'!$C115,'3. Asset Results'!$A:$A,0)),"")</f>
        <v/>
      </c>
      <c r="K115" s="14" t="str">
        <f>IFERROR(INDEX('3. Asset Results'!$E:$E,MATCH('3. Most Critical'!$C115,'3. Asset Results'!$A:$A,0)),"")</f>
        <v/>
      </c>
      <c r="L115" s="17" t="str">
        <f>IFERROR(INDEX('3. Asset Results'!$L:$L,MATCH('3. Most Critical'!$C115,'3. Asset Results'!$A:$A,0)),"")</f>
        <v/>
      </c>
      <c r="M115" s="17" t="str">
        <f>IFERROR(INDEX('3. Asset Results'!$M:$M,MATCH('3. Most Critical'!$C115,'3. Asset Results'!$A:$A,0)),"")</f>
        <v/>
      </c>
      <c r="N115" s="14" t="str">
        <f>IFERROR(INDEX('2. Data Collection Sheet'!$N:$N,MATCH('3. Most Critical'!$C115,'2. Data Collection Sheet'!$A:$A,0)),"")</f>
        <v/>
      </c>
    </row>
    <row r="116" spans="1:14" ht="59.25" customHeight="1" x14ac:dyDescent="0.25">
      <c r="A116" s="31">
        <v>109</v>
      </c>
      <c r="B116" s="32"/>
      <c r="C116" s="14">
        <f>FilterMostCritical!$A110</f>
        <v>0</v>
      </c>
      <c r="D116" s="14">
        <f>IF($C116="","",FilterMostCritical!$B110)</f>
        <v>0</v>
      </c>
      <c r="E116" s="14">
        <f>IF($C116="","",FilterMostCritical!$C110)</f>
        <v>0</v>
      </c>
      <c r="F116" s="14" t="str">
        <f>IFERROR(INDEX('2. Data Collection Sheet'!$E:$E,MATCH('3. Most Critical'!$C116,'2. Data Collection Sheet'!$A:$A,0)),"")</f>
        <v/>
      </c>
      <c r="G116" s="14" t="str">
        <f>IFERROR(IF(INDEX('2. Data Collection Sheet'!$F:$F,MATCH('3. Most Critical'!$C116,'2. Data Collection Sheet'!$A:$A,0))="","",INDEX('2. Data Collection Sheet'!$F:$F,MATCH('3. Most Critical'!$C116,'2. Data Collection Sheet'!$A:$A,0))),"")</f>
        <v/>
      </c>
      <c r="H116" s="14" t="str">
        <f>IFERROR(INDEX('3. Asset Results'!$I:$I,MATCH('3. Most Critical'!$C116,'3. Asset Results'!$A:$A,0)),"")</f>
        <v/>
      </c>
      <c r="I116" s="14" t="str">
        <f>IFERROR(INDEX('3. Asset Results'!$H:$H,MATCH('3. Most Critical'!$C116,'3. Asset Results'!$A:$A,0)),"")</f>
        <v/>
      </c>
      <c r="J116" s="14" t="str">
        <f>IFERROR(INDEX('3. Asset Results'!$J:$J,MATCH('3. Most Critical'!$C116,'3. Asset Results'!$A:$A,0)),"")</f>
        <v/>
      </c>
      <c r="K116" s="14" t="str">
        <f>IFERROR(INDEX('3. Asset Results'!$E:$E,MATCH('3. Most Critical'!$C116,'3. Asset Results'!$A:$A,0)),"")</f>
        <v/>
      </c>
      <c r="L116" s="17" t="str">
        <f>IFERROR(INDEX('3. Asset Results'!$L:$L,MATCH('3. Most Critical'!$C116,'3. Asset Results'!$A:$A,0)),"")</f>
        <v/>
      </c>
      <c r="M116" s="17" t="str">
        <f>IFERROR(INDEX('3. Asset Results'!$M:$M,MATCH('3. Most Critical'!$C116,'3. Asset Results'!$A:$A,0)),"")</f>
        <v/>
      </c>
      <c r="N116" s="14" t="str">
        <f>IFERROR(INDEX('2. Data Collection Sheet'!$N:$N,MATCH('3. Most Critical'!$C116,'2. Data Collection Sheet'!$A:$A,0)),"")</f>
        <v/>
      </c>
    </row>
    <row r="117" spans="1:14" ht="59.25" customHeight="1" x14ac:dyDescent="0.25">
      <c r="A117" s="31">
        <v>110</v>
      </c>
      <c r="B117" s="32"/>
      <c r="C117" s="14">
        <f>FilterMostCritical!$A111</f>
        <v>0</v>
      </c>
      <c r="D117" s="14">
        <f>IF($C117="","",FilterMostCritical!$B111)</f>
        <v>0</v>
      </c>
      <c r="E117" s="14">
        <f>IF($C117="","",FilterMostCritical!$C111)</f>
        <v>0</v>
      </c>
      <c r="F117" s="14" t="str">
        <f>IFERROR(INDEX('2. Data Collection Sheet'!$E:$E,MATCH('3. Most Critical'!$C117,'2. Data Collection Sheet'!$A:$A,0)),"")</f>
        <v/>
      </c>
      <c r="G117" s="14" t="str">
        <f>IFERROR(IF(INDEX('2. Data Collection Sheet'!$F:$F,MATCH('3. Most Critical'!$C117,'2. Data Collection Sheet'!$A:$A,0))="","",INDEX('2. Data Collection Sheet'!$F:$F,MATCH('3. Most Critical'!$C117,'2. Data Collection Sheet'!$A:$A,0))),"")</f>
        <v/>
      </c>
      <c r="H117" s="14" t="str">
        <f>IFERROR(INDEX('3. Asset Results'!$I:$I,MATCH('3. Most Critical'!$C117,'3. Asset Results'!$A:$A,0)),"")</f>
        <v/>
      </c>
      <c r="I117" s="14" t="str">
        <f>IFERROR(INDEX('3. Asset Results'!$H:$H,MATCH('3. Most Critical'!$C117,'3. Asset Results'!$A:$A,0)),"")</f>
        <v/>
      </c>
      <c r="J117" s="14" t="str">
        <f>IFERROR(INDEX('3. Asset Results'!$J:$J,MATCH('3. Most Critical'!$C117,'3. Asset Results'!$A:$A,0)),"")</f>
        <v/>
      </c>
      <c r="K117" s="14" t="str">
        <f>IFERROR(INDEX('3. Asset Results'!$E:$E,MATCH('3. Most Critical'!$C117,'3. Asset Results'!$A:$A,0)),"")</f>
        <v/>
      </c>
      <c r="L117" s="17" t="str">
        <f>IFERROR(INDEX('3. Asset Results'!$L:$L,MATCH('3. Most Critical'!$C117,'3. Asset Results'!$A:$A,0)),"")</f>
        <v/>
      </c>
      <c r="M117" s="17" t="str">
        <f>IFERROR(INDEX('3. Asset Results'!$M:$M,MATCH('3. Most Critical'!$C117,'3. Asset Results'!$A:$A,0)),"")</f>
        <v/>
      </c>
      <c r="N117" s="14" t="str">
        <f>IFERROR(INDEX('2. Data Collection Sheet'!$N:$N,MATCH('3. Most Critical'!$C117,'2. Data Collection Sheet'!$A:$A,0)),"")</f>
        <v/>
      </c>
    </row>
    <row r="118" spans="1:14" ht="59.25" customHeight="1" x14ac:dyDescent="0.25">
      <c r="A118" s="31">
        <v>111</v>
      </c>
      <c r="B118" s="32"/>
      <c r="C118" s="14">
        <f>FilterMostCritical!$A112</f>
        <v>0</v>
      </c>
      <c r="D118" s="14">
        <f>IF($C118="","",FilterMostCritical!$B112)</f>
        <v>0</v>
      </c>
      <c r="E118" s="14">
        <f>IF($C118="","",FilterMostCritical!$C112)</f>
        <v>0</v>
      </c>
      <c r="F118" s="14" t="str">
        <f>IFERROR(INDEX('2. Data Collection Sheet'!$E:$E,MATCH('3. Most Critical'!$C118,'2. Data Collection Sheet'!$A:$A,0)),"")</f>
        <v/>
      </c>
      <c r="G118" s="14" t="str">
        <f>IFERROR(IF(INDEX('2. Data Collection Sheet'!$F:$F,MATCH('3. Most Critical'!$C118,'2. Data Collection Sheet'!$A:$A,0))="","",INDEX('2. Data Collection Sheet'!$F:$F,MATCH('3. Most Critical'!$C118,'2. Data Collection Sheet'!$A:$A,0))),"")</f>
        <v/>
      </c>
      <c r="H118" s="14" t="str">
        <f>IFERROR(INDEX('3. Asset Results'!$I:$I,MATCH('3. Most Critical'!$C118,'3. Asset Results'!$A:$A,0)),"")</f>
        <v/>
      </c>
      <c r="I118" s="14" t="str">
        <f>IFERROR(INDEX('3. Asset Results'!$H:$H,MATCH('3. Most Critical'!$C118,'3. Asset Results'!$A:$A,0)),"")</f>
        <v/>
      </c>
      <c r="J118" s="14" t="str">
        <f>IFERROR(INDEX('3. Asset Results'!$J:$J,MATCH('3. Most Critical'!$C118,'3. Asset Results'!$A:$A,0)),"")</f>
        <v/>
      </c>
      <c r="K118" s="14" t="str">
        <f>IFERROR(INDEX('3. Asset Results'!$E:$E,MATCH('3. Most Critical'!$C118,'3. Asset Results'!$A:$A,0)),"")</f>
        <v/>
      </c>
      <c r="L118" s="17" t="str">
        <f>IFERROR(INDEX('3. Asset Results'!$L:$L,MATCH('3. Most Critical'!$C118,'3. Asset Results'!$A:$A,0)),"")</f>
        <v/>
      </c>
      <c r="M118" s="17" t="str">
        <f>IFERROR(INDEX('3. Asset Results'!$M:$M,MATCH('3. Most Critical'!$C118,'3. Asset Results'!$A:$A,0)),"")</f>
        <v/>
      </c>
      <c r="N118" s="14" t="str">
        <f>IFERROR(INDEX('2. Data Collection Sheet'!$N:$N,MATCH('3. Most Critical'!$C118,'2. Data Collection Sheet'!$A:$A,0)),"")</f>
        <v/>
      </c>
    </row>
    <row r="119" spans="1:14" ht="59.25" customHeight="1" x14ac:dyDescent="0.25">
      <c r="A119" s="31">
        <v>112</v>
      </c>
      <c r="B119" s="32"/>
      <c r="C119" s="14">
        <f>FilterMostCritical!$A113</f>
        <v>0</v>
      </c>
      <c r="D119" s="14">
        <f>IF($C119="","",FilterMostCritical!$B113)</f>
        <v>0</v>
      </c>
      <c r="E119" s="14">
        <f>IF($C119="","",FilterMostCritical!$C113)</f>
        <v>0</v>
      </c>
      <c r="F119" s="14" t="str">
        <f>IFERROR(INDEX('2. Data Collection Sheet'!$E:$E,MATCH('3. Most Critical'!$C119,'2. Data Collection Sheet'!$A:$A,0)),"")</f>
        <v/>
      </c>
      <c r="G119" s="14" t="str">
        <f>IFERROR(IF(INDEX('2. Data Collection Sheet'!$F:$F,MATCH('3. Most Critical'!$C119,'2. Data Collection Sheet'!$A:$A,0))="","",INDEX('2. Data Collection Sheet'!$F:$F,MATCH('3. Most Critical'!$C119,'2. Data Collection Sheet'!$A:$A,0))),"")</f>
        <v/>
      </c>
      <c r="H119" s="14" t="str">
        <f>IFERROR(INDEX('3. Asset Results'!$I:$I,MATCH('3. Most Critical'!$C119,'3. Asset Results'!$A:$A,0)),"")</f>
        <v/>
      </c>
      <c r="I119" s="14" t="str">
        <f>IFERROR(INDEX('3. Asset Results'!$H:$H,MATCH('3. Most Critical'!$C119,'3. Asset Results'!$A:$A,0)),"")</f>
        <v/>
      </c>
      <c r="J119" s="14" t="str">
        <f>IFERROR(INDEX('3. Asset Results'!$J:$J,MATCH('3. Most Critical'!$C119,'3. Asset Results'!$A:$A,0)),"")</f>
        <v/>
      </c>
      <c r="K119" s="14" t="str">
        <f>IFERROR(INDEX('3. Asset Results'!$E:$E,MATCH('3. Most Critical'!$C119,'3. Asset Results'!$A:$A,0)),"")</f>
        <v/>
      </c>
      <c r="L119" s="17" t="str">
        <f>IFERROR(INDEX('3. Asset Results'!$L:$L,MATCH('3. Most Critical'!$C119,'3. Asset Results'!$A:$A,0)),"")</f>
        <v/>
      </c>
      <c r="M119" s="17" t="str">
        <f>IFERROR(INDEX('3. Asset Results'!$M:$M,MATCH('3. Most Critical'!$C119,'3. Asset Results'!$A:$A,0)),"")</f>
        <v/>
      </c>
      <c r="N119" s="14" t="str">
        <f>IFERROR(INDEX('2. Data Collection Sheet'!$N:$N,MATCH('3. Most Critical'!$C119,'2. Data Collection Sheet'!$A:$A,0)),"")</f>
        <v/>
      </c>
    </row>
    <row r="120" spans="1:14" ht="59.25" customHeight="1" x14ac:dyDescent="0.25">
      <c r="A120" s="31">
        <v>113</v>
      </c>
      <c r="B120" s="32"/>
      <c r="C120" s="14">
        <f>FilterMostCritical!$A114</f>
        <v>0</v>
      </c>
      <c r="D120" s="14">
        <f>IF($C120="","",FilterMostCritical!$B114)</f>
        <v>0</v>
      </c>
      <c r="E120" s="14">
        <f>IF($C120="","",FilterMostCritical!$C114)</f>
        <v>0</v>
      </c>
      <c r="F120" s="14" t="str">
        <f>IFERROR(INDEX('2. Data Collection Sheet'!$E:$E,MATCH('3. Most Critical'!$C120,'2. Data Collection Sheet'!$A:$A,0)),"")</f>
        <v/>
      </c>
      <c r="G120" s="14" t="str">
        <f>IFERROR(IF(INDEX('2. Data Collection Sheet'!$F:$F,MATCH('3. Most Critical'!$C120,'2. Data Collection Sheet'!$A:$A,0))="","",INDEX('2. Data Collection Sheet'!$F:$F,MATCH('3. Most Critical'!$C120,'2. Data Collection Sheet'!$A:$A,0))),"")</f>
        <v/>
      </c>
      <c r="H120" s="14" t="str">
        <f>IFERROR(INDEX('3. Asset Results'!$I:$I,MATCH('3. Most Critical'!$C120,'3. Asset Results'!$A:$A,0)),"")</f>
        <v/>
      </c>
      <c r="I120" s="14" t="str">
        <f>IFERROR(INDEX('3. Asset Results'!$H:$H,MATCH('3. Most Critical'!$C120,'3. Asset Results'!$A:$A,0)),"")</f>
        <v/>
      </c>
      <c r="J120" s="14" t="str">
        <f>IFERROR(INDEX('3. Asset Results'!$J:$J,MATCH('3. Most Critical'!$C120,'3. Asset Results'!$A:$A,0)),"")</f>
        <v/>
      </c>
      <c r="K120" s="14" t="str">
        <f>IFERROR(INDEX('3. Asset Results'!$E:$E,MATCH('3. Most Critical'!$C120,'3. Asset Results'!$A:$A,0)),"")</f>
        <v/>
      </c>
      <c r="L120" s="17" t="str">
        <f>IFERROR(INDEX('3. Asset Results'!$L:$L,MATCH('3. Most Critical'!$C120,'3. Asset Results'!$A:$A,0)),"")</f>
        <v/>
      </c>
      <c r="M120" s="17" t="str">
        <f>IFERROR(INDEX('3. Asset Results'!$M:$M,MATCH('3. Most Critical'!$C120,'3. Asset Results'!$A:$A,0)),"")</f>
        <v/>
      </c>
      <c r="N120" s="14" t="str">
        <f>IFERROR(INDEX('2. Data Collection Sheet'!$N:$N,MATCH('3. Most Critical'!$C120,'2. Data Collection Sheet'!$A:$A,0)),"")</f>
        <v/>
      </c>
    </row>
    <row r="121" spans="1:14" ht="59.25" customHeight="1" x14ac:dyDescent="0.25">
      <c r="A121" s="31">
        <v>114</v>
      </c>
      <c r="B121" s="32"/>
      <c r="C121" s="14">
        <f>FilterMostCritical!$A115</f>
        <v>0</v>
      </c>
      <c r="D121" s="14">
        <f>IF($C121="","",FilterMostCritical!$B115)</f>
        <v>0</v>
      </c>
      <c r="E121" s="14">
        <f>IF($C121="","",FilterMostCritical!$C115)</f>
        <v>0</v>
      </c>
      <c r="F121" s="14" t="str">
        <f>IFERROR(INDEX('2. Data Collection Sheet'!$E:$E,MATCH('3. Most Critical'!$C121,'2. Data Collection Sheet'!$A:$A,0)),"")</f>
        <v/>
      </c>
      <c r="G121" s="14" t="str">
        <f>IFERROR(IF(INDEX('2. Data Collection Sheet'!$F:$F,MATCH('3. Most Critical'!$C121,'2. Data Collection Sheet'!$A:$A,0))="","",INDEX('2. Data Collection Sheet'!$F:$F,MATCH('3. Most Critical'!$C121,'2. Data Collection Sheet'!$A:$A,0))),"")</f>
        <v/>
      </c>
      <c r="H121" s="14" t="str">
        <f>IFERROR(INDEX('3. Asset Results'!$I:$I,MATCH('3. Most Critical'!$C121,'3. Asset Results'!$A:$A,0)),"")</f>
        <v/>
      </c>
      <c r="I121" s="14" t="str">
        <f>IFERROR(INDEX('3. Asset Results'!$H:$H,MATCH('3. Most Critical'!$C121,'3. Asset Results'!$A:$A,0)),"")</f>
        <v/>
      </c>
      <c r="J121" s="14" t="str">
        <f>IFERROR(INDEX('3. Asset Results'!$J:$J,MATCH('3. Most Critical'!$C121,'3. Asset Results'!$A:$A,0)),"")</f>
        <v/>
      </c>
      <c r="K121" s="14" t="str">
        <f>IFERROR(INDEX('3. Asset Results'!$E:$E,MATCH('3. Most Critical'!$C121,'3. Asset Results'!$A:$A,0)),"")</f>
        <v/>
      </c>
      <c r="L121" s="17" t="str">
        <f>IFERROR(INDEX('3. Asset Results'!$L:$L,MATCH('3. Most Critical'!$C121,'3. Asset Results'!$A:$A,0)),"")</f>
        <v/>
      </c>
      <c r="M121" s="17" t="str">
        <f>IFERROR(INDEX('3. Asset Results'!$M:$M,MATCH('3. Most Critical'!$C121,'3. Asset Results'!$A:$A,0)),"")</f>
        <v/>
      </c>
      <c r="N121" s="14" t="str">
        <f>IFERROR(INDEX('2. Data Collection Sheet'!$N:$N,MATCH('3. Most Critical'!$C121,'2. Data Collection Sheet'!$A:$A,0)),"")</f>
        <v/>
      </c>
    </row>
    <row r="122" spans="1:14" ht="59.25" customHeight="1" x14ac:dyDescent="0.25">
      <c r="A122" s="31">
        <v>115</v>
      </c>
      <c r="B122" s="32"/>
      <c r="C122" s="14">
        <f>FilterMostCritical!$A116</f>
        <v>0</v>
      </c>
      <c r="D122" s="14">
        <f>IF($C122="","",FilterMostCritical!$B116)</f>
        <v>0</v>
      </c>
      <c r="E122" s="14">
        <f>IF($C122="","",FilterMostCritical!$C116)</f>
        <v>0</v>
      </c>
      <c r="F122" s="14" t="str">
        <f>IFERROR(INDEX('2. Data Collection Sheet'!$E:$E,MATCH('3. Most Critical'!$C122,'2. Data Collection Sheet'!$A:$A,0)),"")</f>
        <v/>
      </c>
      <c r="G122" s="14" t="str">
        <f>IFERROR(IF(INDEX('2. Data Collection Sheet'!$F:$F,MATCH('3. Most Critical'!$C122,'2. Data Collection Sheet'!$A:$A,0))="","",INDEX('2. Data Collection Sheet'!$F:$F,MATCH('3. Most Critical'!$C122,'2. Data Collection Sheet'!$A:$A,0))),"")</f>
        <v/>
      </c>
      <c r="H122" s="14" t="str">
        <f>IFERROR(INDEX('3. Asset Results'!$I:$I,MATCH('3. Most Critical'!$C122,'3. Asset Results'!$A:$A,0)),"")</f>
        <v/>
      </c>
      <c r="I122" s="14" t="str">
        <f>IFERROR(INDEX('3. Asset Results'!$H:$H,MATCH('3. Most Critical'!$C122,'3. Asset Results'!$A:$A,0)),"")</f>
        <v/>
      </c>
      <c r="J122" s="14" t="str">
        <f>IFERROR(INDEX('3. Asset Results'!$J:$J,MATCH('3. Most Critical'!$C122,'3. Asset Results'!$A:$A,0)),"")</f>
        <v/>
      </c>
      <c r="K122" s="14" t="str">
        <f>IFERROR(INDEX('3. Asset Results'!$E:$E,MATCH('3. Most Critical'!$C122,'3. Asset Results'!$A:$A,0)),"")</f>
        <v/>
      </c>
      <c r="L122" s="17" t="str">
        <f>IFERROR(INDEX('3. Asset Results'!$L:$L,MATCH('3. Most Critical'!$C122,'3. Asset Results'!$A:$A,0)),"")</f>
        <v/>
      </c>
      <c r="M122" s="17" t="str">
        <f>IFERROR(INDEX('3. Asset Results'!$M:$M,MATCH('3. Most Critical'!$C122,'3. Asset Results'!$A:$A,0)),"")</f>
        <v/>
      </c>
      <c r="N122" s="14" t="str">
        <f>IFERROR(INDEX('2. Data Collection Sheet'!$N:$N,MATCH('3. Most Critical'!$C122,'2. Data Collection Sheet'!$A:$A,0)),"")</f>
        <v/>
      </c>
    </row>
    <row r="123" spans="1:14" ht="59.25" customHeight="1" x14ac:dyDescent="0.25">
      <c r="A123" s="31">
        <v>116</v>
      </c>
      <c r="B123" s="32"/>
      <c r="C123" s="14">
        <f>FilterMostCritical!$A117</f>
        <v>0</v>
      </c>
      <c r="D123" s="14">
        <f>IF($C123="","",FilterMostCritical!$B117)</f>
        <v>0</v>
      </c>
      <c r="E123" s="14">
        <f>IF($C123="","",FilterMostCritical!$C117)</f>
        <v>0</v>
      </c>
      <c r="F123" s="14" t="str">
        <f>IFERROR(INDEX('2. Data Collection Sheet'!$E:$E,MATCH('3. Most Critical'!$C123,'2. Data Collection Sheet'!$A:$A,0)),"")</f>
        <v/>
      </c>
      <c r="G123" s="14" t="str">
        <f>IFERROR(IF(INDEX('2. Data Collection Sheet'!$F:$F,MATCH('3. Most Critical'!$C123,'2. Data Collection Sheet'!$A:$A,0))="","",INDEX('2. Data Collection Sheet'!$F:$F,MATCH('3. Most Critical'!$C123,'2. Data Collection Sheet'!$A:$A,0))),"")</f>
        <v/>
      </c>
      <c r="H123" s="14" t="str">
        <f>IFERROR(INDEX('3. Asset Results'!$I:$I,MATCH('3. Most Critical'!$C123,'3. Asset Results'!$A:$A,0)),"")</f>
        <v/>
      </c>
      <c r="I123" s="14" t="str">
        <f>IFERROR(INDEX('3. Asset Results'!$H:$H,MATCH('3. Most Critical'!$C123,'3. Asset Results'!$A:$A,0)),"")</f>
        <v/>
      </c>
      <c r="J123" s="14" t="str">
        <f>IFERROR(INDEX('3. Asset Results'!$J:$J,MATCH('3. Most Critical'!$C123,'3. Asset Results'!$A:$A,0)),"")</f>
        <v/>
      </c>
      <c r="K123" s="14" t="str">
        <f>IFERROR(INDEX('3. Asset Results'!$E:$E,MATCH('3. Most Critical'!$C123,'3. Asset Results'!$A:$A,0)),"")</f>
        <v/>
      </c>
      <c r="L123" s="17" t="str">
        <f>IFERROR(INDEX('3. Asset Results'!$L:$L,MATCH('3. Most Critical'!$C123,'3. Asset Results'!$A:$A,0)),"")</f>
        <v/>
      </c>
      <c r="M123" s="17" t="str">
        <f>IFERROR(INDEX('3. Asset Results'!$M:$M,MATCH('3. Most Critical'!$C123,'3. Asset Results'!$A:$A,0)),"")</f>
        <v/>
      </c>
      <c r="N123" s="14" t="str">
        <f>IFERROR(INDEX('2. Data Collection Sheet'!$N:$N,MATCH('3. Most Critical'!$C123,'2. Data Collection Sheet'!$A:$A,0)),"")</f>
        <v/>
      </c>
    </row>
    <row r="124" spans="1:14" ht="59.25" customHeight="1" x14ac:dyDescent="0.25">
      <c r="A124" s="31">
        <v>117</v>
      </c>
      <c r="B124" s="32"/>
      <c r="C124" s="14">
        <f>FilterMostCritical!$A118</f>
        <v>0</v>
      </c>
      <c r="D124" s="14">
        <f>IF($C124="","",FilterMostCritical!$B118)</f>
        <v>0</v>
      </c>
      <c r="E124" s="14">
        <f>IF($C124="","",FilterMostCritical!$C118)</f>
        <v>0</v>
      </c>
      <c r="F124" s="14" t="str">
        <f>IFERROR(INDEX('2. Data Collection Sheet'!$E:$E,MATCH('3. Most Critical'!$C124,'2. Data Collection Sheet'!$A:$A,0)),"")</f>
        <v/>
      </c>
      <c r="G124" s="14" t="str">
        <f>IFERROR(IF(INDEX('2. Data Collection Sheet'!$F:$F,MATCH('3. Most Critical'!$C124,'2. Data Collection Sheet'!$A:$A,0))="","",INDEX('2. Data Collection Sheet'!$F:$F,MATCH('3. Most Critical'!$C124,'2. Data Collection Sheet'!$A:$A,0))),"")</f>
        <v/>
      </c>
      <c r="H124" s="14" t="str">
        <f>IFERROR(INDEX('3. Asset Results'!$I:$I,MATCH('3. Most Critical'!$C124,'3. Asset Results'!$A:$A,0)),"")</f>
        <v/>
      </c>
      <c r="I124" s="14" t="str">
        <f>IFERROR(INDEX('3. Asset Results'!$H:$H,MATCH('3. Most Critical'!$C124,'3. Asset Results'!$A:$A,0)),"")</f>
        <v/>
      </c>
      <c r="J124" s="14" t="str">
        <f>IFERROR(INDEX('3. Asset Results'!$J:$J,MATCH('3. Most Critical'!$C124,'3. Asset Results'!$A:$A,0)),"")</f>
        <v/>
      </c>
      <c r="K124" s="14" t="str">
        <f>IFERROR(INDEX('3. Asset Results'!$E:$E,MATCH('3. Most Critical'!$C124,'3. Asset Results'!$A:$A,0)),"")</f>
        <v/>
      </c>
      <c r="L124" s="17" t="str">
        <f>IFERROR(INDEX('3. Asset Results'!$L:$L,MATCH('3. Most Critical'!$C124,'3. Asset Results'!$A:$A,0)),"")</f>
        <v/>
      </c>
      <c r="M124" s="17" t="str">
        <f>IFERROR(INDEX('3. Asset Results'!$M:$M,MATCH('3. Most Critical'!$C124,'3. Asset Results'!$A:$A,0)),"")</f>
        <v/>
      </c>
      <c r="N124" s="14" t="str">
        <f>IFERROR(INDEX('2. Data Collection Sheet'!$N:$N,MATCH('3. Most Critical'!$C124,'2. Data Collection Sheet'!$A:$A,0)),"")</f>
        <v/>
      </c>
    </row>
    <row r="125" spans="1:14" ht="59.25" customHeight="1" x14ac:dyDescent="0.25">
      <c r="A125" s="31">
        <v>118</v>
      </c>
      <c r="B125" s="32"/>
      <c r="C125" s="14">
        <f>FilterMostCritical!$A119</f>
        <v>0</v>
      </c>
      <c r="D125" s="14">
        <f>IF($C125="","",FilterMostCritical!$B119)</f>
        <v>0</v>
      </c>
      <c r="E125" s="14">
        <f>IF($C125="","",FilterMostCritical!$C119)</f>
        <v>0</v>
      </c>
      <c r="F125" s="14" t="str">
        <f>IFERROR(INDEX('2. Data Collection Sheet'!$E:$E,MATCH('3. Most Critical'!$C125,'2. Data Collection Sheet'!$A:$A,0)),"")</f>
        <v/>
      </c>
      <c r="G125" s="14" t="str">
        <f>IFERROR(IF(INDEX('2. Data Collection Sheet'!$F:$F,MATCH('3. Most Critical'!$C125,'2. Data Collection Sheet'!$A:$A,0))="","",INDEX('2. Data Collection Sheet'!$F:$F,MATCH('3. Most Critical'!$C125,'2. Data Collection Sheet'!$A:$A,0))),"")</f>
        <v/>
      </c>
      <c r="H125" s="14" t="str">
        <f>IFERROR(INDEX('3. Asset Results'!$I:$I,MATCH('3. Most Critical'!$C125,'3. Asset Results'!$A:$A,0)),"")</f>
        <v/>
      </c>
      <c r="I125" s="14" t="str">
        <f>IFERROR(INDEX('3. Asset Results'!$H:$H,MATCH('3. Most Critical'!$C125,'3. Asset Results'!$A:$A,0)),"")</f>
        <v/>
      </c>
      <c r="J125" s="14" t="str">
        <f>IFERROR(INDEX('3. Asset Results'!$J:$J,MATCH('3. Most Critical'!$C125,'3. Asset Results'!$A:$A,0)),"")</f>
        <v/>
      </c>
      <c r="K125" s="14" t="str">
        <f>IFERROR(INDEX('3. Asset Results'!$E:$E,MATCH('3. Most Critical'!$C125,'3. Asset Results'!$A:$A,0)),"")</f>
        <v/>
      </c>
      <c r="L125" s="17" t="str">
        <f>IFERROR(INDEX('3. Asset Results'!$L:$L,MATCH('3. Most Critical'!$C125,'3. Asset Results'!$A:$A,0)),"")</f>
        <v/>
      </c>
      <c r="M125" s="17" t="str">
        <f>IFERROR(INDEX('3. Asset Results'!$M:$M,MATCH('3. Most Critical'!$C125,'3. Asset Results'!$A:$A,0)),"")</f>
        <v/>
      </c>
      <c r="N125" s="14" t="str">
        <f>IFERROR(INDEX('2. Data Collection Sheet'!$N:$N,MATCH('3. Most Critical'!$C125,'2. Data Collection Sheet'!$A:$A,0)),"")</f>
        <v/>
      </c>
    </row>
    <row r="126" spans="1:14" ht="59.25" customHeight="1" x14ac:dyDescent="0.25">
      <c r="A126" s="31">
        <v>119</v>
      </c>
      <c r="B126" s="32"/>
      <c r="C126" s="14">
        <f>FilterMostCritical!$A120</f>
        <v>0</v>
      </c>
      <c r="D126" s="14">
        <f>IF($C126="","",FilterMostCritical!$B120)</f>
        <v>0</v>
      </c>
      <c r="E126" s="14">
        <f>IF($C126="","",FilterMostCritical!$C120)</f>
        <v>0</v>
      </c>
      <c r="F126" s="14" t="str">
        <f>IFERROR(INDEX('2. Data Collection Sheet'!$E:$E,MATCH('3. Most Critical'!$C126,'2. Data Collection Sheet'!$A:$A,0)),"")</f>
        <v/>
      </c>
      <c r="G126" s="14" t="str">
        <f>IFERROR(IF(INDEX('2. Data Collection Sheet'!$F:$F,MATCH('3. Most Critical'!$C126,'2. Data Collection Sheet'!$A:$A,0))="","",INDEX('2. Data Collection Sheet'!$F:$F,MATCH('3. Most Critical'!$C126,'2. Data Collection Sheet'!$A:$A,0))),"")</f>
        <v/>
      </c>
      <c r="H126" s="14" t="str">
        <f>IFERROR(INDEX('3. Asset Results'!$I:$I,MATCH('3. Most Critical'!$C126,'3. Asset Results'!$A:$A,0)),"")</f>
        <v/>
      </c>
      <c r="I126" s="14" t="str">
        <f>IFERROR(INDEX('3. Asset Results'!$H:$H,MATCH('3. Most Critical'!$C126,'3. Asset Results'!$A:$A,0)),"")</f>
        <v/>
      </c>
      <c r="J126" s="14" t="str">
        <f>IFERROR(INDEX('3. Asset Results'!$J:$J,MATCH('3. Most Critical'!$C126,'3. Asset Results'!$A:$A,0)),"")</f>
        <v/>
      </c>
      <c r="K126" s="14" t="str">
        <f>IFERROR(INDEX('3. Asset Results'!$E:$E,MATCH('3. Most Critical'!$C126,'3. Asset Results'!$A:$A,0)),"")</f>
        <v/>
      </c>
      <c r="L126" s="17" t="str">
        <f>IFERROR(INDEX('3. Asset Results'!$L:$L,MATCH('3. Most Critical'!$C126,'3. Asset Results'!$A:$A,0)),"")</f>
        <v/>
      </c>
      <c r="M126" s="17" t="str">
        <f>IFERROR(INDEX('3. Asset Results'!$M:$M,MATCH('3. Most Critical'!$C126,'3. Asset Results'!$A:$A,0)),"")</f>
        <v/>
      </c>
      <c r="N126" s="14" t="str">
        <f>IFERROR(INDEX('2. Data Collection Sheet'!$N:$N,MATCH('3. Most Critical'!$C126,'2. Data Collection Sheet'!$A:$A,0)),"")</f>
        <v/>
      </c>
    </row>
    <row r="127" spans="1:14" ht="59.25" customHeight="1" x14ac:dyDescent="0.25">
      <c r="A127" s="31">
        <v>120</v>
      </c>
      <c r="B127" s="32"/>
      <c r="C127" s="14">
        <f>FilterMostCritical!$A121</f>
        <v>0</v>
      </c>
      <c r="D127" s="14">
        <f>IF($C127="","",FilterMostCritical!$B121)</f>
        <v>0</v>
      </c>
      <c r="E127" s="14">
        <f>IF($C127="","",FilterMostCritical!$C121)</f>
        <v>0</v>
      </c>
      <c r="F127" s="14" t="str">
        <f>IFERROR(INDEX('2. Data Collection Sheet'!$E:$E,MATCH('3. Most Critical'!$C127,'2. Data Collection Sheet'!$A:$A,0)),"")</f>
        <v/>
      </c>
      <c r="G127" s="14" t="str">
        <f>IFERROR(IF(INDEX('2. Data Collection Sheet'!$F:$F,MATCH('3. Most Critical'!$C127,'2. Data Collection Sheet'!$A:$A,0))="","",INDEX('2. Data Collection Sheet'!$F:$F,MATCH('3. Most Critical'!$C127,'2. Data Collection Sheet'!$A:$A,0))),"")</f>
        <v/>
      </c>
      <c r="H127" s="14" t="str">
        <f>IFERROR(INDEX('3. Asset Results'!$I:$I,MATCH('3. Most Critical'!$C127,'3. Asset Results'!$A:$A,0)),"")</f>
        <v/>
      </c>
      <c r="I127" s="14" t="str">
        <f>IFERROR(INDEX('3. Asset Results'!$H:$H,MATCH('3. Most Critical'!$C127,'3. Asset Results'!$A:$A,0)),"")</f>
        <v/>
      </c>
      <c r="J127" s="14" t="str">
        <f>IFERROR(INDEX('3. Asset Results'!$J:$J,MATCH('3. Most Critical'!$C127,'3. Asset Results'!$A:$A,0)),"")</f>
        <v/>
      </c>
      <c r="K127" s="14" t="str">
        <f>IFERROR(INDEX('3. Asset Results'!$E:$E,MATCH('3. Most Critical'!$C127,'3. Asset Results'!$A:$A,0)),"")</f>
        <v/>
      </c>
      <c r="L127" s="17" t="str">
        <f>IFERROR(INDEX('3. Asset Results'!$L:$L,MATCH('3. Most Critical'!$C127,'3. Asset Results'!$A:$A,0)),"")</f>
        <v/>
      </c>
      <c r="M127" s="17" t="str">
        <f>IFERROR(INDEX('3. Asset Results'!$M:$M,MATCH('3. Most Critical'!$C127,'3. Asset Results'!$A:$A,0)),"")</f>
        <v/>
      </c>
      <c r="N127" s="14" t="str">
        <f>IFERROR(INDEX('2. Data Collection Sheet'!$N:$N,MATCH('3. Most Critical'!$C127,'2. Data Collection Sheet'!$A:$A,0)),"")</f>
        <v/>
      </c>
    </row>
    <row r="128" spans="1:14" ht="59.25" customHeight="1" x14ac:dyDescent="0.25">
      <c r="A128" s="31">
        <v>121</v>
      </c>
      <c r="B128" s="32"/>
      <c r="C128" s="14">
        <f>FilterMostCritical!$A122</f>
        <v>0</v>
      </c>
      <c r="D128" s="14">
        <f>IF($C128="","",FilterMostCritical!$B122)</f>
        <v>0</v>
      </c>
      <c r="E128" s="14">
        <f>IF($C128="","",FilterMostCritical!$C122)</f>
        <v>0</v>
      </c>
      <c r="F128" s="14" t="str">
        <f>IFERROR(INDEX('2. Data Collection Sheet'!$E:$E,MATCH('3. Most Critical'!$C128,'2. Data Collection Sheet'!$A:$A,0)),"")</f>
        <v/>
      </c>
      <c r="G128" s="14" t="str">
        <f>IFERROR(IF(INDEX('2. Data Collection Sheet'!$F:$F,MATCH('3. Most Critical'!$C128,'2. Data Collection Sheet'!$A:$A,0))="","",INDEX('2. Data Collection Sheet'!$F:$F,MATCH('3. Most Critical'!$C128,'2. Data Collection Sheet'!$A:$A,0))),"")</f>
        <v/>
      </c>
      <c r="H128" s="14" t="str">
        <f>IFERROR(INDEX('3. Asset Results'!$I:$I,MATCH('3. Most Critical'!$C128,'3. Asset Results'!$A:$A,0)),"")</f>
        <v/>
      </c>
      <c r="I128" s="14" t="str">
        <f>IFERROR(INDEX('3. Asset Results'!$H:$H,MATCH('3. Most Critical'!$C128,'3. Asset Results'!$A:$A,0)),"")</f>
        <v/>
      </c>
      <c r="J128" s="14" t="str">
        <f>IFERROR(INDEX('3. Asset Results'!$J:$J,MATCH('3. Most Critical'!$C128,'3. Asset Results'!$A:$A,0)),"")</f>
        <v/>
      </c>
      <c r="K128" s="14" t="str">
        <f>IFERROR(INDEX('3. Asset Results'!$E:$E,MATCH('3. Most Critical'!$C128,'3. Asset Results'!$A:$A,0)),"")</f>
        <v/>
      </c>
      <c r="L128" s="17" t="str">
        <f>IFERROR(INDEX('3. Asset Results'!$L:$L,MATCH('3. Most Critical'!$C128,'3. Asset Results'!$A:$A,0)),"")</f>
        <v/>
      </c>
      <c r="M128" s="17" t="str">
        <f>IFERROR(INDEX('3. Asset Results'!$M:$M,MATCH('3. Most Critical'!$C128,'3. Asset Results'!$A:$A,0)),"")</f>
        <v/>
      </c>
      <c r="N128" s="14" t="str">
        <f>IFERROR(INDEX('2. Data Collection Sheet'!$N:$N,MATCH('3. Most Critical'!$C128,'2. Data Collection Sheet'!$A:$A,0)),"")</f>
        <v/>
      </c>
    </row>
    <row r="129" spans="1:14" ht="59.25" customHeight="1" x14ac:dyDescent="0.25">
      <c r="A129" s="31">
        <v>122</v>
      </c>
      <c r="B129" s="32"/>
      <c r="C129" s="14">
        <f>FilterMostCritical!$A123</f>
        <v>0</v>
      </c>
      <c r="D129" s="14">
        <f>IF($C129="","",FilterMostCritical!$B123)</f>
        <v>0</v>
      </c>
      <c r="E129" s="14">
        <f>IF($C129="","",FilterMostCritical!$C123)</f>
        <v>0</v>
      </c>
      <c r="F129" s="14" t="str">
        <f>IFERROR(INDEX('2. Data Collection Sheet'!$E:$E,MATCH('3. Most Critical'!$C129,'2. Data Collection Sheet'!$A:$A,0)),"")</f>
        <v/>
      </c>
      <c r="G129" s="14" t="str">
        <f>IFERROR(IF(INDEX('2. Data Collection Sheet'!$F:$F,MATCH('3. Most Critical'!$C129,'2. Data Collection Sheet'!$A:$A,0))="","",INDEX('2. Data Collection Sheet'!$F:$F,MATCH('3. Most Critical'!$C129,'2. Data Collection Sheet'!$A:$A,0))),"")</f>
        <v/>
      </c>
      <c r="H129" s="14" t="str">
        <f>IFERROR(INDEX('3. Asset Results'!$I:$I,MATCH('3. Most Critical'!$C129,'3. Asset Results'!$A:$A,0)),"")</f>
        <v/>
      </c>
      <c r="I129" s="14" t="str">
        <f>IFERROR(INDEX('3. Asset Results'!$H:$H,MATCH('3. Most Critical'!$C129,'3. Asset Results'!$A:$A,0)),"")</f>
        <v/>
      </c>
      <c r="J129" s="14" t="str">
        <f>IFERROR(INDEX('3. Asset Results'!$J:$J,MATCH('3. Most Critical'!$C129,'3. Asset Results'!$A:$A,0)),"")</f>
        <v/>
      </c>
      <c r="K129" s="14" t="str">
        <f>IFERROR(INDEX('3. Asset Results'!$E:$E,MATCH('3. Most Critical'!$C129,'3. Asset Results'!$A:$A,0)),"")</f>
        <v/>
      </c>
      <c r="L129" s="17" t="str">
        <f>IFERROR(INDEX('3. Asset Results'!$L:$L,MATCH('3. Most Critical'!$C129,'3. Asset Results'!$A:$A,0)),"")</f>
        <v/>
      </c>
      <c r="M129" s="17" t="str">
        <f>IFERROR(INDEX('3. Asset Results'!$M:$M,MATCH('3. Most Critical'!$C129,'3. Asset Results'!$A:$A,0)),"")</f>
        <v/>
      </c>
      <c r="N129" s="14" t="str">
        <f>IFERROR(INDEX('2. Data Collection Sheet'!$N:$N,MATCH('3. Most Critical'!$C129,'2. Data Collection Sheet'!$A:$A,0)),"")</f>
        <v/>
      </c>
    </row>
    <row r="130" spans="1:14" ht="59.25" customHeight="1" x14ac:dyDescent="0.25">
      <c r="A130" s="31">
        <v>123</v>
      </c>
      <c r="B130" s="32"/>
      <c r="C130" s="14">
        <f>FilterMostCritical!$A124</f>
        <v>0</v>
      </c>
      <c r="D130" s="14">
        <f>IF($C130="","",FilterMostCritical!$B124)</f>
        <v>0</v>
      </c>
      <c r="E130" s="14">
        <f>IF($C130="","",FilterMostCritical!$C124)</f>
        <v>0</v>
      </c>
      <c r="F130" s="14" t="str">
        <f>IFERROR(INDEX('2. Data Collection Sheet'!$E:$E,MATCH('3. Most Critical'!$C130,'2. Data Collection Sheet'!$A:$A,0)),"")</f>
        <v/>
      </c>
      <c r="G130" s="14" t="str">
        <f>IFERROR(IF(INDEX('2. Data Collection Sheet'!$F:$F,MATCH('3. Most Critical'!$C130,'2. Data Collection Sheet'!$A:$A,0))="","",INDEX('2. Data Collection Sheet'!$F:$F,MATCH('3. Most Critical'!$C130,'2. Data Collection Sheet'!$A:$A,0))),"")</f>
        <v/>
      </c>
      <c r="H130" s="14" t="str">
        <f>IFERROR(INDEX('3. Asset Results'!$I:$I,MATCH('3. Most Critical'!$C130,'3. Asset Results'!$A:$A,0)),"")</f>
        <v/>
      </c>
      <c r="I130" s="14" t="str">
        <f>IFERROR(INDEX('3. Asset Results'!$H:$H,MATCH('3. Most Critical'!$C130,'3. Asset Results'!$A:$A,0)),"")</f>
        <v/>
      </c>
      <c r="J130" s="14" t="str">
        <f>IFERROR(INDEX('3. Asset Results'!$J:$J,MATCH('3. Most Critical'!$C130,'3. Asset Results'!$A:$A,0)),"")</f>
        <v/>
      </c>
      <c r="K130" s="14" t="str">
        <f>IFERROR(INDEX('3. Asset Results'!$E:$E,MATCH('3. Most Critical'!$C130,'3. Asset Results'!$A:$A,0)),"")</f>
        <v/>
      </c>
      <c r="L130" s="17" t="str">
        <f>IFERROR(INDEX('3. Asset Results'!$L:$L,MATCH('3. Most Critical'!$C130,'3. Asset Results'!$A:$A,0)),"")</f>
        <v/>
      </c>
      <c r="M130" s="17" t="str">
        <f>IFERROR(INDEX('3. Asset Results'!$M:$M,MATCH('3. Most Critical'!$C130,'3. Asset Results'!$A:$A,0)),"")</f>
        <v/>
      </c>
      <c r="N130" s="14" t="str">
        <f>IFERROR(INDEX('2. Data Collection Sheet'!$N:$N,MATCH('3. Most Critical'!$C130,'2. Data Collection Sheet'!$A:$A,0)),"")</f>
        <v/>
      </c>
    </row>
    <row r="131" spans="1:14" ht="59.25" customHeight="1" x14ac:dyDescent="0.25">
      <c r="A131" s="31">
        <v>124</v>
      </c>
      <c r="B131" s="32"/>
      <c r="C131" s="14">
        <f>FilterMostCritical!$A125</f>
        <v>0</v>
      </c>
      <c r="D131" s="14">
        <f>IF($C131="","",FilterMostCritical!$B125)</f>
        <v>0</v>
      </c>
      <c r="E131" s="14">
        <f>IF($C131="","",FilterMostCritical!$C125)</f>
        <v>0</v>
      </c>
      <c r="F131" s="14" t="str">
        <f>IFERROR(INDEX('2. Data Collection Sheet'!$E:$E,MATCH('3. Most Critical'!$C131,'2. Data Collection Sheet'!$A:$A,0)),"")</f>
        <v/>
      </c>
      <c r="G131" s="14" t="str">
        <f>IFERROR(IF(INDEX('2. Data Collection Sheet'!$F:$F,MATCH('3. Most Critical'!$C131,'2. Data Collection Sheet'!$A:$A,0))="","",INDEX('2. Data Collection Sheet'!$F:$F,MATCH('3. Most Critical'!$C131,'2. Data Collection Sheet'!$A:$A,0))),"")</f>
        <v/>
      </c>
      <c r="H131" s="14" t="str">
        <f>IFERROR(INDEX('3. Asset Results'!$I:$I,MATCH('3. Most Critical'!$C131,'3. Asset Results'!$A:$A,0)),"")</f>
        <v/>
      </c>
      <c r="I131" s="14" t="str">
        <f>IFERROR(INDEX('3. Asset Results'!$H:$H,MATCH('3. Most Critical'!$C131,'3. Asset Results'!$A:$A,0)),"")</f>
        <v/>
      </c>
      <c r="J131" s="14" t="str">
        <f>IFERROR(INDEX('3. Asset Results'!$J:$J,MATCH('3. Most Critical'!$C131,'3. Asset Results'!$A:$A,0)),"")</f>
        <v/>
      </c>
      <c r="K131" s="14" t="str">
        <f>IFERROR(INDEX('3. Asset Results'!$E:$E,MATCH('3. Most Critical'!$C131,'3. Asset Results'!$A:$A,0)),"")</f>
        <v/>
      </c>
      <c r="L131" s="17" t="str">
        <f>IFERROR(INDEX('3. Asset Results'!$L:$L,MATCH('3. Most Critical'!$C131,'3. Asset Results'!$A:$A,0)),"")</f>
        <v/>
      </c>
      <c r="M131" s="17" t="str">
        <f>IFERROR(INDEX('3. Asset Results'!$M:$M,MATCH('3. Most Critical'!$C131,'3. Asset Results'!$A:$A,0)),"")</f>
        <v/>
      </c>
      <c r="N131" s="14" t="str">
        <f>IFERROR(INDEX('2. Data Collection Sheet'!$N:$N,MATCH('3. Most Critical'!$C131,'2. Data Collection Sheet'!$A:$A,0)),"")</f>
        <v/>
      </c>
    </row>
    <row r="132" spans="1:14" ht="59.25" customHeight="1" x14ac:dyDescent="0.25">
      <c r="A132" s="31">
        <v>125</v>
      </c>
      <c r="B132" s="32"/>
      <c r="C132" s="14">
        <f>FilterMostCritical!$A126</f>
        <v>0</v>
      </c>
      <c r="D132" s="14">
        <f>IF($C132="","",FilterMostCritical!$B126)</f>
        <v>0</v>
      </c>
      <c r="E132" s="14">
        <f>IF($C132="","",FilterMostCritical!$C126)</f>
        <v>0</v>
      </c>
      <c r="F132" s="14" t="str">
        <f>IFERROR(INDEX('2. Data Collection Sheet'!$E:$E,MATCH('3. Most Critical'!$C132,'2. Data Collection Sheet'!$A:$A,0)),"")</f>
        <v/>
      </c>
      <c r="G132" s="14" t="str">
        <f>IFERROR(IF(INDEX('2. Data Collection Sheet'!$F:$F,MATCH('3. Most Critical'!$C132,'2. Data Collection Sheet'!$A:$A,0))="","",INDEX('2. Data Collection Sheet'!$F:$F,MATCH('3. Most Critical'!$C132,'2. Data Collection Sheet'!$A:$A,0))),"")</f>
        <v/>
      </c>
      <c r="H132" s="14" t="str">
        <f>IFERROR(INDEX('3. Asset Results'!$I:$I,MATCH('3. Most Critical'!$C132,'3. Asset Results'!$A:$A,0)),"")</f>
        <v/>
      </c>
      <c r="I132" s="14" t="str">
        <f>IFERROR(INDEX('3. Asset Results'!$H:$H,MATCH('3. Most Critical'!$C132,'3. Asset Results'!$A:$A,0)),"")</f>
        <v/>
      </c>
      <c r="J132" s="14" t="str">
        <f>IFERROR(INDEX('3. Asset Results'!$J:$J,MATCH('3. Most Critical'!$C132,'3. Asset Results'!$A:$A,0)),"")</f>
        <v/>
      </c>
      <c r="K132" s="14" t="str">
        <f>IFERROR(INDEX('3. Asset Results'!$E:$E,MATCH('3. Most Critical'!$C132,'3. Asset Results'!$A:$A,0)),"")</f>
        <v/>
      </c>
      <c r="L132" s="17" t="str">
        <f>IFERROR(INDEX('3. Asset Results'!$L:$L,MATCH('3. Most Critical'!$C132,'3. Asset Results'!$A:$A,0)),"")</f>
        <v/>
      </c>
      <c r="M132" s="17" t="str">
        <f>IFERROR(INDEX('3. Asset Results'!$M:$M,MATCH('3. Most Critical'!$C132,'3. Asset Results'!$A:$A,0)),"")</f>
        <v/>
      </c>
      <c r="N132" s="14" t="str">
        <f>IFERROR(INDEX('2. Data Collection Sheet'!$N:$N,MATCH('3. Most Critical'!$C132,'2. Data Collection Sheet'!$A:$A,0)),"")</f>
        <v/>
      </c>
    </row>
    <row r="133" spans="1:14" ht="59.25" customHeight="1" x14ac:dyDescent="0.25">
      <c r="A133" s="31">
        <v>126</v>
      </c>
      <c r="B133" s="32"/>
      <c r="C133" s="14">
        <f>FilterMostCritical!$A127</f>
        <v>0</v>
      </c>
      <c r="D133" s="14">
        <f>IF($C133="","",FilterMostCritical!$B127)</f>
        <v>0</v>
      </c>
      <c r="E133" s="14">
        <f>IF($C133="","",FilterMostCritical!$C127)</f>
        <v>0</v>
      </c>
      <c r="F133" s="14" t="str">
        <f>IFERROR(INDEX('2. Data Collection Sheet'!$E:$E,MATCH('3. Most Critical'!$C133,'2. Data Collection Sheet'!$A:$A,0)),"")</f>
        <v/>
      </c>
      <c r="G133" s="14" t="str">
        <f>IFERROR(IF(INDEX('2. Data Collection Sheet'!$F:$F,MATCH('3. Most Critical'!$C133,'2. Data Collection Sheet'!$A:$A,0))="","",INDEX('2. Data Collection Sheet'!$F:$F,MATCH('3. Most Critical'!$C133,'2. Data Collection Sheet'!$A:$A,0))),"")</f>
        <v/>
      </c>
      <c r="H133" s="14" t="str">
        <f>IFERROR(INDEX('3. Asset Results'!$I:$I,MATCH('3. Most Critical'!$C133,'3. Asset Results'!$A:$A,0)),"")</f>
        <v/>
      </c>
      <c r="I133" s="14" t="str">
        <f>IFERROR(INDEX('3. Asset Results'!$H:$H,MATCH('3. Most Critical'!$C133,'3. Asset Results'!$A:$A,0)),"")</f>
        <v/>
      </c>
      <c r="J133" s="14" t="str">
        <f>IFERROR(INDEX('3. Asset Results'!$J:$J,MATCH('3. Most Critical'!$C133,'3. Asset Results'!$A:$A,0)),"")</f>
        <v/>
      </c>
      <c r="K133" s="14" t="str">
        <f>IFERROR(INDEX('3. Asset Results'!$E:$E,MATCH('3. Most Critical'!$C133,'3. Asset Results'!$A:$A,0)),"")</f>
        <v/>
      </c>
      <c r="L133" s="17" t="str">
        <f>IFERROR(INDEX('3. Asset Results'!$L:$L,MATCH('3. Most Critical'!$C133,'3. Asset Results'!$A:$A,0)),"")</f>
        <v/>
      </c>
      <c r="M133" s="17" t="str">
        <f>IFERROR(INDEX('3. Asset Results'!$M:$M,MATCH('3. Most Critical'!$C133,'3. Asset Results'!$A:$A,0)),"")</f>
        <v/>
      </c>
      <c r="N133" s="14" t="str">
        <f>IFERROR(INDEX('2. Data Collection Sheet'!$N:$N,MATCH('3. Most Critical'!$C133,'2. Data Collection Sheet'!$A:$A,0)),"")</f>
        <v/>
      </c>
    </row>
    <row r="134" spans="1:14" ht="59.25" customHeight="1" x14ac:dyDescent="0.25">
      <c r="A134" s="31">
        <v>127</v>
      </c>
      <c r="B134" s="32"/>
      <c r="C134" s="14">
        <f>FilterMostCritical!$A128</f>
        <v>0</v>
      </c>
      <c r="D134" s="14">
        <f>IF($C134="","",FilterMostCritical!$B128)</f>
        <v>0</v>
      </c>
      <c r="E134" s="14">
        <f>IF($C134="","",FilterMostCritical!$C128)</f>
        <v>0</v>
      </c>
      <c r="F134" s="14" t="str">
        <f>IFERROR(INDEX('2. Data Collection Sheet'!$E:$E,MATCH('3. Most Critical'!$C134,'2. Data Collection Sheet'!$A:$A,0)),"")</f>
        <v/>
      </c>
      <c r="G134" s="14" t="str">
        <f>IFERROR(IF(INDEX('2. Data Collection Sheet'!$F:$F,MATCH('3. Most Critical'!$C134,'2. Data Collection Sheet'!$A:$A,0))="","",INDEX('2. Data Collection Sheet'!$F:$F,MATCH('3. Most Critical'!$C134,'2. Data Collection Sheet'!$A:$A,0))),"")</f>
        <v/>
      </c>
      <c r="H134" s="14" t="str">
        <f>IFERROR(INDEX('3. Asset Results'!$I:$I,MATCH('3. Most Critical'!$C134,'3. Asset Results'!$A:$A,0)),"")</f>
        <v/>
      </c>
      <c r="I134" s="14" t="str">
        <f>IFERROR(INDEX('3. Asset Results'!$H:$H,MATCH('3. Most Critical'!$C134,'3. Asset Results'!$A:$A,0)),"")</f>
        <v/>
      </c>
      <c r="J134" s="14" t="str">
        <f>IFERROR(INDEX('3. Asset Results'!$J:$J,MATCH('3. Most Critical'!$C134,'3. Asset Results'!$A:$A,0)),"")</f>
        <v/>
      </c>
      <c r="K134" s="14" t="str">
        <f>IFERROR(INDEX('3. Asset Results'!$E:$E,MATCH('3. Most Critical'!$C134,'3. Asset Results'!$A:$A,0)),"")</f>
        <v/>
      </c>
      <c r="L134" s="17" t="str">
        <f>IFERROR(INDEX('3. Asset Results'!$L:$L,MATCH('3. Most Critical'!$C134,'3. Asset Results'!$A:$A,0)),"")</f>
        <v/>
      </c>
      <c r="M134" s="17" t="str">
        <f>IFERROR(INDEX('3. Asset Results'!$M:$M,MATCH('3. Most Critical'!$C134,'3. Asset Results'!$A:$A,0)),"")</f>
        <v/>
      </c>
      <c r="N134" s="14" t="str">
        <f>IFERROR(INDEX('2. Data Collection Sheet'!$N:$N,MATCH('3. Most Critical'!$C134,'2. Data Collection Sheet'!$A:$A,0)),"")</f>
        <v/>
      </c>
    </row>
    <row r="135" spans="1:14" ht="59.25" customHeight="1" x14ac:dyDescent="0.25">
      <c r="A135" s="31">
        <v>128</v>
      </c>
      <c r="B135" s="32"/>
      <c r="C135" s="14">
        <f>FilterMostCritical!$A129</f>
        <v>0</v>
      </c>
      <c r="D135" s="14">
        <f>IF($C135="","",FilterMostCritical!$B129)</f>
        <v>0</v>
      </c>
      <c r="E135" s="14">
        <f>IF($C135="","",FilterMostCritical!$C129)</f>
        <v>0</v>
      </c>
      <c r="F135" s="14" t="str">
        <f>IFERROR(INDEX('2. Data Collection Sheet'!$E:$E,MATCH('3. Most Critical'!$C135,'2. Data Collection Sheet'!$A:$A,0)),"")</f>
        <v/>
      </c>
      <c r="G135" s="14" t="str">
        <f>IFERROR(IF(INDEX('2. Data Collection Sheet'!$F:$F,MATCH('3. Most Critical'!$C135,'2. Data Collection Sheet'!$A:$A,0))="","",INDEX('2. Data Collection Sheet'!$F:$F,MATCH('3. Most Critical'!$C135,'2. Data Collection Sheet'!$A:$A,0))),"")</f>
        <v/>
      </c>
      <c r="H135" s="14" t="str">
        <f>IFERROR(INDEX('3. Asset Results'!$I:$I,MATCH('3. Most Critical'!$C135,'3. Asset Results'!$A:$A,0)),"")</f>
        <v/>
      </c>
      <c r="I135" s="14" t="str">
        <f>IFERROR(INDEX('3. Asset Results'!$H:$H,MATCH('3. Most Critical'!$C135,'3. Asset Results'!$A:$A,0)),"")</f>
        <v/>
      </c>
      <c r="J135" s="14" t="str">
        <f>IFERROR(INDEX('3. Asset Results'!$J:$J,MATCH('3. Most Critical'!$C135,'3. Asset Results'!$A:$A,0)),"")</f>
        <v/>
      </c>
      <c r="K135" s="14" t="str">
        <f>IFERROR(INDEX('3. Asset Results'!$E:$E,MATCH('3. Most Critical'!$C135,'3. Asset Results'!$A:$A,0)),"")</f>
        <v/>
      </c>
      <c r="L135" s="17" t="str">
        <f>IFERROR(INDEX('3. Asset Results'!$L:$L,MATCH('3. Most Critical'!$C135,'3. Asset Results'!$A:$A,0)),"")</f>
        <v/>
      </c>
      <c r="M135" s="17" t="str">
        <f>IFERROR(INDEX('3. Asset Results'!$M:$M,MATCH('3. Most Critical'!$C135,'3. Asset Results'!$A:$A,0)),"")</f>
        <v/>
      </c>
      <c r="N135" s="14" t="str">
        <f>IFERROR(INDEX('2. Data Collection Sheet'!$N:$N,MATCH('3. Most Critical'!$C135,'2. Data Collection Sheet'!$A:$A,0)),"")</f>
        <v/>
      </c>
    </row>
    <row r="136" spans="1:14" ht="59.25" customHeight="1" x14ac:dyDescent="0.25">
      <c r="A136" s="31">
        <v>129</v>
      </c>
      <c r="B136" s="32"/>
      <c r="C136" s="14">
        <f>FilterMostCritical!$A130</f>
        <v>0</v>
      </c>
      <c r="D136" s="14">
        <f>IF($C136="","",FilterMostCritical!$B130)</f>
        <v>0</v>
      </c>
      <c r="E136" s="14">
        <f>IF($C136="","",FilterMostCritical!$C130)</f>
        <v>0</v>
      </c>
      <c r="F136" s="14" t="str">
        <f>IFERROR(INDEX('2. Data Collection Sheet'!$E:$E,MATCH('3. Most Critical'!$C136,'2. Data Collection Sheet'!$A:$A,0)),"")</f>
        <v/>
      </c>
      <c r="G136" s="14" t="str">
        <f>IFERROR(IF(INDEX('2. Data Collection Sheet'!$F:$F,MATCH('3. Most Critical'!$C136,'2. Data Collection Sheet'!$A:$A,0))="","",INDEX('2. Data Collection Sheet'!$F:$F,MATCH('3. Most Critical'!$C136,'2. Data Collection Sheet'!$A:$A,0))),"")</f>
        <v/>
      </c>
      <c r="H136" s="14" t="str">
        <f>IFERROR(INDEX('3. Asset Results'!$I:$I,MATCH('3. Most Critical'!$C136,'3. Asset Results'!$A:$A,0)),"")</f>
        <v/>
      </c>
      <c r="I136" s="14" t="str">
        <f>IFERROR(INDEX('3. Asset Results'!$H:$H,MATCH('3. Most Critical'!$C136,'3. Asset Results'!$A:$A,0)),"")</f>
        <v/>
      </c>
      <c r="J136" s="14" t="str">
        <f>IFERROR(INDEX('3. Asset Results'!$J:$J,MATCH('3. Most Critical'!$C136,'3. Asset Results'!$A:$A,0)),"")</f>
        <v/>
      </c>
      <c r="K136" s="14" t="str">
        <f>IFERROR(INDEX('3. Asset Results'!$E:$E,MATCH('3. Most Critical'!$C136,'3. Asset Results'!$A:$A,0)),"")</f>
        <v/>
      </c>
      <c r="L136" s="17" t="str">
        <f>IFERROR(INDEX('3. Asset Results'!$L:$L,MATCH('3. Most Critical'!$C136,'3. Asset Results'!$A:$A,0)),"")</f>
        <v/>
      </c>
      <c r="M136" s="17" t="str">
        <f>IFERROR(INDEX('3. Asset Results'!$M:$M,MATCH('3. Most Critical'!$C136,'3. Asset Results'!$A:$A,0)),"")</f>
        <v/>
      </c>
      <c r="N136" s="14" t="str">
        <f>IFERROR(INDEX('2. Data Collection Sheet'!$N:$N,MATCH('3. Most Critical'!$C136,'2. Data Collection Sheet'!$A:$A,0)),"")</f>
        <v/>
      </c>
    </row>
    <row r="137" spans="1:14" ht="59.25" customHeight="1" x14ac:dyDescent="0.25">
      <c r="A137" s="31">
        <v>130</v>
      </c>
      <c r="B137" s="32"/>
      <c r="C137" s="14">
        <f>FilterMostCritical!$A131</f>
        <v>0</v>
      </c>
      <c r="D137" s="14">
        <f>IF($C137="","",FilterMostCritical!$B131)</f>
        <v>0</v>
      </c>
      <c r="E137" s="14">
        <f>IF($C137="","",FilterMostCritical!$C131)</f>
        <v>0</v>
      </c>
      <c r="F137" s="14" t="str">
        <f>IFERROR(INDEX('2. Data Collection Sheet'!$E:$E,MATCH('3. Most Critical'!$C137,'2. Data Collection Sheet'!$A:$A,0)),"")</f>
        <v/>
      </c>
      <c r="G137" s="14" t="str">
        <f>IFERROR(IF(INDEX('2. Data Collection Sheet'!$F:$F,MATCH('3. Most Critical'!$C137,'2. Data Collection Sheet'!$A:$A,0))="","",INDEX('2. Data Collection Sheet'!$F:$F,MATCH('3. Most Critical'!$C137,'2. Data Collection Sheet'!$A:$A,0))),"")</f>
        <v/>
      </c>
      <c r="H137" s="14" t="str">
        <f>IFERROR(INDEX('3. Asset Results'!$I:$I,MATCH('3. Most Critical'!$C137,'3. Asset Results'!$A:$A,0)),"")</f>
        <v/>
      </c>
      <c r="I137" s="14" t="str">
        <f>IFERROR(INDEX('3. Asset Results'!$H:$H,MATCH('3. Most Critical'!$C137,'3. Asset Results'!$A:$A,0)),"")</f>
        <v/>
      </c>
      <c r="J137" s="14" t="str">
        <f>IFERROR(INDEX('3. Asset Results'!$J:$J,MATCH('3. Most Critical'!$C137,'3. Asset Results'!$A:$A,0)),"")</f>
        <v/>
      </c>
      <c r="K137" s="14" t="str">
        <f>IFERROR(INDEX('3. Asset Results'!$E:$E,MATCH('3. Most Critical'!$C137,'3. Asset Results'!$A:$A,0)),"")</f>
        <v/>
      </c>
      <c r="L137" s="17" t="str">
        <f>IFERROR(INDEX('3. Asset Results'!$L:$L,MATCH('3. Most Critical'!$C137,'3. Asset Results'!$A:$A,0)),"")</f>
        <v/>
      </c>
      <c r="M137" s="17" t="str">
        <f>IFERROR(INDEX('3. Asset Results'!$M:$M,MATCH('3. Most Critical'!$C137,'3. Asset Results'!$A:$A,0)),"")</f>
        <v/>
      </c>
      <c r="N137" s="14" t="str">
        <f>IFERROR(INDEX('2. Data Collection Sheet'!$N:$N,MATCH('3. Most Critical'!$C137,'2. Data Collection Sheet'!$A:$A,0)),"")</f>
        <v/>
      </c>
    </row>
    <row r="138" spans="1:14" ht="59.25" customHeight="1" x14ac:dyDescent="0.25">
      <c r="A138" s="31">
        <v>131</v>
      </c>
      <c r="B138" s="32"/>
      <c r="C138" s="14">
        <f>FilterMostCritical!$A132</f>
        <v>0</v>
      </c>
      <c r="D138" s="14">
        <f>IF($C138="","",FilterMostCritical!$B132)</f>
        <v>0</v>
      </c>
      <c r="E138" s="14">
        <f>IF($C138="","",FilterMostCritical!$C132)</f>
        <v>0</v>
      </c>
      <c r="F138" s="14" t="str">
        <f>IFERROR(INDEX('2. Data Collection Sheet'!$E:$E,MATCH('3. Most Critical'!$C138,'2. Data Collection Sheet'!$A:$A,0)),"")</f>
        <v/>
      </c>
      <c r="G138" s="14" t="str">
        <f>IFERROR(IF(INDEX('2. Data Collection Sheet'!$F:$F,MATCH('3. Most Critical'!$C138,'2. Data Collection Sheet'!$A:$A,0))="","",INDEX('2. Data Collection Sheet'!$F:$F,MATCH('3. Most Critical'!$C138,'2. Data Collection Sheet'!$A:$A,0))),"")</f>
        <v/>
      </c>
      <c r="H138" s="14" t="str">
        <f>IFERROR(INDEX('3. Asset Results'!$I:$I,MATCH('3. Most Critical'!$C138,'3. Asset Results'!$A:$A,0)),"")</f>
        <v/>
      </c>
      <c r="I138" s="14" t="str">
        <f>IFERROR(INDEX('3. Asset Results'!$H:$H,MATCH('3. Most Critical'!$C138,'3. Asset Results'!$A:$A,0)),"")</f>
        <v/>
      </c>
      <c r="J138" s="14" t="str">
        <f>IFERROR(INDEX('3. Asset Results'!$J:$J,MATCH('3. Most Critical'!$C138,'3. Asset Results'!$A:$A,0)),"")</f>
        <v/>
      </c>
      <c r="K138" s="14" t="str">
        <f>IFERROR(INDEX('3. Asset Results'!$E:$E,MATCH('3. Most Critical'!$C138,'3. Asset Results'!$A:$A,0)),"")</f>
        <v/>
      </c>
      <c r="L138" s="17" t="str">
        <f>IFERROR(INDEX('3. Asset Results'!$L:$L,MATCH('3. Most Critical'!$C138,'3. Asset Results'!$A:$A,0)),"")</f>
        <v/>
      </c>
      <c r="M138" s="17" t="str">
        <f>IFERROR(INDEX('3. Asset Results'!$M:$M,MATCH('3. Most Critical'!$C138,'3. Asset Results'!$A:$A,0)),"")</f>
        <v/>
      </c>
      <c r="N138" s="14" t="str">
        <f>IFERROR(INDEX('2. Data Collection Sheet'!$N:$N,MATCH('3. Most Critical'!$C138,'2. Data Collection Sheet'!$A:$A,0)),"")</f>
        <v/>
      </c>
    </row>
    <row r="139" spans="1:14" ht="59.25" customHeight="1" x14ac:dyDescent="0.25">
      <c r="A139" s="31">
        <v>132</v>
      </c>
      <c r="B139" s="32"/>
      <c r="C139" s="14">
        <f>FilterMostCritical!$A133</f>
        <v>0</v>
      </c>
      <c r="D139" s="14">
        <f>IF($C139="","",FilterMostCritical!$B133)</f>
        <v>0</v>
      </c>
      <c r="E139" s="14">
        <f>IF($C139="","",FilterMostCritical!$C133)</f>
        <v>0</v>
      </c>
      <c r="F139" s="14" t="str">
        <f>IFERROR(INDEX('2. Data Collection Sheet'!$E:$E,MATCH('3. Most Critical'!$C139,'2. Data Collection Sheet'!$A:$A,0)),"")</f>
        <v/>
      </c>
      <c r="G139" s="14" t="str">
        <f>IFERROR(IF(INDEX('2. Data Collection Sheet'!$F:$F,MATCH('3. Most Critical'!$C139,'2. Data Collection Sheet'!$A:$A,0))="","",INDEX('2. Data Collection Sheet'!$F:$F,MATCH('3. Most Critical'!$C139,'2. Data Collection Sheet'!$A:$A,0))),"")</f>
        <v/>
      </c>
      <c r="H139" s="14" t="str">
        <f>IFERROR(INDEX('3. Asset Results'!$I:$I,MATCH('3. Most Critical'!$C139,'3. Asset Results'!$A:$A,0)),"")</f>
        <v/>
      </c>
      <c r="I139" s="14" t="str">
        <f>IFERROR(INDEX('3. Asset Results'!$H:$H,MATCH('3. Most Critical'!$C139,'3. Asset Results'!$A:$A,0)),"")</f>
        <v/>
      </c>
      <c r="J139" s="14" t="str">
        <f>IFERROR(INDEX('3. Asset Results'!$J:$J,MATCH('3. Most Critical'!$C139,'3. Asset Results'!$A:$A,0)),"")</f>
        <v/>
      </c>
      <c r="K139" s="14" t="str">
        <f>IFERROR(INDEX('3. Asset Results'!$E:$E,MATCH('3. Most Critical'!$C139,'3. Asset Results'!$A:$A,0)),"")</f>
        <v/>
      </c>
      <c r="L139" s="17" t="str">
        <f>IFERROR(INDEX('3. Asset Results'!$L:$L,MATCH('3. Most Critical'!$C139,'3. Asset Results'!$A:$A,0)),"")</f>
        <v/>
      </c>
      <c r="M139" s="17" t="str">
        <f>IFERROR(INDEX('3. Asset Results'!$M:$M,MATCH('3. Most Critical'!$C139,'3. Asset Results'!$A:$A,0)),"")</f>
        <v/>
      </c>
      <c r="N139" s="14" t="str">
        <f>IFERROR(INDEX('2. Data Collection Sheet'!$N:$N,MATCH('3. Most Critical'!$C139,'2. Data Collection Sheet'!$A:$A,0)),"")</f>
        <v/>
      </c>
    </row>
    <row r="140" spans="1:14" ht="59.25" customHeight="1" x14ac:dyDescent="0.25">
      <c r="A140" s="31">
        <v>133</v>
      </c>
      <c r="B140" s="32"/>
      <c r="C140" s="14">
        <f>FilterMostCritical!$A134</f>
        <v>0</v>
      </c>
      <c r="D140" s="14">
        <f>IF($C140="","",FilterMostCritical!$B134)</f>
        <v>0</v>
      </c>
      <c r="E140" s="14">
        <f>IF($C140="","",FilterMostCritical!$C134)</f>
        <v>0</v>
      </c>
      <c r="F140" s="14" t="str">
        <f>IFERROR(INDEX('2. Data Collection Sheet'!$E:$E,MATCH('3. Most Critical'!$C140,'2. Data Collection Sheet'!$A:$A,0)),"")</f>
        <v/>
      </c>
      <c r="G140" s="14" t="str">
        <f>IFERROR(IF(INDEX('2. Data Collection Sheet'!$F:$F,MATCH('3. Most Critical'!$C140,'2. Data Collection Sheet'!$A:$A,0))="","",INDEX('2. Data Collection Sheet'!$F:$F,MATCH('3. Most Critical'!$C140,'2. Data Collection Sheet'!$A:$A,0))),"")</f>
        <v/>
      </c>
      <c r="H140" s="14" t="str">
        <f>IFERROR(INDEX('3. Asset Results'!$I:$I,MATCH('3. Most Critical'!$C140,'3. Asset Results'!$A:$A,0)),"")</f>
        <v/>
      </c>
      <c r="I140" s="14" t="str">
        <f>IFERROR(INDEX('3. Asset Results'!$H:$H,MATCH('3. Most Critical'!$C140,'3. Asset Results'!$A:$A,0)),"")</f>
        <v/>
      </c>
      <c r="J140" s="14" t="str">
        <f>IFERROR(INDEX('3. Asset Results'!$J:$J,MATCH('3. Most Critical'!$C140,'3. Asset Results'!$A:$A,0)),"")</f>
        <v/>
      </c>
      <c r="K140" s="14" t="str">
        <f>IFERROR(INDEX('3. Asset Results'!$E:$E,MATCH('3. Most Critical'!$C140,'3. Asset Results'!$A:$A,0)),"")</f>
        <v/>
      </c>
      <c r="L140" s="17" t="str">
        <f>IFERROR(INDEX('3. Asset Results'!$L:$L,MATCH('3. Most Critical'!$C140,'3. Asset Results'!$A:$A,0)),"")</f>
        <v/>
      </c>
      <c r="M140" s="17" t="str">
        <f>IFERROR(INDEX('3. Asset Results'!$M:$M,MATCH('3. Most Critical'!$C140,'3. Asset Results'!$A:$A,0)),"")</f>
        <v/>
      </c>
      <c r="N140" s="14" t="str">
        <f>IFERROR(INDEX('2. Data Collection Sheet'!$N:$N,MATCH('3. Most Critical'!$C140,'2. Data Collection Sheet'!$A:$A,0)),"")</f>
        <v/>
      </c>
    </row>
    <row r="141" spans="1:14" ht="59.25" customHeight="1" x14ac:dyDescent="0.25">
      <c r="A141" s="31">
        <v>134</v>
      </c>
      <c r="B141" s="32"/>
      <c r="C141" s="14">
        <f>FilterMostCritical!$A135</f>
        <v>0</v>
      </c>
      <c r="D141" s="14">
        <f>IF($C141="","",FilterMostCritical!$B135)</f>
        <v>0</v>
      </c>
      <c r="E141" s="14">
        <f>IF($C141="","",FilterMostCritical!$C135)</f>
        <v>0</v>
      </c>
      <c r="F141" s="14" t="str">
        <f>IFERROR(INDEX('2. Data Collection Sheet'!$E:$E,MATCH('3. Most Critical'!$C141,'2. Data Collection Sheet'!$A:$A,0)),"")</f>
        <v/>
      </c>
      <c r="G141" s="14" t="str">
        <f>IFERROR(IF(INDEX('2. Data Collection Sheet'!$F:$F,MATCH('3. Most Critical'!$C141,'2. Data Collection Sheet'!$A:$A,0))="","",INDEX('2. Data Collection Sheet'!$F:$F,MATCH('3. Most Critical'!$C141,'2. Data Collection Sheet'!$A:$A,0))),"")</f>
        <v/>
      </c>
      <c r="H141" s="14" t="str">
        <f>IFERROR(INDEX('3. Asset Results'!$I:$I,MATCH('3. Most Critical'!$C141,'3. Asset Results'!$A:$A,0)),"")</f>
        <v/>
      </c>
      <c r="I141" s="14" t="str">
        <f>IFERROR(INDEX('3. Asset Results'!$H:$H,MATCH('3. Most Critical'!$C141,'3. Asset Results'!$A:$A,0)),"")</f>
        <v/>
      </c>
      <c r="J141" s="14" t="str">
        <f>IFERROR(INDEX('3. Asset Results'!$J:$J,MATCH('3. Most Critical'!$C141,'3. Asset Results'!$A:$A,0)),"")</f>
        <v/>
      </c>
      <c r="K141" s="14" t="str">
        <f>IFERROR(INDEX('3. Asset Results'!$E:$E,MATCH('3. Most Critical'!$C141,'3. Asset Results'!$A:$A,0)),"")</f>
        <v/>
      </c>
      <c r="L141" s="17" t="str">
        <f>IFERROR(INDEX('3. Asset Results'!$L:$L,MATCH('3. Most Critical'!$C141,'3. Asset Results'!$A:$A,0)),"")</f>
        <v/>
      </c>
      <c r="M141" s="17" t="str">
        <f>IFERROR(INDEX('3. Asset Results'!$M:$M,MATCH('3. Most Critical'!$C141,'3. Asset Results'!$A:$A,0)),"")</f>
        <v/>
      </c>
      <c r="N141" s="14" t="str">
        <f>IFERROR(INDEX('2. Data Collection Sheet'!$N:$N,MATCH('3. Most Critical'!$C141,'2. Data Collection Sheet'!$A:$A,0)),"")</f>
        <v/>
      </c>
    </row>
    <row r="142" spans="1:14" ht="59.25" customHeight="1" x14ac:dyDescent="0.25">
      <c r="A142" s="31">
        <v>135</v>
      </c>
      <c r="B142" s="32"/>
      <c r="C142" s="14">
        <f>FilterMostCritical!$A136</f>
        <v>0</v>
      </c>
      <c r="D142" s="14">
        <f>IF($C142="","",FilterMostCritical!$B136)</f>
        <v>0</v>
      </c>
      <c r="E142" s="14">
        <f>IF($C142="","",FilterMostCritical!$C136)</f>
        <v>0</v>
      </c>
      <c r="F142" s="14" t="str">
        <f>IFERROR(INDEX('2. Data Collection Sheet'!$E:$E,MATCH('3. Most Critical'!$C142,'2. Data Collection Sheet'!$A:$A,0)),"")</f>
        <v/>
      </c>
      <c r="G142" s="14" t="str">
        <f>IFERROR(IF(INDEX('2. Data Collection Sheet'!$F:$F,MATCH('3. Most Critical'!$C142,'2. Data Collection Sheet'!$A:$A,0))="","",INDEX('2. Data Collection Sheet'!$F:$F,MATCH('3. Most Critical'!$C142,'2. Data Collection Sheet'!$A:$A,0))),"")</f>
        <v/>
      </c>
      <c r="H142" s="14" t="str">
        <f>IFERROR(INDEX('3. Asset Results'!$I:$I,MATCH('3. Most Critical'!$C142,'3. Asset Results'!$A:$A,0)),"")</f>
        <v/>
      </c>
      <c r="I142" s="14" t="str">
        <f>IFERROR(INDEX('3. Asset Results'!$H:$H,MATCH('3. Most Critical'!$C142,'3. Asset Results'!$A:$A,0)),"")</f>
        <v/>
      </c>
      <c r="J142" s="14" t="str">
        <f>IFERROR(INDEX('3. Asset Results'!$J:$J,MATCH('3. Most Critical'!$C142,'3. Asset Results'!$A:$A,0)),"")</f>
        <v/>
      </c>
      <c r="K142" s="14" t="str">
        <f>IFERROR(INDEX('3. Asset Results'!$E:$E,MATCH('3. Most Critical'!$C142,'3. Asset Results'!$A:$A,0)),"")</f>
        <v/>
      </c>
      <c r="L142" s="17" t="str">
        <f>IFERROR(INDEX('3. Asset Results'!$L:$L,MATCH('3. Most Critical'!$C142,'3. Asset Results'!$A:$A,0)),"")</f>
        <v/>
      </c>
      <c r="M142" s="17" t="str">
        <f>IFERROR(INDEX('3. Asset Results'!$M:$M,MATCH('3. Most Critical'!$C142,'3. Asset Results'!$A:$A,0)),"")</f>
        <v/>
      </c>
      <c r="N142" s="14" t="str">
        <f>IFERROR(INDEX('2. Data Collection Sheet'!$N:$N,MATCH('3. Most Critical'!$C142,'2. Data Collection Sheet'!$A:$A,0)),"")</f>
        <v/>
      </c>
    </row>
    <row r="143" spans="1:14" ht="59.25" customHeight="1" x14ac:dyDescent="0.25">
      <c r="A143" s="31">
        <v>136</v>
      </c>
      <c r="B143" s="32"/>
      <c r="C143" s="14">
        <f>FilterMostCritical!$A137</f>
        <v>0</v>
      </c>
      <c r="D143" s="14">
        <f>IF($C143="","",FilterMostCritical!$B137)</f>
        <v>0</v>
      </c>
      <c r="E143" s="14">
        <f>IF($C143="","",FilterMostCritical!$C137)</f>
        <v>0</v>
      </c>
      <c r="F143" s="14" t="str">
        <f>IFERROR(INDEX('2. Data Collection Sheet'!$E:$E,MATCH('3. Most Critical'!$C143,'2. Data Collection Sheet'!$A:$A,0)),"")</f>
        <v/>
      </c>
      <c r="G143" s="14" t="str">
        <f>IFERROR(IF(INDEX('2. Data Collection Sheet'!$F:$F,MATCH('3. Most Critical'!$C143,'2. Data Collection Sheet'!$A:$A,0))="","",INDEX('2. Data Collection Sheet'!$F:$F,MATCH('3. Most Critical'!$C143,'2. Data Collection Sheet'!$A:$A,0))),"")</f>
        <v/>
      </c>
      <c r="H143" s="14" t="str">
        <f>IFERROR(INDEX('3. Asset Results'!$I:$I,MATCH('3. Most Critical'!$C143,'3. Asset Results'!$A:$A,0)),"")</f>
        <v/>
      </c>
      <c r="I143" s="14" t="str">
        <f>IFERROR(INDEX('3. Asset Results'!$H:$H,MATCH('3. Most Critical'!$C143,'3. Asset Results'!$A:$A,0)),"")</f>
        <v/>
      </c>
      <c r="J143" s="14" t="str">
        <f>IFERROR(INDEX('3. Asset Results'!$J:$J,MATCH('3. Most Critical'!$C143,'3. Asset Results'!$A:$A,0)),"")</f>
        <v/>
      </c>
      <c r="K143" s="14" t="str">
        <f>IFERROR(INDEX('3. Asset Results'!$E:$E,MATCH('3. Most Critical'!$C143,'3. Asset Results'!$A:$A,0)),"")</f>
        <v/>
      </c>
      <c r="L143" s="17" t="str">
        <f>IFERROR(INDEX('3. Asset Results'!$L:$L,MATCH('3. Most Critical'!$C143,'3. Asset Results'!$A:$A,0)),"")</f>
        <v/>
      </c>
      <c r="M143" s="17" t="str">
        <f>IFERROR(INDEX('3. Asset Results'!$M:$M,MATCH('3. Most Critical'!$C143,'3. Asset Results'!$A:$A,0)),"")</f>
        <v/>
      </c>
      <c r="N143" s="14" t="str">
        <f>IFERROR(INDEX('2. Data Collection Sheet'!$N:$N,MATCH('3. Most Critical'!$C143,'2. Data Collection Sheet'!$A:$A,0)),"")</f>
        <v/>
      </c>
    </row>
    <row r="144" spans="1:14" ht="59.25" customHeight="1" x14ac:dyDescent="0.25">
      <c r="A144" s="31">
        <v>137</v>
      </c>
      <c r="B144" s="32"/>
      <c r="C144" s="14">
        <f>FilterMostCritical!$A138</f>
        <v>0</v>
      </c>
      <c r="D144" s="14">
        <f>IF($C144="","",FilterMostCritical!$B138)</f>
        <v>0</v>
      </c>
      <c r="E144" s="14">
        <f>IF($C144="","",FilterMostCritical!$C138)</f>
        <v>0</v>
      </c>
      <c r="F144" s="14" t="str">
        <f>IFERROR(INDEX('2. Data Collection Sheet'!$E:$E,MATCH('3. Most Critical'!$C144,'2. Data Collection Sheet'!$A:$A,0)),"")</f>
        <v/>
      </c>
      <c r="G144" s="14" t="str">
        <f>IFERROR(IF(INDEX('2. Data Collection Sheet'!$F:$F,MATCH('3. Most Critical'!$C144,'2. Data Collection Sheet'!$A:$A,0))="","",INDEX('2. Data Collection Sheet'!$F:$F,MATCH('3. Most Critical'!$C144,'2. Data Collection Sheet'!$A:$A,0))),"")</f>
        <v/>
      </c>
      <c r="H144" s="14" t="str">
        <f>IFERROR(INDEX('3. Asset Results'!$I:$I,MATCH('3. Most Critical'!$C144,'3. Asset Results'!$A:$A,0)),"")</f>
        <v/>
      </c>
      <c r="I144" s="14" t="str">
        <f>IFERROR(INDEX('3. Asset Results'!$H:$H,MATCH('3. Most Critical'!$C144,'3. Asset Results'!$A:$A,0)),"")</f>
        <v/>
      </c>
      <c r="J144" s="14" t="str">
        <f>IFERROR(INDEX('3. Asset Results'!$J:$J,MATCH('3. Most Critical'!$C144,'3. Asset Results'!$A:$A,0)),"")</f>
        <v/>
      </c>
      <c r="K144" s="14" t="str">
        <f>IFERROR(INDEX('3. Asset Results'!$E:$E,MATCH('3. Most Critical'!$C144,'3. Asset Results'!$A:$A,0)),"")</f>
        <v/>
      </c>
      <c r="L144" s="17" t="str">
        <f>IFERROR(INDEX('3. Asset Results'!$L:$L,MATCH('3. Most Critical'!$C144,'3. Asset Results'!$A:$A,0)),"")</f>
        <v/>
      </c>
      <c r="M144" s="17" t="str">
        <f>IFERROR(INDEX('3. Asset Results'!$M:$M,MATCH('3. Most Critical'!$C144,'3. Asset Results'!$A:$A,0)),"")</f>
        <v/>
      </c>
      <c r="N144" s="14" t="str">
        <f>IFERROR(INDEX('2. Data Collection Sheet'!$N:$N,MATCH('3. Most Critical'!$C144,'2. Data Collection Sheet'!$A:$A,0)),"")</f>
        <v/>
      </c>
    </row>
    <row r="145" spans="1:14" ht="59.25" customHeight="1" x14ac:dyDescent="0.25">
      <c r="A145" s="31">
        <v>138</v>
      </c>
      <c r="B145" s="32"/>
      <c r="C145" s="14">
        <f>FilterMostCritical!$A139</f>
        <v>0</v>
      </c>
      <c r="D145" s="14">
        <f>IF($C145="","",FilterMostCritical!$B139)</f>
        <v>0</v>
      </c>
      <c r="E145" s="14">
        <f>IF($C145="","",FilterMostCritical!$C139)</f>
        <v>0</v>
      </c>
      <c r="F145" s="14" t="str">
        <f>IFERROR(INDEX('2. Data Collection Sheet'!$E:$E,MATCH('3. Most Critical'!$C145,'2. Data Collection Sheet'!$A:$A,0)),"")</f>
        <v/>
      </c>
      <c r="G145" s="14" t="str">
        <f>IFERROR(IF(INDEX('2. Data Collection Sheet'!$F:$F,MATCH('3. Most Critical'!$C145,'2. Data Collection Sheet'!$A:$A,0))="","",INDEX('2. Data Collection Sheet'!$F:$F,MATCH('3. Most Critical'!$C145,'2. Data Collection Sheet'!$A:$A,0))),"")</f>
        <v/>
      </c>
      <c r="H145" s="14" t="str">
        <f>IFERROR(INDEX('3. Asset Results'!$I:$I,MATCH('3. Most Critical'!$C145,'3. Asset Results'!$A:$A,0)),"")</f>
        <v/>
      </c>
      <c r="I145" s="14" t="str">
        <f>IFERROR(INDEX('3. Asset Results'!$H:$H,MATCH('3. Most Critical'!$C145,'3. Asset Results'!$A:$A,0)),"")</f>
        <v/>
      </c>
      <c r="J145" s="14" t="str">
        <f>IFERROR(INDEX('3. Asset Results'!$J:$J,MATCH('3. Most Critical'!$C145,'3. Asset Results'!$A:$A,0)),"")</f>
        <v/>
      </c>
      <c r="K145" s="14" t="str">
        <f>IFERROR(INDEX('3. Asset Results'!$E:$E,MATCH('3. Most Critical'!$C145,'3. Asset Results'!$A:$A,0)),"")</f>
        <v/>
      </c>
      <c r="L145" s="17" t="str">
        <f>IFERROR(INDEX('3. Asset Results'!$L:$L,MATCH('3. Most Critical'!$C145,'3. Asset Results'!$A:$A,0)),"")</f>
        <v/>
      </c>
      <c r="M145" s="17" t="str">
        <f>IFERROR(INDEX('3. Asset Results'!$M:$M,MATCH('3. Most Critical'!$C145,'3. Asset Results'!$A:$A,0)),"")</f>
        <v/>
      </c>
      <c r="N145" s="14" t="str">
        <f>IFERROR(INDEX('2. Data Collection Sheet'!$N:$N,MATCH('3. Most Critical'!$C145,'2. Data Collection Sheet'!$A:$A,0)),"")</f>
        <v/>
      </c>
    </row>
    <row r="146" spans="1:14" ht="59.25" customHeight="1" x14ac:dyDescent="0.25">
      <c r="A146" s="31">
        <v>139</v>
      </c>
      <c r="B146" s="32"/>
      <c r="C146" s="14">
        <f>FilterMostCritical!$A140</f>
        <v>0</v>
      </c>
      <c r="D146" s="14">
        <f>IF($C146="","",FilterMostCritical!$B140)</f>
        <v>0</v>
      </c>
      <c r="E146" s="14">
        <f>IF($C146="","",FilterMostCritical!$C140)</f>
        <v>0</v>
      </c>
      <c r="F146" s="14" t="str">
        <f>IFERROR(INDEX('2. Data Collection Sheet'!$E:$E,MATCH('3. Most Critical'!$C146,'2. Data Collection Sheet'!$A:$A,0)),"")</f>
        <v/>
      </c>
      <c r="G146" s="14" t="str">
        <f>IFERROR(IF(INDEX('2. Data Collection Sheet'!$F:$F,MATCH('3. Most Critical'!$C146,'2. Data Collection Sheet'!$A:$A,0))="","",INDEX('2. Data Collection Sheet'!$F:$F,MATCH('3. Most Critical'!$C146,'2. Data Collection Sheet'!$A:$A,0))),"")</f>
        <v/>
      </c>
      <c r="H146" s="14" t="str">
        <f>IFERROR(INDEX('3. Asset Results'!$I:$I,MATCH('3. Most Critical'!$C146,'3. Asset Results'!$A:$A,0)),"")</f>
        <v/>
      </c>
      <c r="I146" s="14" t="str">
        <f>IFERROR(INDEX('3. Asset Results'!$H:$H,MATCH('3. Most Critical'!$C146,'3. Asset Results'!$A:$A,0)),"")</f>
        <v/>
      </c>
      <c r="J146" s="14" t="str">
        <f>IFERROR(INDEX('3. Asset Results'!$J:$J,MATCH('3. Most Critical'!$C146,'3. Asset Results'!$A:$A,0)),"")</f>
        <v/>
      </c>
      <c r="K146" s="14" t="str">
        <f>IFERROR(INDEX('3. Asset Results'!$E:$E,MATCH('3. Most Critical'!$C146,'3. Asset Results'!$A:$A,0)),"")</f>
        <v/>
      </c>
      <c r="L146" s="17" t="str">
        <f>IFERROR(INDEX('3. Asset Results'!$L:$L,MATCH('3. Most Critical'!$C146,'3. Asset Results'!$A:$A,0)),"")</f>
        <v/>
      </c>
      <c r="M146" s="17" t="str">
        <f>IFERROR(INDEX('3. Asset Results'!$M:$M,MATCH('3. Most Critical'!$C146,'3. Asset Results'!$A:$A,0)),"")</f>
        <v/>
      </c>
      <c r="N146" s="14" t="str">
        <f>IFERROR(INDEX('2. Data Collection Sheet'!$N:$N,MATCH('3. Most Critical'!$C146,'2. Data Collection Sheet'!$A:$A,0)),"")</f>
        <v/>
      </c>
    </row>
    <row r="147" spans="1:14" ht="59.25" customHeight="1" x14ac:dyDescent="0.25">
      <c r="A147" s="31">
        <v>140</v>
      </c>
      <c r="B147" s="32"/>
      <c r="C147" s="14">
        <f>FilterMostCritical!$A141</f>
        <v>0</v>
      </c>
      <c r="D147" s="14">
        <f>IF($C147="","",FilterMostCritical!$B141)</f>
        <v>0</v>
      </c>
      <c r="E147" s="14">
        <f>IF($C147="","",FilterMostCritical!$C141)</f>
        <v>0</v>
      </c>
      <c r="F147" s="14" t="str">
        <f>IFERROR(INDEX('2. Data Collection Sheet'!$E:$E,MATCH('3. Most Critical'!$C147,'2. Data Collection Sheet'!$A:$A,0)),"")</f>
        <v/>
      </c>
      <c r="G147" s="14" t="str">
        <f>IFERROR(IF(INDEX('2. Data Collection Sheet'!$F:$F,MATCH('3. Most Critical'!$C147,'2. Data Collection Sheet'!$A:$A,0))="","",INDEX('2. Data Collection Sheet'!$F:$F,MATCH('3. Most Critical'!$C147,'2. Data Collection Sheet'!$A:$A,0))),"")</f>
        <v/>
      </c>
      <c r="H147" s="14" t="str">
        <f>IFERROR(INDEX('3. Asset Results'!$I:$I,MATCH('3. Most Critical'!$C147,'3. Asset Results'!$A:$A,0)),"")</f>
        <v/>
      </c>
      <c r="I147" s="14" t="str">
        <f>IFERROR(INDEX('3. Asset Results'!$H:$H,MATCH('3. Most Critical'!$C147,'3. Asset Results'!$A:$A,0)),"")</f>
        <v/>
      </c>
      <c r="J147" s="14" t="str">
        <f>IFERROR(INDEX('3. Asset Results'!$J:$J,MATCH('3. Most Critical'!$C147,'3. Asset Results'!$A:$A,0)),"")</f>
        <v/>
      </c>
      <c r="K147" s="14" t="str">
        <f>IFERROR(INDEX('3. Asset Results'!$E:$E,MATCH('3. Most Critical'!$C147,'3. Asset Results'!$A:$A,0)),"")</f>
        <v/>
      </c>
      <c r="L147" s="17" t="str">
        <f>IFERROR(INDEX('3. Asset Results'!$L:$L,MATCH('3. Most Critical'!$C147,'3. Asset Results'!$A:$A,0)),"")</f>
        <v/>
      </c>
      <c r="M147" s="17" t="str">
        <f>IFERROR(INDEX('3. Asset Results'!$M:$M,MATCH('3. Most Critical'!$C147,'3. Asset Results'!$A:$A,0)),"")</f>
        <v/>
      </c>
      <c r="N147" s="14" t="str">
        <f>IFERROR(INDEX('2. Data Collection Sheet'!$N:$N,MATCH('3. Most Critical'!$C147,'2. Data Collection Sheet'!$A:$A,0)),"")</f>
        <v/>
      </c>
    </row>
    <row r="148" spans="1:14" ht="59.25" customHeight="1" x14ac:dyDescent="0.25">
      <c r="A148" s="31">
        <v>141</v>
      </c>
      <c r="B148" s="32"/>
      <c r="C148" s="14">
        <f>FilterMostCritical!$A142</f>
        <v>0</v>
      </c>
      <c r="D148" s="14">
        <f>IF($C148="","",FilterMostCritical!$B142)</f>
        <v>0</v>
      </c>
      <c r="E148" s="14">
        <f>IF($C148="","",FilterMostCritical!$C142)</f>
        <v>0</v>
      </c>
      <c r="F148" s="14" t="str">
        <f>IFERROR(INDEX('2. Data Collection Sheet'!$E:$E,MATCH('3. Most Critical'!$C148,'2. Data Collection Sheet'!$A:$A,0)),"")</f>
        <v/>
      </c>
      <c r="G148" s="14" t="str">
        <f>IFERROR(IF(INDEX('2. Data Collection Sheet'!$F:$F,MATCH('3. Most Critical'!$C148,'2. Data Collection Sheet'!$A:$A,0))="","",INDEX('2. Data Collection Sheet'!$F:$F,MATCH('3. Most Critical'!$C148,'2. Data Collection Sheet'!$A:$A,0))),"")</f>
        <v/>
      </c>
      <c r="H148" s="14" t="str">
        <f>IFERROR(INDEX('3. Asset Results'!$I:$I,MATCH('3. Most Critical'!$C148,'3. Asset Results'!$A:$A,0)),"")</f>
        <v/>
      </c>
      <c r="I148" s="14" t="str">
        <f>IFERROR(INDEX('3. Asset Results'!$H:$H,MATCH('3. Most Critical'!$C148,'3. Asset Results'!$A:$A,0)),"")</f>
        <v/>
      </c>
      <c r="J148" s="14" t="str">
        <f>IFERROR(INDEX('3. Asset Results'!$J:$J,MATCH('3. Most Critical'!$C148,'3. Asset Results'!$A:$A,0)),"")</f>
        <v/>
      </c>
      <c r="K148" s="14" t="str">
        <f>IFERROR(INDEX('3. Asset Results'!$E:$E,MATCH('3. Most Critical'!$C148,'3. Asset Results'!$A:$A,0)),"")</f>
        <v/>
      </c>
      <c r="L148" s="17" t="str">
        <f>IFERROR(INDEX('3. Asset Results'!$L:$L,MATCH('3. Most Critical'!$C148,'3. Asset Results'!$A:$A,0)),"")</f>
        <v/>
      </c>
      <c r="M148" s="17" t="str">
        <f>IFERROR(INDEX('3. Asset Results'!$M:$M,MATCH('3. Most Critical'!$C148,'3. Asset Results'!$A:$A,0)),"")</f>
        <v/>
      </c>
      <c r="N148" s="14" t="str">
        <f>IFERROR(INDEX('2. Data Collection Sheet'!$N:$N,MATCH('3. Most Critical'!$C148,'2. Data Collection Sheet'!$A:$A,0)),"")</f>
        <v/>
      </c>
    </row>
    <row r="149" spans="1:14" ht="59.25" customHeight="1" x14ac:dyDescent="0.25">
      <c r="A149" s="31">
        <v>142</v>
      </c>
      <c r="B149" s="32"/>
      <c r="C149" s="14">
        <f>FilterMostCritical!$A143</f>
        <v>0</v>
      </c>
      <c r="D149" s="14">
        <f>IF($C149="","",FilterMostCritical!$B143)</f>
        <v>0</v>
      </c>
      <c r="E149" s="14">
        <f>IF($C149="","",FilterMostCritical!$C143)</f>
        <v>0</v>
      </c>
      <c r="F149" s="14" t="str">
        <f>IFERROR(INDEX('2. Data Collection Sheet'!$E:$E,MATCH('3. Most Critical'!$C149,'2. Data Collection Sheet'!$A:$A,0)),"")</f>
        <v/>
      </c>
      <c r="G149" s="14" t="str">
        <f>IFERROR(IF(INDEX('2. Data Collection Sheet'!$F:$F,MATCH('3. Most Critical'!$C149,'2. Data Collection Sheet'!$A:$A,0))="","",INDEX('2. Data Collection Sheet'!$F:$F,MATCH('3. Most Critical'!$C149,'2. Data Collection Sheet'!$A:$A,0))),"")</f>
        <v/>
      </c>
      <c r="H149" s="14" t="str">
        <f>IFERROR(INDEX('3. Asset Results'!$I:$I,MATCH('3. Most Critical'!$C149,'3. Asset Results'!$A:$A,0)),"")</f>
        <v/>
      </c>
      <c r="I149" s="14" t="str">
        <f>IFERROR(INDEX('3. Asset Results'!$H:$H,MATCH('3. Most Critical'!$C149,'3. Asset Results'!$A:$A,0)),"")</f>
        <v/>
      </c>
      <c r="J149" s="14" t="str">
        <f>IFERROR(INDEX('3. Asset Results'!$J:$J,MATCH('3. Most Critical'!$C149,'3. Asset Results'!$A:$A,0)),"")</f>
        <v/>
      </c>
      <c r="K149" s="14" t="str">
        <f>IFERROR(INDEX('3. Asset Results'!$E:$E,MATCH('3. Most Critical'!$C149,'3. Asset Results'!$A:$A,0)),"")</f>
        <v/>
      </c>
      <c r="L149" s="17" t="str">
        <f>IFERROR(INDEX('3. Asset Results'!$L:$L,MATCH('3. Most Critical'!$C149,'3. Asset Results'!$A:$A,0)),"")</f>
        <v/>
      </c>
      <c r="M149" s="17" t="str">
        <f>IFERROR(INDEX('3. Asset Results'!$M:$M,MATCH('3. Most Critical'!$C149,'3. Asset Results'!$A:$A,0)),"")</f>
        <v/>
      </c>
      <c r="N149" s="14" t="str">
        <f>IFERROR(INDEX('2. Data Collection Sheet'!$N:$N,MATCH('3. Most Critical'!$C149,'2. Data Collection Sheet'!$A:$A,0)),"")</f>
        <v/>
      </c>
    </row>
    <row r="150" spans="1:14" ht="59.25" customHeight="1" x14ac:dyDescent="0.25">
      <c r="A150" s="31">
        <v>143</v>
      </c>
      <c r="B150" s="32"/>
      <c r="C150" s="14">
        <f>FilterMostCritical!$A144</f>
        <v>0</v>
      </c>
      <c r="D150" s="14">
        <f>IF($C150="","",FilterMostCritical!$B144)</f>
        <v>0</v>
      </c>
      <c r="E150" s="14">
        <f>IF($C150="","",FilterMostCritical!$C144)</f>
        <v>0</v>
      </c>
      <c r="F150" s="14" t="str">
        <f>IFERROR(INDEX('2. Data Collection Sheet'!$E:$E,MATCH('3. Most Critical'!$C150,'2. Data Collection Sheet'!$A:$A,0)),"")</f>
        <v/>
      </c>
      <c r="G150" s="14" t="str">
        <f>IFERROR(IF(INDEX('2. Data Collection Sheet'!$F:$F,MATCH('3. Most Critical'!$C150,'2. Data Collection Sheet'!$A:$A,0))="","",INDEX('2. Data Collection Sheet'!$F:$F,MATCH('3. Most Critical'!$C150,'2. Data Collection Sheet'!$A:$A,0))),"")</f>
        <v/>
      </c>
      <c r="H150" s="14" t="str">
        <f>IFERROR(INDEX('3. Asset Results'!$I:$I,MATCH('3. Most Critical'!$C150,'3. Asset Results'!$A:$A,0)),"")</f>
        <v/>
      </c>
      <c r="I150" s="14" t="str">
        <f>IFERROR(INDEX('3. Asset Results'!$H:$H,MATCH('3. Most Critical'!$C150,'3. Asset Results'!$A:$A,0)),"")</f>
        <v/>
      </c>
      <c r="J150" s="14" t="str">
        <f>IFERROR(INDEX('3. Asset Results'!$J:$J,MATCH('3. Most Critical'!$C150,'3. Asset Results'!$A:$A,0)),"")</f>
        <v/>
      </c>
      <c r="K150" s="14" t="str">
        <f>IFERROR(INDEX('3. Asset Results'!$E:$E,MATCH('3. Most Critical'!$C150,'3. Asset Results'!$A:$A,0)),"")</f>
        <v/>
      </c>
      <c r="L150" s="17" t="str">
        <f>IFERROR(INDEX('3. Asset Results'!$L:$L,MATCH('3. Most Critical'!$C150,'3. Asset Results'!$A:$A,0)),"")</f>
        <v/>
      </c>
      <c r="M150" s="17" t="str">
        <f>IFERROR(INDEX('3. Asset Results'!$M:$M,MATCH('3. Most Critical'!$C150,'3. Asset Results'!$A:$A,0)),"")</f>
        <v/>
      </c>
      <c r="N150" s="14" t="str">
        <f>IFERROR(INDEX('2. Data Collection Sheet'!$N:$N,MATCH('3. Most Critical'!$C150,'2. Data Collection Sheet'!$A:$A,0)),"")</f>
        <v/>
      </c>
    </row>
    <row r="151" spans="1:14" ht="59.25" customHeight="1" x14ac:dyDescent="0.25">
      <c r="A151" s="31">
        <v>144</v>
      </c>
      <c r="B151" s="32"/>
      <c r="C151" s="14">
        <f>FilterMostCritical!$A145</f>
        <v>0</v>
      </c>
      <c r="D151" s="14">
        <f>IF($C151="","",FilterMostCritical!$B145)</f>
        <v>0</v>
      </c>
      <c r="E151" s="14">
        <f>IF($C151="","",FilterMostCritical!$C145)</f>
        <v>0</v>
      </c>
      <c r="F151" s="14" t="str">
        <f>IFERROR(INDEX('2. Data Collection Sheet'!$E:$E,MATCH('3. Most Critical'!$C151,'2. Data Collection Sheet'!$A:$A,0)),"")</f>
        <v/>
      </c>
      <c r="G151" s="14" t="str">
        <f>IFERROR(IF(INDEX('2. Data Collection Sheet'!$F:$F,MATCH('3. Most Critical'!$C151,'2. Data Collection Sheet'!$A:$A,0))="","",INDEX('2. Data Collection Sheet'!$F:$F,MATCH('3. Most Critical'!$C151,'2. Data Collection Sheet'!$A:$A,0))),"")</f>
        <v/>
      </c>
      <c r="H151" s="14" t="str">
        <f>IFERROR(INDEX('3. Asset Results'!$I:$I,MATCH('3. Most Critical'!$C151,'3. Asset Results'!$A:$A,0)),"")</f>
        <v/>
      </c>
      <c r="I151" s="14" t="str">
        <f>IFERROR(INDEX('3. Asset Results'!$H:$H,MATCH('3. Most Critical'!$C151,'3. Asset Results'!$A:$A,0)),"")</f>
        <v/>
      </c>
      <c r="J151" s="14" t="str">
        <f>IFERROR(INDEX('3. Asset Results'!$J:$J,MATCH('3. Most Critical'!$C151,'3. Asset Results'!$A:$A,0)),"")</f>
        <v/>
      </c>
      <c r="K151" s="14" t="str">
        <f>IFERROR(INDEX('3. Asset Results'!$E:$E,MATCH('3. Most Critical'!$C151,'3. Asset Results'!$A:$A,0)),"")</f>
        <v/>
      </c>
      <c r="L151" s="17" t="str">
        <f>IFERROR(INDEX('3. Asset Results'!$L:$L,MATCH('3. Most Critical'!$C151,'3. Asset Results'!$A:$A,0)),"")</f>
        <v/>
      </c>
      <c r="M151" s="17" t="str">
        <f>IFERROR(INDEX('3. Asset Results'!$M:$M,MATCH('3. Most Critical'!$C151,'3. Asset Results'!$A:$A,0)),"")</f>
        <v/>
      </c>
      <c r="N151" s="14" t="str">
        <f>IFERROR(INDEX('2. Data Collection Sheet'!$N:$N,MATCH('3. Most Critical'!$C151,'2. Data Collection Sheet'!$A:$A,0)),"")</f>
        <v/>
      </c>
    </row>
    <row r="152" spans="1:14" ht="59.25" customHeight="1" x14ac:dyDescent="0.25">
      <c r="A152" s="31">
        <v>145</v>
      </c>
      <c r="B152" s="32"/>
      <c r="C152" s="14">
        <f>FilterMostCritical!$A146</f>
        <v>0</v>
      </c>
      <c r="D152" s="14">
        <f>IF($C152="","",FilterMostCritical!$B146)</f>
        <v>0</v>
      </c>
      <c r="E152" s="14">
        <f>IF($C152="","",FilterMostCritical!$C146)</f>
        <v>0</v>
      </c>
      <c r="F152" s="14" t="str">
        <f>IFERROR(INDEX('2. Data Collection Sheet'!$E:$E,MATCH('3. Most Critical'!$C152,'2. Data Collection Sheet'!$A:$A,0)),"")</f>
        <v/>
      </c>
      <c r="G152" s="14" t="str">
        <f>IFERROR(IF(INDEX('2. Data Collection Sheet'!$F:$F,MATCH('3. Most Critical'!$C152,'2. Data Collection Sheet'!$A:$A,0))="","",INDEX('2. Data Collection Sheet'!$F:$F,MATCH('3. Most Critical'!$C152,'2. Data Collection Sheet'!$A:$A,0))),"")</f>
        <v/>
      </c>
      <c r="H152" s="14" t="str">
        <f>IFERROR(INDEX('3. Asset Results'!$I:$I,MATCH('3. Most Critical'!$C152,'3. Asset Results'!$A:$A,0)),"")</f>
        <v/>
      </c>
      <c r="I152" s="14" t="str">
        <f>IFERROR(INDEX('3. Asset Results'!$H:$H,MATCH('3. Most Critical'!$C152,'3. Asset Results'!$A:$A,0)),"")</f>
        <v/>
      </c>
      <c r="J152" s="14" t="str">
        <f>IFERROR(INDEX('3. Asset Results'!$J:$J,MATCH('3. Most Critical'!$C152,'3. Asset Results'!$A:$A,0)),"")</f>
        <v/>
      </c>
      <c r="K152" s="14" t="str">
        <f>IFERROR(INDEX('3. Asset Results'!$E:$E,MATCH('3. Most Critical'!$C152,'3. Asset Results'!$A:$A,0)),"")</f>
        <v/>
      </c>
      <c r="L152" s="17" t="str">
        <f>IFERROR(INDEX('3. Asset Results'!$L:$L,MATCH('3. Most Critical'!$C152,'3. Asset Results'!$A:$A,0)),"")</f>
        <v/>
      </c>
      <c r="M152" s="17" t="str">
        <f>IFERROR(INDEX('3. Asset Results'!$M:$M,MATCH('3. Most Critical'!$C152,'3. Asset Results'!$A:$A,0)),"")</f>
        <v/>
      </c>
      <c r="N152" s="14" t="str">
        <f>IFERROR(INDEX('2. Data Collection Sheet'!$N:$N,MATCH('3. Most Critical'!$C152,'2. Data Collection Sheet'!$A:$A,0)),"")</f>
        <v/>
      </c>
    </row>
    <row r="153" spans="1:14" ht="59.25" customHeight="1" x14ac:dyDescent="0.25">
      <c r="A153" s="31">
        <v>146</v>
      </c>
      <c r="B153" s="32"/>
      <c r="C153" s="14">
        <f>FilterMostCritical!$A147</f>
        <v>0</v>
      </c>
      <c r="D153" s="14">
        <f>IF($C153="","",FilterMostCritical!$B147)</f>
        <v>0</v>
      </c>
      <c r="E153" s="14">
        <f>IF($C153="","",FilterMostCritical!$C147)</f>
        <v>0</v>
      </c>
      <c r="F153" s="14" t="str">
        <f>IFERROR(INDEX('2. Data Collection Sheet'!$E:$E,MATCH('3. Most Critical'!$C153,'2. Data Collection Sheet'!$A:$A,0)),"")</f>
        <v/>
      </c>
      <c r="G153" s="14" t="str">
        <f>IFERROR(IF(INDEX('2. Data Collection Sheet'!$F:$F,MATCH('3. Most Critical'!$C153,'2. Data Collection Sheet'!$A:$A,0))="","",INDEX('2. Data Collection Sheet'!$F:$F,MATCH('3. Most Critical'!$C153,'2. Data Collection Sheet'!$A:$A,0))),"")</f>
        <v/>
      </c>
      <c r="H153" s="14" t="str">
        <f>IFERROR(INDEX('3. Asset Results'!$I:$I,MATCH('3. Most Critical'!$C153,'3. Asset Results'!$A:$A,0)),"")</f>
        <v/>
      </c>
      <c r="I153" s="14" t="str">
        <f>IFERROR(INDEX('3. Asset Results'!$H:$H,MATCH('3. Most Critical'!$C153,'3. Asset Results'!$A:$A,0)),"")</f>
        <v/>
      </c>
      <c r="J153" s="14" t="str">
        <f>IFERROR(INDEX('3. Asset Results'!$J:$J,MATCH('3. Most Critical'!$C153,'3. Asset Results'!$A:$A,0)),"")</f>
        <v/>
      </c>
      <c r="K153" s="14" t="str">
        <f>IFERROR(INDEX('3. Asset Results'!$E:$E,MATCH('3. Most Critical'!$C153,'3. Asset Results'!$A:$A,0)),"")</f>
        <v/>
      </c>
      <c r="L153" s="17" t="str">
        <f>IFERROR(INDEX('3. Asset Results'!$L:$L,MATCH('3. Most Critical'!$C153,'3. Asset Results'!$A:$A,0)),"")</f>
        <v/>
      </c>
      <c r="M153" s="17" t="str">
        <f>IFERROR(INDEX('3. Asset Results'!$M:$M,MATCH('3. Most Critical'!$C153,'3. Asset Results'!$A:$A,0)),"")</f>
        <v/>
      </c>
      <c r="N153" s="14" t="str">
        <f>IFERROR(INDEX('2. Data Collection Sheet'!$N:$N,MATCH('3. Most Critical'!$C153,'2. Data Collection Sheet'!$A:$A,0)),"")</f>
        <v/>
      </c>
    </row>
    <row r="154" spans="1:14" ht="59.25" customHeight="1" x14ac:dyDescent="0.25">
      <c r="A154" s="31">
        <v>147</v>
      </c>
      <c r="B154" s="32"/>
      <c r="C154" s="14">
        <f>FilterMostCritical!$A148</f>
        <v>0</v>
      </c>
      <c r="D154" s="14">
        <f>IF($C154="","",FilterMostCritical!$B148)</f>
        <v>0</v>
      </c>
      <c r="E154" s="14">
        <f>IF($C154="","",FilterMostCritical!$C148)</f>
        <v>0</v>
      </c>
      <c r="F154" s="14" t="str">
        <f>IFERROR(INDEX('2. Data Collection Sheet'!$E:$E,MATCH('3. Most Critical'!$C154,'2. Data Collection Sheet'!$A:$A,0)),"")</f>
        <v/>
      </c>
      <c r="G154" s="14" t="str">
        <f>IFERROR(IF(INDEX('2. Data Collection Sheet'!$F:$F,MATCH('3. Most Critical'!$C154,'2. Data Collection Sheet'!$A:$A,0))="","",INDEX('2. Data Collection Sheet'!$F:$F,MATCH('3. Most Critical'!$C154,'2. Data Collection Sheet'!$A:$A,0))),"")</f>
        <v/>
      </c>
      <c r="H154" s="14" t="str">
        <f>IFERROR(INDEX('3. Asset Results'!$I:$I,MATCH('3. Most Critical'!$C154,'3. Asset Results'!$A:$A,0)),"")</f>
        <v/>
      </c>
      <c r="I154" s="14" t="str">
        <f>IFERROR(INDEX('3. Asset Results'!$H:$H,MATCH('3. Most Critical'!$C154,'3. Asset Results'!$A:$A,0)),"")</f>
        <v/>
      </c>
      <c r="J154" s="14" t="str">
        <f>IFERROR(INDEX('3. Asset Results'!$J:$J,MATCH('3. Most Critical'!$C154,'3. Asset Results'!$A:$A,0)),"")</f>
        <v/>
      </c>
      <c r="K154" s="14" t="str">
        <f>IFERROR(INDEX('3. Asset Results'!$E:$E,MATCH('3. Most Critical'!$C154,'3. Asset Results'!$A:$A,0)),"")</f>
        <v/>
      </c>
      <c r="L154" s="17" t="str">
        <f>IFERROR(INDEX('3. Asset Results'!$L:$L,MATCH('3. Most Critical'!$C154,'3. Asset Results'!$A:$A,0)),"")</f>
        <v/>
      </c>
      <c r="M154" s="17" t="str">
        <f>IFERROR(INDEX('3. Asset Results'!$M:$M,MATCH('3. Most Critical'!$C154,'3. Asset Results'!$A:$A,0)),"")</f>
        <v/>
      </c>
      <c r="N154" s="14" t="str">
        <f>IFERROR(INDEX('2. Data Collection Sheet'!$N:$N,MATCH('3. Most Critical'!$C154,'2. Data Collection Sheet'!$A:$A,0)),"")</f>
        <v/>
      </c>
    </row>
    <row r="155" spans="1:14" ht="59.25" customHeight="1" x14ac:dyDescent="0.25">
      <c r="A155" s="31">
        <v>148</v>
      </c>
      <c r="B155" s="32"/>
      <c r="C155" s="14">
        <f>FilterMostCritical!$A149</f>
        <v>0</v>
      </c>
      <c r="D155" s="14">
        <f>IF($C155="","",FilterMostCritical!$B149)</f>
        <v>0</v>
      </c>
      <c r="E155" s="14">
        <f>IF($C155="","",FilterMostCritical!$C149)</f>
        <v>0</v>
      </c>
      <c r="F155" s="14" t="str">
        <f>IFERROR(INDEX('2. Data Collection Sheet'!$E:$E,MATCH('3. Most Critical'!$C155,'2. Data Collection Sheet'!$A:$A,0)),"")</f>
        <v/>
      </c>
      <c r="G155" s="14" t="str">
        <f>IFERROR(IF(INDEX('2. Data Collection Sheet'!$F:$F,MATCH('3. Most Critical'!$C155,'2. Data Collection Sheet'!$A:$A,0))="","",INDEX('2. Data Collection Sheet'!$F:$F,MATCH('3. Most Critical'!$C155,'2. Data Collection Sheet'!$A:$A,0))),"")</f>
        <v/>
      </c>
      <c r="H155" s="14" t="str">
        <f>IFERROR(INDEX('3. Asset Results'!$I:$I,MATCH('3. Most Critical'!$C155,'3. Asset Results'!$A:$A,0)),"")</f>
        <v/>
      </c>
      <c r="I155" s="14" t="str">
        <f>IFERROR(INDEX('3. Asset Results'!$H:$H,MATCH('3. Most Critical'!$C155,'3. Asset Results'!$A:$A,0)),"")</f>
        <v/>
      </c>
      <c r="J155" s="14" t="str">
        <f>IFERROR(INDEX('3. Asset Results'!$J:$J,MATCH('3. Most Critical'!$C155,'3. Asset Results'!$A:$A,0)),"")</f>
        <v/>
      </c>
      <c r="K155" s="14" t="str">
        <f>IFERROR(INDEX('3. Asset Results'!$E:$E,MATCH('3. Most Critical'!$C155,'3. Asset Results'!$A:$A,0)),"")</f>
        <v/>
      </c>
      <c r="L155" s="17" t="str">
        <f>IFERROR(INDEX('3. Asset Results'!$L:$L,MATCH('3. Most Critical'!$C155,'3. Asset Results'!$A:$A,0)),"")</f>
        <v/>
      </c>
      <c r="M155" s="17" t="str">
        <f>IFERROR(INDEX('3. Asset Results'!$M:$M,MATCH('3. Most Critical'!$C155,'3. Asset Results'!$A:$A,0)),"")</f>
        <v/>
      </c>
      <c r="N155" s="14" t="str">
        <f>IFERROR(INDEX('2. Data Collection Sheet'!$N:$N,MATCH('3. Most Critical'!$C155,'2. Data Collection Sheet'!$A:$A,0)),"")</f>
        <v/>
      </c>
    </row>
    <row r="156" spans="1:14" ht="59.25" customHeight="1" x14ac:dyDescent="0.25">
      <c r="A156" s="31">
        <v>149</v>
      </c>
      <c r="B156" s="32"/>
      <c r="C156" s="14">
        <f>FilterMostCritical!$A150</f>
        <v>0</v>
      </c>
      <c r="D156" s="14">
        <f>IF($C156="","",FilterMostCritical!$B150)</f>
        <v>0</v>
      </c>
      <c r="E156" s="14">
        <f>IF($C156="","",FilterMostCritical!$C150)</f>
        <v>0</v>
      </c>
      <c r="F156" s="14" t="str">
        <f>IFERROR(INDEX('2. Data Collection Sheet'!$E:$E,MATCH('3. Most Critical'!$C156,'2. Data Collection Sheet'!$A:$A,0)),"")</f>
        <v/>
      </c>
      <c r="G156" s="14" t="str">
        <f>IFERROR(IF(INDEX('2. Data Collection Sheet'!$F:$F,MATCH('3. Most Critical'!$C156,'2. Data Collection Sheet'!$A:$A,0))="","",INDEX('2. Data Collection Sheet'!$F:$F,MATCH('3. Most Critical'!$C156,'2. Data Collection Sheet'!$A:$A,0))),"")</f>
        <v/>
      </c>
      <c r="H156" s="14" t="str">
        <f>IFERROR(INDEX('3. Asset Results'!$I:$I,MATCH('3. Most Critical'!$C156,'3. Asset Results'!$A:$A,0)),"")</f>
        <v/>
      </c>
      <c r="I156" s="14" t="str">
        <f>IFERROR(INDEX('3. Asset Results'!$H:$H,MATCH('3. Most Critical'!$C156,'3. Asset Results'!$A:$A,0)),"")</f>
        <v/>
      </c>
      <c r="J156" s="14" t="str">
        <f>IFERROR(INDEX('3. Asset Results'!$J:$J,MATCH('3. Most Critical'!$C156,'3. Asset Results'!$A:$A,0)),"")</f>
        <v/>
      </c>
      <c r="K156" s="14" t="str">
        <f>IFERROR(INDEX('3. Asset Results'!$E:$E,MATCH('3. Most Critical'!$C156,'3. Asset Results'!$A:$A,0)),"")</f>
        <v/>
      </c>
      <c r="L156" s="17" t="str">
        <f>IFERROR(INDEX('3. Asset Results'!$L:$L,MATCH('3. Most Critical'!$C156,'3. Asset Results'!$A:$A,0)),"")</f>
        <v/>
      </c>
      <c r="M156" s="17" t="str">
        <f>IFERROR(INDEX('3. Asset Results'!$M:$M,MATCH('3. Most Critical'!$C156,'3. Asset Results'!$A:$A,0)),"")</f>
        <v/>
      </c>
      <c r="N156" s="14" t="str">
        <f>IFERROR(INDEX('2. Data Collection Sheet'!$N:$N,MATCH('3. Most Critical'!$C156,'2. Data Collection Sheet'!$A:$A,0)),"")</f>
        <v/>
      </c>
    </row>
    <row r="157" spans="1:14" ht="59.25" customHeight="1" x14ac:dyDescent="0.25">
      <c r="A157" s="31">
        <v>150</v>
      </c>
      <c r="B157" s="32"/>
      <c r="C157" s="14">
        <f>FilterMostCritical!$A151</f>
        <v>0</v>
      </c>
      <c r="D157" s="14">
        <f>IF($C157="","",FilterMostCritical!$B151)</f>
        <v>0</v>
      </c>
      <c r="E157" s="14">
        <f>IF($C157="","",FilterMostCritical!$C151)</f>
        <v>0</v>
      </c>
      <c r="F157" s="14" t="str">
        <f>IFERROR(INDEX('2. Data Collection Sheet'!$E:$E,MATCH('3. Most Critical'!$C157,'2. Data Collection Sheet'!$A:$A,0)),"")</f>
        <v/>
      </c>
      <c r="G157" s="14" t="str">
        <f>IFERROR(IF(INDEX('2. Data Collection Sheet'!$F:$F,MATCH('3. Most Critical'!$C157,'2. Data Collection Sheet'!$A:$A,0))="","",INDEX('2. Data Collection Sheet'!$F:$F,MATCH('3. Most Critical'!$C157,'2. Data Collection Sheet'!$A:$A,0))),"")</f>
        <v/>
      </c>
      <c r="H157" s="14" t="str">
        <f>IFERROR(INDEX('3. Asset Results'!$I:$I,MATCH('3. Most Critical'!$C157,'3. Asset Results'!$A:$A,0)),"")</f>
        <v/>
      </c>
      <c r="I157" s="14" t="str">
        <f>IFERROR(INDEX('3. Asset Results'!$H:$H,MATCH('3. Most Critical'!$C157,'3. Asset Results'!$A:$A,0)),"")</f>
        <v/>
      </c>
      <c r="J157" s="14" t="str">
        <f>IFERROR(INDEX('3. Asset Results'!$J:$J,MATCH('3. Most Critical'!$C157,'3. Asset Results'!$A:$A,0)),"")</f>
        <v/>
      </c>
      <c r="K157" s="14" t="str">
        <f>IFERROR(INDEX('3. Asset Results'!$E:$E,MATCH('3. Most Critical'!$C157,'3. Asset Results'!$A:$A,0)),"")</f>
        <v/>
      </c>
      <c r="L157" s="17" t="str">
        <f>IFERROR(INDEX('3. Asset Results'!$L:$L,MATCH('3. Most Critical'!$C157,'3. Asset Results'!$A:$A,0)),"")</f>
        <v/>
      </c>
      <c r="M157" s="17" t="str">
        <f>IFERROR(INDEX('3. Asset Results'!$M:$M,MATCH('3. Most Critical'!$C157,'3. Asset Results'!$A:$A,0)),"")</f>
        <v/>
      </c>
      <c r="N157" s="14" t="str">
        <f>IFERROR(INDEX('2. Data Collection Sheet'!$N:$N,MATCH('3. Most Critical'!$C157,'2. Data Collection Sheet'!$A:$A,0)),"")</f>
        <v/>
      </c>
    </row>
    <row r="158" spans="1:14" ht="59.25" customHeight="1" x14ac:dyDescent="0.25">
      <c r="A158" s="31">
        <v>151</v>
      </c>
      <c r="B158" s="32"/>
      <c r="C158" s="14">
        <f>FilterMostCritical!$A152</f>
        <v>0</v>
      </c>
      <c r="D158" s="14">
        <f>IF($C158="","",FilterMostCritical!$B152)</f>
        <v>0</v>
      </c>
      <c r="E158" s="14">
        <f>IF($C158="","",FilterMostCritical!$C152)</f>
        <v>0</v>
      </c>
      <c r="F158" s="14" t="str">
        <f>IFERROR(INDEX('2. Data Collection Sheet'!$E:$E,MATCH('3. Most Critical'!$C158,'2. Data Collection Sheet'!$A:$A,0)),"")</f>
        <v/>
      </c>
      <c r="G158" s="14" t="str">
        <f>IFERROR(IF(INDEX('2. Data Collection Sheet'!$F:$F,MATCH('3. Most Critical'!$C158,'2. Data Collection Sheet'!$A:$A,0))="","",INDEX('2. Data Collection Sheet'!$F:$F,MATCH('3. Most Critical'!$C158,'2. Data Collection Sheet'!$A:$A,0))),"")</f>
        <v/>
      </c>
      <c r="H158" s="14" t="str">
        <f>IFERROR(INDEX('3. Asset Results'!$I:$I,MATCH('3. Most Critical'!$C158,'3. Asset Results'!$A:$A,0)),"")</f>
        <v/>
      </c>
      <c r="I158" s="14" t="str">
        <f>IFERROR(INDEX('3. Asset Results'!$H:$H,MATCH('3. Most Critical'!$C158,'3. Asset Results'!$A:$A,0)),"")</f>
        <v/>
      </c>
      <c r="J158" s="14" t="str">
        <f>IFERROR(INDEX('3. Asset Results'!$J:$J,MATCH('3. Most Critical'!$C158,'3. Asset Results'!$A:$A,0)),"")</f>
        <v/>
      </c>
      <c r="K158" s="14" t="str">
        <f>IFERROR(INDEX('3. Asset Results'!$E:$E,MATCH('3. Most Critical'!$C158,'3. Asset Results'!$A:$A,0)),"")</f>
        <v/>
      </c>
      <c r="L158" s="17" t="str">
        <f>IFERROR(INDEX('3. Asset Results'!$L:$L,MATCH('3. Most Critical'!$C158,'3. Asset Results'!$A:$A,0)),"")</f>
        <v/>
      </c>
      <c r="M158" s="17" t="str">
        <f>IFERROR(INDEX('3. Asset Results'!$M:$M,MATCH('3. Most Critical'!$C158,'3. Asset Results'!$A:$A,0)),"")</f>
        <v/>
      </c>
      <c r="N158" s="14" t="str">
        <f>IFERROR(INDEX('2. Data Collection Sheet'!$N:$N,MATCH('3. Most Critical'!$C158,'2. Data Collection Sheet'!$A:$A,0)),"")</f>
        <v/>
      </c>
    </row>
    <row r="159" spans="1:14" ht="59.25" customHeight="1" x14ac:dyDescent="0.25">
      <c r="A159" s="31">
        <v>152</v>
      </c>
      <c r="B159" s="32"/>
      <c r="C159" s="14">
        <f>FilterMostCritical!$A153</f>
        <v>0</v>
      </c>
      <c r="D159" s="14">
        <f>IF($C159="","",FilterMostCritical!$B153)</f>
        <v>0</v>
      </c>
      <c r="E159" s="14">
        <f>IF($C159="","",FilterMostCritical!$C153)</f>
        <v>0</v>
      </c>
      <c r="F159" s="14" t="str">
        <f>IFERROR(INDEX('2. Data Collection Sheet'!$E:$E,MATCH('3. Most Critical'!$C159,'2. Data Collection Sheet'!$A:$A,0)),"")</f>
        <v/>
      </c>
      <c r="G159" s="14" t="str">
        <f>IFERROR(IF(INDEX('2. Data Collection Sheet'!$F:$F,MATCH('3. Most Critical'!$C159,'2. Data Collection Sheet'!$A:$A,0))="","",INDEX('2. Data Collection Sheet'!$F:$F,MATCH('3. Most Critical'!$C159,'2. Data Collection Sheet'!$A:$A,0))),"")</f>
        <v/>
      </c>
      <c r="H159" s="14" t="str">
        <f>IFERROR(INDEX('3. Asset Results'!$I:$I,MATCH('3. Most Critical'!$C159,'3. Asset Results'!$A:$A,0)),"")</f>
        <v/>
      </c>
      <c r="I159" s="14" t="str">
        <f>IFERROR(INDEX('3. Asset Results'!$H:$H,MATCH('3. Most Critical'!$C159,'3. Asset Results'!$A:$A,0)),"")</f>
        <v/>
      </c>
      <c r="J159" s="14" t="str">
        <f>IFERROR(INDEX('3. Asset Results'!$J:$J,MATCH('3. Most Critical'!$C159,'3. Asset Results'!$A:$A,0)),"")</f>
        <v/>
      </c>
      <c r="K159" s="14" t="str">
        <f>IFERROR(INDEX('3. Asset Results'!$E:$E,MATCH('3. Most Critical'!$C159,'3. Asset Results'!$A:$A,0)),"")</f>
        <v/>
      </c>
      <c r="L159" s="17" t="str">
        <f>IFERROR(INDEX('3. Asset Results'!$L:$L,MATCH('3. Most Critical'!$C159,'3. Asset Results'!$A:$A,0)),"")</f>
        <v/>
      </c>
      <c r="M159" s="17" t="str">
        <f>IFERROR(INDEX('3. Asset Results'!$M:$M,MATCH('3. Most Critical'!$C159,'3. Asset Results'!$A:$A,0)),"")</f>
        <v/>
      </c>
      <c r="N159" s="14" t="str">
        <f>IFERROR(INDEX('2. Data Collection Sheet'!$N:$N,MATCH('3. Most Critical'!$C159,'2. Data Collection Sheet'!$A:$A,0)),"")</f>
        <v/>
      </c>
    </row>
    <row r="160" spans="1:14" ht="59.25" customHeight="1" x14ac:dyDescent="0.25">
      <c r="A160" s="31">
        <v>153</v>
      </c>
      <c r="B160" s="32"/>
      <c r="C160" s="14">
        <f>FilterMostCritical!$A154</f>
        <v>0</v>
      </c>
      <c r="D160" s="14">
        <f>IF($C160="","",FilterMostCritical!$B154)</f>
        <v>0</v>
      </c>
      <c r="E160" s="14">
        <f>IF($C160="","",FilterMostCritical!$C154)</f>
        <v>0</v>
      </c>
      <c r="F160" s="14" t="str">
        <f>IFERROR(INDEX('2. Data Collection Sheet'!$E:$E,MATCH('3. Most Critical'!$C160,'2. Data Collection Sheet'!$A:$A,0)),"")</f>
        <v/>
      </c>
      <c r="G160" s="14" t="str">
        <f>IFERROR(IF(INDEX('2. Data Collection Sheet'!$F:$F,MATCH('3. Most Critical'!$C160,'2. Data Collection Sheet'!$A:$A,0))="","",INDEX('2. Data Collection Sheet'!$F:$F,MATCH('3. Most Critical'!$C160,'2. Data Collection Sheet'!$A:$A,0))),"")</f>
        <v/>
      </c>
      <c r="H160" s="14" t="str">
        <f>IFERROR(INDEX('3. Asset Results'!$I:$I,MATCH('3. Most Critical'!$C160,'3. Asset Results'!$A:$A,0)),"")</f>
        <v/>
      </c>
      <c r="I160" s="14" t="str">
        <f>IFERROR(INDEX('3. Asset Results'!$H:$H,MATCH('3. Most Critical'!$C160,'3. Asset Results'!$A:$A,0)),"")</f>
        <v/>
      </c>
      <c r="J160" s="14" t="str">
        <f>IFERROR(INDEX('3. Asset Results'!$J:$J,MATCH('3. Most Critical'!$C160,'3. Asset Results'!$A:$A,0)),"")</f>
        <v/>
      </c>
      <c r="K160" s="14" t="str">
        <f>IFERROR(INDEX('3. Asset Results'!$E:$E,MATCH('3. Most Critical'!$C160,'3. Asset Results'!$A:$A,0)),"")</f>
        <v/>
      </c>
      <c r="L160" s="17" t="str">
        <f>IFERROR(INDEX('3. Asset Results'!$L:$L,MATCH('3. Most Critical'!$C160,'3. Asset Results'!$A:$A,0)),"")</f>
        <v/>
      </c>
      <c r="M160" s="17" t="str">
        <f>IFERROR(INDEX('3. Asset Results'!$M:$M,MATCH('3. Most Critical'!$C160,'3. Asset Results'!$A:$A,0)),"")</f>
        <v/>
      </c>
      <c r="N160" s="14" t="str">
        <f>IFERROR(INDEX('2. Data Collection Sheet'!$N:$N,MATCH('3. Most Critical'!$C160,'2. Data Collection Sheet'!$A:$A,0)),"")</f>
        <v/>
      </c>
    </row>
    <row r="161" spans="1:14" ht="59.25" customHeight="1" x14ac:dyDescent="0.25">
      <c r="A161" s="31">
        <v>154</v>
      </c>
      <c r="B161" s="32"/>
      <c r="C161" s="14">
        <f>FilterMostCritical!$A155</f>
        <v>0</v>
      </c>
      <c r="D161" s="14">
        <f>IF($C161="","",FilterMostCritical!$B155)</f>
        <v>0</v>
      </c>
      <c r="E161" s="14">
        <f>IF($C161="","",FilterMostCritical!$C155)</f>
        <v>0</v>
      </c>
      <c r="F161" s="14" t="str">
        <f>IFERROR(INDEX('2. Data Collection Sheet'!$E:$E,MATCH('3. Most Critical'!$C161,'2. Data Collection Sheet'!$A:$A,0)),"")</f>
        <v/>
      </c>
      <c r="G161" s="14" t="str">
        <f>IFERROR(IF(INDEX('2. Data Collection Sheet'!$F:$F,MATCH('3. Most Critical'!$C161,'2. Data Collection Sheet'!$A:$A,0))="","",INDEX('2. Data Collection Sheet'!$F:$F,MATCH('3. Most Critical'!$C161,'2. Data Collection Sheet'!$A:$A,0))),"")</f>
        <v/>
      </c>
      <c r="H161" s="14" t="str">
        <f>IFERROR(INDEX('3. Asset Results'!$I:$I,MATCH('3. Most Critical'!$C161,'3. Asset Results'!$A:$A,0)),"")</f>
        <v/>
      </c>
      <c r="I161" s="14" t="str">
        <f>IFERROR(INDEX('3. Asset Results'!$H:$H,MATCH('3. Most Critical'!$C161,'3. Asset Results'!$A:$A,0)),"")</f>
        <v/>
      </c>
      <c r="J161" s="14" t="str">
        <f>IFERROR(INDEX('3. Asset Results'!$J:$J,MATCH('3. Most Critical'!$C161,'3. Asset Results'!$A:$A,0)),"")</f>
        <v/>
      </c>
      <c r="K161" s="14" t="str">
        <f>IFERROR(INDEX('3. Asset Results'!$E:$E,MATCH('3. Most Critical'!$C161,'3. Asset Results'!$A:$A,0)),"")</f>
        <v/>
      </c>
      <c r="L161" s="17" t="str">
        <f>IFERROR(INDEX('3. Asset Results'!$L:$L,MATCH('3. Most Critical'!$C161,'3. Asset Results'!$A:$A,0)),"")</f>
        <v/>
      </c>
      <c r="M161" s="17" t="str">
        <f>IFERROR(INDEX('3. Asset Results'!$M:$M,MATCH('3. Most Critical'!$C161,'3. Asset Results'!$A:$A,0)),"")</f>
        <v/>
      </c>
      <c r="N161" s="14" t="str">
        <f>IFERROR(INDEX('2. Data Collection Sheet'!$N:$N,MATCH('3. Most Critical'!$C161,'2. Data Collection Sheet'!$A:$A,0)),"")</f>
        <v/>
      </c>
    </row>
    <row r="162" spans="1:14" ht="59.25" customHeight="1" x14ac:dyDescent="0.25">
      <c r="A162" s="31">
        <v>155</v>
      </c>
      <c r="B162" s="32"/>
      <c r="C162" s="14">
        <f>FilterMostCritical!$A156</f>
        <v>0</v>
      </c>
      <c r="D162" s="14">
        <f>IF($C162="","",FilterMostCritical!$B156)</f>
        <v>0</v>
      </c>
      <c r="E162" s="14">
        <f>IF($C162="","",FilterMostCritical!$C156)</f>
        <v>0</v>
      </c>
      <c r="F162" s="14" t="str">
        <f>IFERROR(INDEX('2. Data Collection Sheet'!$E:$E,MATCH('3. Most Critical'!$C162,'2. Data Collection Sheet'!$A:$A,0)),"")</f>
        <v/>
      </c>
      <c r="G162" s="14" t="str">
        <f>IFERROR(IF(INDEX('2. Data Collection Sheet'!$F:$F,MATCH('3. Most Critical'!$C162,'2. Data Collection Sheet'!$A:$A,0))="","",INDEX('2. Data Collection Sheet'!$F:$F,MATCH('3. Most Critical'!$C162,'2. Data Collection Sheet'!$A:$A,0))),"")</f>
        <v/>
      </c>
      <c r="H162" s="14" t="str">
        <f>IFERROR(INDEX('3. Asset Results'!$I:$I,MATCH('3. Most Critical'!$C162,'3. Asset Results'!$A:$A,0)),"")</f>
        <v/>
      </c>
      <c r="I162" s="14" t="str">
        <f>IFERROR(INDEX('3. Asset Results'!$H:$H,MATCH('3. Most Critical'!$C162,'3. Asset Results'!$A:$A,0)),"")</f>
        <v/>
      </c>
      <c r="J162" s="14" t="str">
        <f>IFERROR(INDEX('3. Asset Results'!$J:$J,MATCH('3. Most Critical'!$C162,'3. Asset Results'!$A:$A,0)),"")</f>
        <v/>
      </c>
      <c r="K162" s="14" t="str">
        <f>IFERROR(INDEX('3. Asset Results'!$E:$E,MATCH('3. Most Critical'!$C162,'3. Asset Results'!$A:$A,0)),"")</f>
        <v/>
      </c>
      <c r="L162" s="17" t="str">
        <f>IFERROR(INDEX('3. Asset Results'!$L:$L,MATCH('3. Most Critical'!$C162,'3. Asset Results'!$A:$A,0)),"")</f>
        <v/>
      </c>
      <c r="M162" s="17" t="str">
        <f>IFERROR(INDEX('3. Asset Results'!$M:$M,MATCH('3. Most Critical'!$C162,'3. Asset Results'!$A:$A,0)),"")</f>
        <v/>
      </c>
      <c r="N162" s="14" t="str">
        <f>IFERROR(INDEX('2. Data Collection Sheet'!$N:$N,MATCH('3. Most Critical'!$C162,'2. Data Collection Sheet'!$A:$A,0)),"")</f>
        <v/>
      </c>
    </row>
    <row r="163" spans="1:14" ht="59.25" customHeight="1" x14ac:dyDescent="0.25">
      <c r="A163" s="31">
        <v>156</v>
      </c>
      <c r="B163" s="32"/>
      <c r="C163" s="14">
        <f>FilterMostCritical!$A157</f>
        <v>0</v>
      </c>
      <c r="D163" s="14">
        <f>IF($C163="","",FilterMostCritical!$B157)</f>
        <v>0</v>
      </c>
      <c r="E163" s="14">
        <f>IF($C163="","",FilterMostCritical!$C157)</f>
        <v>0</v>
      </c>
      <c r="F163" s="14" t="str">
        <f>IFERROR(INDEX('2. Data Collection Sheet'!$E:$E,MATCH('3. Most Critical'!$C163,'2. Data Collection Sheet'!$A:$A,0)),"")</f>
        <v/>
      </c>
      <c r="G163" s="14" t="str">
        <f>IFERROR(IF(INDEX('2. Data Collection Sheet'!$F:$F,MATCH('3. Most Critical'!$C163,'2. Data Collection Sheet'!$A:$A,0))="","",INDEX('2. Data Collection Sheet'!$F:$F,MATCH('3. Most Critical'!$C163,'2. Data Collection Sheet'!$A:$A,0))),"")</f>
        <v/>
      </c>
      <c r="H163" s="14" t="str">
        <f>IFERROR(INDEX('3. Asset Results'!$I:$I,MATCH('3. Most Critical'!$C163,'3. Asset Results'!$A:$A,0)),"")</f>
        <v/>
      </c>
      <c r="I163" s="14" t="str">
        <f>IFERROR(INDEX('3. Asset Results'!$H:$H,MATCH('3. Most Critical'!$C163,'3. Asset Results'!$A:$A,0)),"")</f>
        <v/>
      </c>
      <c r="J163" s="14" t="str">
        <f>IFERROR(INDEX('3. Asset Results'!$J:$J,MATCH('3. Most Critical'!$C163,'3. Asset Results'!$A:$A,0)),"")</f>
        <v/>
      </c>
      <c r="K163" s="14" t="str">
        <f>IFERROR(INDEX('3. Asset Results'!$E:$E,MATCH('3. Most Critical'!$C163,'3. Asset Results'!$A:$A,0)),"")</f>
        <v/>
      </c>
      <c r="L163" s="17" t="str">
        <f>IFERROR(INDEX('3. Asset Results'!$L:$L,MATCH('3. Most Critical'!$C163,'3. Asset Results'!$A:$A,0)),"")</f>
        <v/>
      </c>
      <c r="M163" s="17" t="str">
        <f>IFERROR(INDEX('3. Asset Results'!$M:$M,MATCH('3. Most Critical'!$C163,'3. Asset Results'!$A:$A,0)),"")</f>
        <v/>
      </c>
      <c r="N163" s="14" t="str">
        <f>IFERROR(INDEX('2. Data Collection Sheet'!$N:$N,MATCH('3. Most Critical'!$C163,'2. Data Collection Sheet'!$A:$A,0)),"")</f>
        <v/>
      </c>
    </row>
    <row r="164" spans="1:14" ht="59.25" customHeight="1" x14ac:dyDescent="0.25">
      <c r="A164" s="31">
        <v>157</v>
      </c>
      <c r="B164" s="32"/>
      <c r="C164" s="14">
        <f>FilterMostCritical!$A158</f>
        <v>0</v>
      </c>
      <c r="D164" s="14">
        <f>IF($C164="","",FilterMostCritical!$B158)</f>
        <v>0</v>
      </c>
      <c r="E164" s="14">
        <f>IF($C164="","",FilterMostCritical!$C158)</f>
        <v>0</v>
      </c>
      <c r="F164" s="14" t="str">
        <f>IFERROR(INDEX('2. Data Collection Sheet'!$E:$E,MATCH('3. Most Critical'!$C164,'2. Data Collection Sheet'!$A:$A,0)),"")</f>
        <v/>
      </c>
      <c r="G164" s="14" t="str">
        <f>IFERROR(IF(INDEX('2. Data Collection Sheet'!$F:$F,MATCH('3. Most Critical'!$C164,'2. Data Collection Sheet'!$A:$A,0))="","",INDEX('2. Data Collection Sheet'!$F:$F,MATCH('3. Most Critical'!$C164,'2. Data Collection Sheet'!$A:$A,0))),"")</f>
        <v/>
      </c>
      <c r="H164" s="14" t="str">
        <f>IFERROR(INDEX('3. Asset Results'!$I:$I,MATCH('3. Most Critical'!$C164,'3. Asset Results'!$A:$A,0)),"")</f>
        <v/>
      </c>
      <c r="I164" s="14" t="str">
        <f>IFERROR(INDEX('3. Asset Results'!$H:$H,MATCH('3. Most Critical'!$C164,'3. Asset Results'!$A:$A,0)),"")</f>
        <v/>
      </c>
      <c r="J164" s="14" t="str">
        <f>IFERROR(INDEX('3. Asset Results'!$J:$J,MATCH('3. Most Critical'!$C164,'3. Asset Results'!$A:$A,0)),"")</f>
        <v/>
      </c>
      <c r="K164" s="14" t="str">
        <f>IFERROR(INDEX('3. Asset Results'!$E:$E,MATCH('3. Most Critical'!$C164,'3. Asset Results'!$A:$A,0)),"")</f>
        <v/>
      </c>
      <c r="L164" s="17" t="str">
        <f>IFERROR(INDEX('3. Asset Results'!$L:$L,MATCH('3. Most Critical'!$C164,'3. Asset Results'!$A:$A,0)),"")</f>
        <v/>
      </c>
      <c r="M164" s="17" t="str">
        <f>IFERROR(INDEX('3. Asset Results'!$M:$M,MATCH('3. Most Critical'!$C164,'3. Asset Results'!$A:$A,0)),"")</f>
        <v/>
      </c>
      <c r="N164" s="14" t="str">
        <f>IFERROR(INDEX('2. Data Collection Sheet'!$N:$N,MATCH('3. Most Critical'!$C164,'2. Data Collection Sheet'!$A:$A,0)),"")</f>
        <v/>
      </c>
    </row>
    <row r="165" spans="1:14" ht="59.25" customHeight="1" x14ac:dyDescent="0.25">
      <c r="A165" s="31">
        <v>158</v>
      </c>
      <c r="B165" s="32"/>
      <c r="C165" s="14">
        <f>FilterMostCritical!$A159</f>
        <v>0</v>
      </c>
      <c r="D165" s="14">
        <f>IF($C165="","",FilterMostCritical!$B159)</f>
        <v>0</v>
      </c>
      <c r="E165" s="14">
        <f>IF($C165="","",FilterMostCritical!$C159)</f>
        <v>0</v>
      </c>
      <c r="F165" s="14" t="str">
        <f>IFERROR(INDEX('2. Data Collection Sheet'!$E:$E,MATCH('3. Most Critical'!$C165,'2. Data Collection Sheet'!$A:$A,0)),"")</f>
        <v/>
      </c>
      <c r="G165" s="14" t="str">
        <f>IFERROR(IF(INDEX('2. Data Collection Sheet'!$F:$F,MATCH('3. Most Critical'!$C165,'2. Data Collection Sheet'!$A:$A,0))="","",INDEX('2. Data Collection Sheet'!$F:$F,MATCH('3. Most Critical'!$C165,'2. Data Collection Sheet'!$A:$A,0))),"")</f>
        <v/>
      </c>
      <c r="H165" s="14" t="str">
        <f>IFERROR(INDEX('3. Asset Results'!$I:$I,MATCH('3. Most Critical'!$C165,'3. Asset Results'!$A:$A,0)),"")</f>
        <v/>
      </c>
      <c r="I165" s="14" t="str">
        <f>IFERROR(INDEX('3. Asset Results'!$H:$H,MATCH('3. Most Critical'!$C165,'3. Asset Results'!$A:$A,0)),"")</f>
        <v/>
      </c>
      <c r="J165" s="14" t="str">
        <f>IFERROR(INDEX('3. Asset Results'!$J:$J,MATCH('3. Most Critical'!$C165,'3. Asset Results'!$A:$A,0)),"")</f>
        <v/>
      </c>
      <c r="K165" s="14" t="str">
        <f>IFERROR(INDEX('3. Asset Results'!$E:$E,MATCH('3. Most Critical'!$C165,'3. Asset Results'!$A:$A,0)),"")</f>
        <v/>
      </c>
      <c r="L165" s="17" t="str">
        <f>IFERROR(INDEX('3. Asset Results'!$L:$L,MATCH('3. Most Critical'!$C165,'3. Asset Results'!$A:$A,0)),"")</f>
        <v/>
      </c>
      <c r="M165" s="17" t="str">
        <f>IFERROR(INDEX('3. Asset Results'!$M:$M,MATCH('3. Most Critical'!$C165,'3. Asset Results'!$A:$A,0)),"")</f>
        <v/>
      </c>
      <c r="N165" s="14" t="str">
        <f>IFERROR(INDEX('2. Data Collection Sheet'!$N:$N,MATCH('3. Most Critical'!$C165,'2. Data Collection Sheet'!$A:$A,0)),"")</f>
        <v/>
      </c>
    </row>
    <row r="166" spans="1:14" ht="59.25" customHeight="1" x14ac:dyDescent="0.25">
      <c r="A166" s="31">
        <v>159</v>
      </c>
      <c r="B166" s="32"/>
      <c r="C166" s="14">
        <f>FilterMostCritical!$A160</f>
        <v>0</v>
      </c>
      <c r="D166" s="14">
        <f>IF($C166="","",FilterMostCritical!$B160)</f>
        <v>0</v>
      </c>
      <c r="E166" s="14">
        <f>IF($C166="","",FilterMostCritical!$C160)</f>
        <v>0</v>
      </c>
      <c r="F166" s="14" t="str">
        <f>IFERROR(INDEX('2. Data Collection Sheet'!$E:$E,MATCH('3. Most Critical'!$C166,'2. Data Collection Sheet'!$A:$A,0)),"")</f>
        <v/>
      </c>
      <c r="G166" s="14" t="str">
        <f>IFERROR(IF(INDEX('2. Data Collection Sheet'!$F:$F,MATCH('3. Most Critical'!$C166,'2. Data Collection Sheet'!$A:$A,0))="","",INDEX('2. Data Collection Sheet'!$F:$F,MATCH('3. Most Critical'!$C166,'2. Data Collection Sheet'!$A:$A,0))),"")</f>
        <v/>
      </c>
      <c r="H166" s="14" t="str">
        <f>IFERROR(INDEX('3. Asset Results'!$I:$I,MATCH('3. Most Critical'!$C166,'3. Asset Results'!$A:$A,0)),"")</f>
        <v/>
      </c>
      <c r="I166" s="14" t="str">
        <f>IFERROR(INDEX('3. Asset Results'!$H:$H,MATCH('3. Most Critical'!$C166,'3. Asset Results'!$A:$A,0)),"")</f>
        <v/>
      </c>
      <c r="J166" s="14" t="str">
        <f>IFERROR(INDEX('3. Asset Results'!$J:$J,MATCH('3. Most Critical'!$C166,'3. Asset Results'!$A:$A,0)),"")</f>
        <v/>
      </c>
      <c r="K166" s="14" t="str">
        <f>IFERROR(INDEX('3. Asset Results'!$E:$E,MATCH('3. Most Critical'!$C166,'3. Asset Results'!$A:$A,0)),"")</f>
        <v/>
      </c>
      <c r="L166" s="17" t="str">
        <f>IFERROR(INDEX('3. Asset Results'!$L:$L,MATCH('3. Most Critical'!$C166,'3. Asset Results'!$A:$A,0)),"")</f>
        <v/>
      </c>
      <c r="M166" s="17" t="str">
        <f>IFERROR(INDEX('3. Asset Results'!$M:$M,MATCH('3. Most Critical'!$C166,'3. Asset Results'!$A:$A,0)),"")</f>
        <v/>
      </c>
      <c r="N166" s="14" t="str">
        <f>IFERROR(INDEX('2. Data Collection Sheet'!$N:$N,MATCH('3. Most Critical'!$C166,'2. Data Collection Sheet'!$A:$A,0)),"")</f>
        <v/>
      </c>
    </row>
    <row r="167" spans="1:14" ht="59.25" customHeight="1" x14ac:dyDescent="0.25">
      <c r="A167" s="31">
        <v>160</v>
      </c>
      <c r="B167" s="32"/>
      <c r="C167" s="14">
        <f>FilterMostCritical!$A161</f>
        <v>0</v>
      </c>
      <c r="D167" s="14">
        <f>IF($C167="","",FilterMostCritical!$B161)</f>
        <v>0</v>
      </c>
      <c r="E167" s="14">
        <f>IF($C167="","",FilterMostCritical!$C161)</f>
        <v>0</v>
      </c>
      <c r="F167" s="14" t="str">
        <f>IFERROR(INDEX('2. Data Collection Sheet'!$E:$E,MATCH('3. Most Critical'!$C167,'2. Data Collection Sheet'!$A:$A,0)),"")</f>
        <v/>
      </c>
      <c r="G167" s="14" t="str">
        <f>IFERROR(IF(INDEX('2. Data Collection Sheet'!$F:$F,MATCH('3. Most Critical'!$C167,'2. Data Collection Sheet'!$A:$A,0))="","",INDEX('2. Data Collection Sheet'!$F:$F,MATCH('3. Most Critical'!$C167,'2. Data Collection Sheet'!$A:$A,0))),"")</f>
        <v/>
      </c>
      <c r="H167" s="14" t="str">
        <f>IFERROR(INDEX('3. Asset Results'!$I:$I,MATCH('3. Most Critical'!$C167,'3. Asset Results'!$A:$A,0)),"")</f>
        <v/>
      </c>
      <c r="I167" s="14" t="str">
        <f>IFERROR(INDEX('3. Asset Results'!$H:$H,MATCH('3. Most Critical'!$C167,'3. Asset Results'!$A:$A,0)),"")</f>
        <v/>
      </c>
      <c r="J167" s="14" t="str">
        <f>IFERROR(INDEX('3. Asset Results'!$J:$J,MATCH('3. Most Critical'!$C167,'3. Asset Results'!$A:$A,0)),"")</f>
        <v/>
      </c>
      <c r="K167" s="14" t="str">
        <f>IFERROR(INDEX('3. Asset Results'!$E:$E,MATCH('3. Most Critical'!$C167,'3. Asset Results'!$A:$A,0)),"")</f>
        <v/>
      </c>
      <c r="L167" s="17" t="str">
        <f>IFERROR(INDEX('3. Asset Results'!$L:$L,MATCH('3. Most Critical'!$C167,'3. Asset Results'!$A:$A,0)),"")</f>
        <v/>
      </c>
      <c r="M167" s="17" t="str">
        <f>IFERROR(INDEX('3. Asset Results'!$M:$M,MATCH('3. Most Critical'!$C167,'3. Asset Results'!$A:$A,0)),"")</f>
        <v/>
      </c>
      <c r="N167" s="14" t="str">
        <f>IFERROR(INDEX('2. Data Collection Sheet'!$N:$N,MATCH('3. Most Critical'!$C167,'2. Data Collection Sheet'!$A:$A,0)),"")</f>
        <v/>
      </c>
    </row>
    <row r="168" spans="1:14" ht="59.25" customHeight="1" x14ac:dyDescent="0.25">
      <c r="A168" s="31">
        <v>161</v>
      </c>
      <c r="B168" s="32"/>
      <c r="C168" s="14">
        <f>FilterMostCritical!$A162</f>
        <v>0</v>
      </c>
      <c r="D168" s="14">
        <f>IF($C168="","",FilterMostCritical!$B162)</f>
        <v>0</v>
      </c>
      <c r="E168" s="14">
        <f>IF($C168="","",FilterMostCritical!$C162)</f>
        <v>0</v>
      </c>
      <c r="F168" s="14" t="str">
        <f>IFERROR(INDEX('2. Data Collection Sheet'!$E:$E,MATCH('3. Most Critical'!$C168,'2. Data Collection Sheet'!$A:$A,0)),"")</f>
        <v/>
      </c>
      <c r="G168" s="14" t="str">
        <f>IFERROR(IF(INDEX('2. Data Collection Sheet'!$F:$F,MATCH('3. Most Critical'!$C168,'2. Data Collection Sheet'!$A:$A,0))="","",INDEX('2. Data Collection Sheet'!$F:$F,MATCH('3. Most Critical'!$C168,'2. Data Collection Sheet'!$A:$A,0))),"")</f>
        <v/>
      </c>
      <c r="H168" s="14" t="str">
        <f>IFERROR(INDEX('3. Asset Results'!$I:$I,MATCH('3. Most Critical'!$C168,'3. Asset Results'!$A:$A,0)),"")</f>
        <v/>
      </c>
      <c r="I168" s="14" t="str">
        <f>IFERROR(INDEX('3. Asset Results'!$H:$H,MATCH('3. Most Critical'!$C168,'3. Asset Results'!$A:$A,0)),"")</f>
        <v/>
      </c>
      <c r="J168" s="14" t="str">
        <f>IFERROR(INDEX('3. Asset Results'!$J:$J,MATCH('3. Most Critical'!$C168,'3. Asset Results'!$A:$A,0)),"")</f>
        <v/>
      </c>
      <c r="K168" s="14" t="str">
        <f>IFERROR(INDEX('3. Asset Results'!$E:$E,MATCH('3. Most Critical'!$C168,'3. Asset Results'!$A:$A,0)),"")</f>
        <v/>
      </c>
      <c r="L168" s="17" t="str">
        <f>IFERROR(INDEX('3. Asset Results'!$L:$L,MATCH('3. Most Critical'!$C168,'3. Asset Results'!$A:$A,0)),"")</f>
        <v/>
      </c>
      <c r="M168" s="17" t="str">
        <f>IFERROR(INDEX('3. Asset Results'!$M:$M,MATCH('3. Most Critical'!$C168,'3. Asset Results'!$A:$A,0)),"")</f>
        <v/>
      </c>
      <c r="N168" s="14" t="str">
        <f>IFERROR(INDEX('2. Data Collection Sheet'!$N:$N,MATCH('3. Most Critical'!$C168,'2. Data Collection Sheet'!$A:$A,0)),"")</f>
        <v/>
      </c>
    </row>
    <row r="169" spans="1:14" ht="59.25" customHeight="1" x14ac:dyDescent="0.25">
      <c r="A169" s="31">
        <v>162</v>
      </c>
      <c r="B169" s="32"/>
      <c r="C169" s="14">
        <f>FilterMostCritical!$A163</f>
        <v>0</v>
      </c>
      <c r="D169" s="14">
        <f>IF($C169="","",FilterMostCritical!$B163)</f>
        <v>0</v>
      </c>
      <c r="E169" s="14">
        <f>IF($C169="","",FilterMostCritical!$C163)</f>
        <v>0</v>
      </c>
      <c r="F169" s="14" t="str">
        <f>IFERROR(INDEX('2. Data Collection Sheet'!$E:$E,MATCH('3. Most Critical'!$C169,'2. Data Collection Sheet'!$A:$A,0)),"")</f>
        <v/>
      </c>
      <c r="G169" s="14" t="str">
        <f>IFERROR(IF(INDEX('2. Data Collection Sheet'!$F:$F,MATCH('3. Most Critical'!$C169,'2. Data Collection Sheet'!$A:$A,0))="","",INDEX('2. Data Collection Sheet'!$F:$F,MATCH('3. Most Critical'!$C169,'2. Data Collection Sheet'!$A:$A,0))),"")</f>
        <v/>
      </c>
      <c r="H169" s="14" t="str">
        <f>IFERROR(INDEX('3. Asset Results'!$I:$I,MATCH('3. Most Critical'!$C169,'3. Asset Results'!$A:$A,0)),"")</f>
        <v/>
      </c>
      <c r="I169" s="14" t="str">
        <f>IFERROR(INDEX('3. Asset Results'!$H:$H,MATCH('3. Most Critical'!$C169,'3. Asset Results'!$A:$A,0)),"")</f>
        <v/>
      </c>
      <c r="J169" s="14" t="str">
        <f>IFERROR(INDEX('3. Asset Results'!$J:$J,MATCH('3. Most Critical'!$C169,'3. Asset Results'!$A:$A,0)),"")</f>
        <v/>
      </c>
      <c r="K169" s="14" t="str">
        <f>IFERROR(INDEX('3. Asset Results'!$E:$E,MATCH('3. Most Critical'!$C169,'3. Asset Results'!$A:$A,0)),"")</f>
        <v/>
      </c>
      <c r="L169" s="17" t="str">
        <f>IFERROR(INDEX('3. Asset Results'!$L:$L,MATCH('3. Most Critical'!$C169,'3. Asset Results'!$A:$A,0)),"")</f>
        <v/>
      </c>
      <c r="M169" s="17" t="str">
        <f>IFERROR(INDEX('3. Asset Results'!$M:$M,MATCH('3. Most Critical'!$C169,'3. Asset Results'!$A:$A,0)),"")</f>
        <v/>
      </c>
      <c r="N169" s="14" t="str">
        <f>IFERROR(INDEX('2. Data Collection Sheet'!$N:$N,MATCH('3. Most Critical'!$C169,'2. Data Collection Sheet'!$A:$A,0)),"")</f>
        <v/>
      </c>
    </row>
    <row r="170" spans="1:14" ht="59.25" customHeight="1" x14ac:dyDescent="0.25">
      <c r="A170" s="31">
        <v>163</v>
      </c>
      <c r="B170" s="32"/>
      <c r="C170" s="14">
        <f>FilterMostCritical!$A164</f>
        <v>0</v>
      </c>
      <c r="D170" s="14">
        <f>IF($C170="","",FilterMostCritical!$B164)</f>
        <v>0</v>
      </c>
      <c r="E170" s="14">
        <f>IF($C170="","",FilterMostCritical!$C164)</f>
        <v>0</v>
      </c>
      <c r="F170" s="14" t="str">
        <f>IFERROR(INDEX('2. Data Collection Sheet'!$E:$E,MATCH('3. Most Critical'!$C170,'2. Data Collection Sheet'!$A:$A,0)),"")</f>
        <v/>
      </c>
      <c r="G170" s="14" t="str">
        <f>IFERROR(IF(INDEX('2. Data Collection Sheet'!$F:$F,MATCH('3. Most Critical'!$C170,'2. Data Collection Sheet'!$A:$A,0))="","",INDEX('2. Data Collection Sheet'!$F:$F,MATCH('3. Most Critical'!$C170,'2. Data Collection Sheet'!$A:$A,0))),"")</f>
        <v/>
      </c>
      <c r="H170" s="14" t="str">
        <f>IFERROR(INDEX('3. Asset Results'!$I:$I,MATCH('3. Most Critical'!$C170,'3. Asset Results'!$A:$A,0)),"")</f>
        <v/>
      </c>
      <c r="I170" s="14" t="str">
        <f>IFERROR(INDEX('3. Asset Results'!$H:$H,MATCH('3. Most Critical'!$C170,'3. Asset Results'!$A:$A,0)),"")</f>
        <v/>
      </c>
      <c r="J170" s="14" t="str">
        <f>IFERROR(INDEX('3. Asset Results'!$J:$J,MATCH('3. Most Critical'!$C170,'3. Asset Results'!$A:$A,0)),"")</f>
        <v/>
      </c>
      <c r="K170" s="14" t="str">
        <f>IFERROR(INDEX('3. Asset Results'!$E:$E,MATCH('3. Most Critical'!$C170,'3. Asset Results'!$A:$A,0)),"")</f>
        <v/>
      </c>
      <c r="L170" s="17" t="str">
        <f>IFERROR(INDEX('3. Asset Results'!$L:$L,MATCH('3. Most Critical'!$C170,'3. Asset Results'!$A:$A,0)),"")</f>
        <v/>
      </c>
      <c r="M170" s="17" t="str">
        <f>IFERROR(INDEX('3. Asset Results'!$M:$M,MATCH('3. Most Critical'!$C170,'3. Asset Results'!$A:$A,0)),"")</f>
        <v/>
      </c>
      <c r="N170" s="14" t="str">
        <f>IFERROR(INDEX('2. Data Collection Sheet'!$N:$N,MATCH('3. Most Critical'!$C170,'2. Data Collection Sheet'!$A:$A,0)),"")</f>
        <v/>
      </c>
    </row>
    <row r="171" spans="1:14" ht="59.25" customHeight="1" x14ac:dyDescent="0.25">
      <c r="A171" s="31">
        <v>164</v>
      </c>
      <c r="B171" s="32"/>
      <c r="C171" s="14">
        <f>FilterMostCritical!$A165</f>
        <v>0</v>
      </c>
      <c r="D171" s="14">
        <f>IF($C171="","",FilterMostCritical!$B165)</f>
        <v>0</v>
      </c>
      <c r="E171" s="14">
        <f>IF($C171="","",FilterMostCritical!$C165)</f>
        <v>0</v>
      </c>
      <c r="F171" s="14" t="str">
        <f>IFERROR(INDEX('2. Data Collection Sheet'!$E:$E,MATCH('3. Most Critical'!$C171,'2. Data Collection Sheet'!$A:$A,0)),"")</f>
        <v/>
      </c>
      <c r="G171" s="14" t="str">
        <f>IFERROR(IF(INDEX('2. Data Collection Sheet'!$F:$F,MATCH('3. Most Critical'!$C171,'2. Data Collection Sheet'!$A:$A,0))="","",INDEX('2. Data Collection Sheet'!$F:$F,MATCH('3. Most Critical'!$C171,'2. Data Collection Sheet'!$A:$A,0))),"")</f>
        <v/>
      </c>
      <c r="H171" s="14" t="str">
        <f>IFERROR(INDEX('3. Asset Results'!$I:$I,MATCH('3. Most Critical'!$C171,'3. Asset Results'!$A:$A,0)),"")</f>
        <v/>
      </c>
      <c r="I171" s="14" t="str">
        <f>IFERROR(INDEX('3. Asset Results'!$H:$H,MATCH('3. Most Critical'!$C171,'3. Asset Results'!$A:$A,0)),"")</f>
        <v/>
      </c>
      <c r="J171" s="14" t="str">
        <f>IFERROR(INDEX('3. Asset Results'!$J:$J,MATCH('3. Most Critical'!$C171,'3. Asset Results'!$A:$A,0)),"")</f>
        <v/>
      </c>
      <c r="K171" s="14" t="str">
        <f>IFERROR(INDEX('3. Asset Results'!$E:$E,MATCH('3. Most Critical'!$C171,'3. Asset Results'!$A:$A,0)),"")</f>
        <v/>
      </c>
      <c r="L171" s="17" t="str">
        <f>IFERROR(INDEX('3. Asset Results'!$L:$L,MATCH('3. Most Critical'!$C171,'3. Asset Results'!$A:$A,0)),"")</f>
        <v/>
      </c>
      <c r="M171" s="17" t="str">
        <f>IFERROR(INDEX('3. Asset Results'!$M:$M,MATCH('3. Most Critical'!$C171,'3. Asset Results'!$A:$A,0)),"")</f>
        <v/>
      </c>
      <c r="N171" s="14" t="str">
        <f>IFERROR(INDEX('2. Data Collection Sheet'!$N:$N,MATCH('3. Most Critical'!$C171,'2. Data Collection Sheet'!$A:$A,0)),"")</f>
        <v/>
      </c>
    </row>
    <row r="172" spans="1:14" ht="59.25" customHeight="1" x14ac:dyDescent="0.25">
      <c r="A172" s="31">
        <v>165</v>
      </c>
      <c r="B172" s="32"/>
      <c r="C172" s="14">
        <f>FilterMostCritical!$A166</f>
        <v>0</v>
      </c>
      <c r="D172" s="14">
        <f>IF($C172="","",FilterMostCritical!$B166)</f>
        <v>0</v>
      </c>
      <c r="E172" s="14">
        <f>IF($C172="","",FilterMostCritical!$C166)</f>
        <v>0</v>
      </c>
      <c r="F172" s="14" t="str">
        <f>IFERROR(INDEX('2. Data Collection Sheet'!$E:$E,MATCH('3. Most Critical'!$C172,'2. Data Collection Sheet'!$A:$A,0)),"")</f>
        <v/>
      </c>
      <c r="G172" s="14" t="str">
        <f>IFERROR(IF(INDEX('2. Data Collection Sheet'!$F:$F,MATCH('3. Most Critical'!$C172,'2. Data Collection Sheet'!$A:$A,0))="","",INDEX('2. Data Collection Sheet'!$F:$F,MATCH('3. Most Critical'!$C172,'2. Data Collection Sheet'!$A:$A,0))),"")</f>
        <v/>
      </c>
      <c r="H172" s="14" t="str">
        <f>IFERROR(INDEX('3. Asset Results'!$I:$I,MATCH('3. Most Critical'!$C172,'3. Asset Results'!$A:$A,0)),"")</f>
        <v/>
      </c>
      <c r="I172" s="14" t="str">
        <f>IFERROR(INDEX('3. Asset Results'!$H:$H,MATCH('3. Most Critical'!$C172,'3. Asset Results'!$A:$A,0)),"")</f>
        <v/>
      </c>
      <c r="J172" s="14" t="str">
        <f>IFERROR(INDEX('3. Asset Results'!$J:$J,MATCH('3. Most Critical'!$C172,'3. Asset Results'!$A:$A,0)),"")</f>
        <v/>
      </c>
      <c r="K172" s="14" t="str">
        <f>IFERROR(INDEX('3. Asset Results'!$E:$E,MATCH('3. Most Critical'!$C172,'3. Asset Results'!$A:$A,0)),"")</f>
        <v/>
      </c>
      <c r="L172" s="17" t="str">
        <f>IFERROR(INDEX('3. Asset Results'!$L:$L,MATCH('3. Most Critical'!$C172,'3. Asset Results'!$A:$A,0)),"")</f>
        <v/>
      </c>
      <c r="M172" s="17" t="str">
        <f>IFERROR(INDEX('3. Asset Results'!$M:$M,MATCH('3. Most Critical'!$C172,'3. Asset Results'!$A:$A,0)),"")</f>
        <v/>
      </c>
      <c r="N172" s="14" t="str">
        <f>IFERROR(INDEX('2. Data Collection Sheet'!$N:$N,MATCH('3. Most Critical'!$C172,'2. Data Collection Sheet'!$A:$A,0)),"")</f>
        <v/>
      </c>
    </row>
    <row r="173" spans="1:14" ht="59.25" customHeight="1" x14ac:dyDescent="0.25">
      <c r="A173" s="31">
        <v>166</v>
      </c>
      <c r="B173" s="32"/>
      <c r="C173" s="14">
        <f>FilterMostCritical!$A167</f>
        <v>0</v>
      </c>
      <c r="D173" s="14">
        <f>IF($C173="","",FilterMostCritical!$B167)</f>
        <v>0</v>
      </c>
      <c r="E173" s="14">
        <f>IF($C173="","",FilterMostCritical!$C167)</f>
        <v>0</v>
      </c>
      <c r="F173" s="14" t="str">
        <f>IFERROR(INDEX('2. Data Collection Sheet'!$E:$E,MATCH('3. Most Critical'!$C173,'2. Data Collection Sheet'!$A:$A,0)),"")</f>
        <v/>
      </c>
      <c r="G173" s="14" t="str">
        <f>IFERROR(IF(INDEX('2. Data Collection Sheet'!$F:$F,MATCH('3. Most Critical'!$C173,'2. Data Collection Sheet'!$A:$A,0))="","",INDEX('2. Data Collection Sheet'!$F:$F,MATCH('3. Most Critical'!$C173,'2. Data Collection Sheet'!$A:$A,0))),"")</f>
        <v/>
      </c>
      <c r="H173" s="14" t="str">
        <f>IFERROR(INDEX('3. Asset Results'!$I:$I,MATCH('3. Most Critical'!$C173,'3. Asset Results'!$A:$A,0)),"")</f>
        <v/>
      </c>
      <c r="I173" s="14" t="str">
        <f>IFERROR(INDEX('3. Asset Results'!$H:$H,MATCH('3. Most Critical'!$C173,'3. Asset Results'!$A:$A,0)),"")</f>
        <v/>
      </c>
      <c r="J173" s="14" t="str">
        <f>IFERROR(INDEX('3. Asset Results'!$J:$J,MATCH('3. Most Critical'!$C173,'3. Asset Results'!$A:$A,0)),"")</f>
        <v/>
      </c>
      <c r="K173" s="14" t="str">
        <f>IFERROR(INDEX('3. Asset Results'!$E:$E,MATCH('3. Most Critical'!$C173,'3. Asset Results'!$A:$A,0)),"")</f>
        <v/>
      </c>
      <c r="L173" s="17" t="str">
        <f>IFERROR(INDEX('3. Asset Results'!$L:$L,MATCH('3. Most Critical'!$C173,'3. Asset Results'!$A:$A,0)),"")</f>
        <v/>
      </c>
      <c r="M173" s="17" t="str">
        <f>IFERROR(INDEX('3. Asset Results'!$M:$M,MATCH('3. Most Critical'!$C173,'3. Asset Results'!$A:$A,0)),"")</f>
        <v/>
      </c>
      <c r="N173" s="14" t="str">
        <f>IFERROR(INDEX('2. Data Collection Sheet'!$N:$N,MATCH('3. Most Critical'!$C173,'2. Data Collection Sheet'!$A:$A,0)),"")</f>
        <v/>
      </c>
    </row>
    <row r="174" spans="1:14" ht="59.25" customHeight="1" x14ac:dyDescent="0.25">
      <c r="A174" s="31">
        <v>167</v>
      </c>
      <c r="B174" s="32"/>
      <c r="C174" s="14">
        <f>FilterMostCritical!$A168</f>
        <v>0</v>
      </c>
      <c r="D174" s="14">
        <f>IF($C174="","",FilterMostCritical!$B168)</f>
        <v>0</v>
      </c>
      <c r="E174" s="14">
        <f>IF($C174="","",FilterMostCritical!$C168)</f>
        <v>0</v>
      </c>
      <c r="F174" s="14" t="str">
        <f>IFERROR(INDEX('2. Data Collection Sheet'!$E:$E,MATCH('3. Most Critical'!$C174,'2. Data Collection Sheet'!$A:$A,0)),"")</f>
        <v/>
      </c>
      <c r="G174" s="14" t="str">
        <f>IFERROR(IF(INDEX('2. Data Collection Sheet'!$F:$F,MATCH('3. Most Critical'!$C174,'2. Data Collection Sheet'!$A:$A,0))="","",INDEX('2. Data Collection Sheet'!$F:$F,MATCH('3. Most Critical'!$C174,'2. Data Collection Sheet'!$A:$A,0))),"")</f>
        <v/>
      </c>
      <c r="H174" s="14" t="str">
        <f>IFERROR(INDEX('3. Asset Results'!$I:$I,MATCH('3. Most Critical'!$C174,'3. Asset Results'!$A:$A,0)),"")</f>
        <v/>
      </c>
      <c r="I174" s="14" t="str">
        <f>IFERROR(INDEX('3. Asset Results'!$H:$H,MATCH('3. Most Critical'!$C174,'3. Asset Results'!$A:$A,0)),"")</f>
        <v/>
      </c>
      <c r="J174" s="14" t="str">
        <f>IFERROR(INDEX('3. Asset Results'!$J:$J,MATCH('3. Most Critical'!$C174,'3. Asset Results'!$A:$A,0)),"")</f>
        <v/>
      </c>
      <c r="K174" s="14" t="str">
        <f>IFERROR(INDEX('3. Asset Results'!$E:$E,MATCH('3. Most Critical'!$C174,'3. Asset Results'!$A:$A,0)),"")</f>
        <v/>
      </c>
      <c r="L174" s="17" t="str">
        <f>IFERROR(INDEX('3. Asset Results'!$L:$L,MATCH('3. Most Critical'!$C174,'3. Asset Results'!$A:$A,0)),"")</f>
        <v/>
      </c>
      <c r="M174" s="17" t="str">
        <f>IFERROR(INDEX('3. Asset Results'!$M:$M,MATCH('3. Most Critical'!$C174,'3. Asset Results'!$A:$A,0)),"")</f>
        <v/>
      </c>
      <c r="N174" s="14" t="str">
        <f>IFERROR(INDEX('2. Data Collection Sheet'!$N:$N,MATCH('3. Most Critical'!$C174,'2. Data Collection Sheet'!$A:$A,0)),"")</f>
        <v/>
      </c>
    </row>
    <row r="175" spans="1:14" ht="59.25" customHeight="1" x14ac:dyDescent="0.25">
      <c r="A175" s="31">
        <v>168</v>
      </c>
      <c r="B175" s="32"/>
      <c r="C175" s="14">
        <f>FilterMostCritical!$A169</f>
        <v>0</v>
      </c>
      <c r="D175" s="14">
        <f>IF($C175="","",FilterMostCritical!$B169)</f>
        <v>0</v>
      </c>
      <c r="E175" s="14">
        <f>IF($C175="","",FilterMostCritical!$C169)</f>
        <v>0</v>
      </c>
      <c r="F175" s="14" t="str">
        <f>IFERROR(INDEX('2. Data Collection Sheet'!$E:$E,MATCH('3. Most Critical'!$C175,'2. Data Collection Sheet'!$A:$A,0)),"")</f>
        <v/>
      </c>
      <c r="G175" s="14" t="str">
        <f>IFERROR(IF(INDEX('2. Data Collection Sheet'!$F:$F,MATCH('3. Most Critical'!$C175,'2. Data Collection Sheet'!$A:$A,0))="","",INDEX('2. Data Collection Sheet'!$F:$F,MATCH('3. Most Critical'!$C175,'2. Data Collection Sheet'!$A:$A,0))),"")</f>
        <v/>
      </c>
      <c r="H175" s="14" t="str">
        <f>IFERROR(INDEX('3. Asset Results'!$I:$I,MATCH('3. Most Critical'!$C175,'3. Asset Results'!$A:$A,0)),"")</f>
        <v/>
      </c>
      <c r="I175" s="14" t="str">
        <f>IFERROR(INDEX('3. Asset Results'!$H:$H,MATCH('3. Most Critical'!$C175,'3. Asset Results'!$A:$A,0)),"")</f>
        <v/>
      </c>
      <c r="J175" s="14" t="str">
        <f>IFERROR(INDEX('3. Asset Results'!$J:$J,MATCH('3. Most Critical'!$C175,'3. Asset Results'!$A:$A,0)),"")</f>
        <v/>
      </c>
      <c r="K175" s="14" t="str">
        <f>IFERROR(INDEX('3. Asset Results'!$E:$E,MATCH('3. Most Critical'!$C175,'3. Asset Results'!$A:$A,0)),"")</f>
        <v/>
      </c>
      <c r="L175" s="17" t="str">
        <f>IFERROR(INDEX('3. Asset Results'!$L:$L,MATCH('3. Most Critical'!$C175,'3. Asset Results'!$A:$A,0)),"")</f>
        <v/>
      </c>
      <c r="M175" s="17" t="str">
        <f>IFERROR(INDEX('3. Asset Results'!$M:$M,MATCH('3. Most Critical'!$C175,'3. Asset Results'!$A:$A,0)),"")</f>
        <v/>
      </c>
      <c r="N175" s="14" t="str">
        <f>IFERROR(INDEX('2. Data Collection Sheet'!$N:$N,MATCH('3. Most Critical'!$C175,'2. Data Collection Sheet'!$A:$A,0)),"")</f>
        <v/>
      </c>
    </row>
    <row r="176" spans="1:14" ht="59.25" customHeight="1" x14ac:dyDescent="0.25">
      <c r="A176" s="31">
        <v>169</v>
      </c>
      <c r="B176" s="32"/>
      <c r="C176" s="14">
        <f>FilterMostCritical!$A170</f>
        <v>0</v>
      </c>
      <c r="D176" s="14">
        <f>IF($C176="","",FilterMostCritical!$B170)</f>
        <v>0</v>
      </c>
      <c r="E176" s="14">
        <f>IF($C176="","",FilterMostCritical!$C170)</f>
        <v>0</v>
      </c>
      <c r="F176" s="14" t="str">
        <f>IFERROR(INDEX('2. Data Collection Sheet'!$E:$E,MATCH('3. Most Critical'!$C176,'2. Data Collection Sheet'!$A:$A,0)),"")</f>
        <v/>
      </c>
      <c r="G176" s="14" t="str">
        <f>IFERROR(IF(INDEX('2. Data Collection Sheet'!$F:$F,MATCH('3. Most Critical'!$C176,'2. Data Collection Sheet'!$A:$A,0))="","",INDEX('2. Data Collection Sheet'!$F:$F,MATCH('3. Most Critical'!$C176,'2. Data Collection Sheet'!$A:$A,0))),"")</f>
        <v/>
      </c>
      <c r="H176" s="14" t="str">
        <f>IFERROR(INDEX('3. Asset Results'!$I:$I,MATCH('3. Most Critical'!$C176,'3. Asset Results'!$A:$A,0)),"")</f>
        <v/>
      </c>
      <c r="I176" s="14" t="str">
        <f>IFERROR(INDEX('3. Asset Results'!$H:$H,MATCH('3. Most Critical'!$C176,'3. Asset Results'!$A:$A,0)),"")</f>
        <v/>
      </c>
      <c r="J176" s="14" t="str">
        <f>IFERROR(INDEX('3. Asset Results'!$J:$J,MATCH('3. Most Critical'!$C176,'3. Asset Results'!$A:$A,0)),"")</f>
        <v/>
      </c>
      <c r="K176" s="14" t="str">
        <f>IFERROR(INDEX('3. Asset Results'!$E:$E,MATCH('3. Most Critical'!$C176,'3. Asset Results'!$A:$A,0)),"")</f>
        <v/>
      </c>
      <c r="L176" s="17" t="str">
        <f>IFERROR(INDEX('3. Asset Results'!$L:$L,MATCH('3. Most Critical'!$C176,'3. Asset Results'!$A:$A,0)),"")</f>
        <v/>
      </c>
      <c r="M176" s="17" t="str">
        <f>IFERROR(INDEX('3. Asset Results'!$M:$M,MATCH('3. Most Critical'!$C176,'3. Asset Results'!$A:$A,0)),"")</f>
        <v/>
      </c>
      <c r="N176" s="14" t="str">
        <f>IFERROR(INDEX('2. Data Collection Sheet'!$N:$N,MATCH('3. Most Critical'!$C176,'2. Data Collection Sheet'!$A:$A,0)),"")</f>
        <v/>
      </c>
    </row>
    <row r="177" spans="1:14" ht="59.25" customHeight="1" x14ac:dyDescent="0.25">
      <c r="A177" s="31">
        <v>170</v>
      </c>
      <c r="B177" s="32"/>
      <c r="C177" s="14">
        <f>FilterMostCritical!$A171</f>
        <v>0</v>
      </c>
      <c r="D177" s="14">
        <f>IF($C177="","",FilterMostCritical!$B171)</f>
        <v>0</v>
      </c>
      <c r="E177" s="14">
        <f>IF($C177="","",FilterMostCritical!$C171)</f>
        <v>0</v>
      </c>
      <c r="F177" s="14" t="str">
        <f>IFERROR(INDEX('2. Data Collection Sheet'!$E:$E,MATCH('3. Most Critical'!$C177,'2. Data Collection Sheet'!$A:$A,0)),"")</f>
        <v/>
      </c>
      <c r="G177" s="14" t="str">
        <f>IFERROR(IF(INDEX('2. Data Collection Sheet'!$F:$F,MATCH('3. Most Critical'!$C177,'2. Data Collection Sheet'!$A:$A,0))="","",INDEX('2. Data Collection Sheet'!$F:$F,MATCH('3. Most Critical'!$C177,'2. Data Collection Sheet'!$A:$A,0))),"")</f>
        <v/>
      </c>
      <c r="H177" s="14" t="str">
        <f>IFERROR(INDEX('3. Asset Results'!$I:$I,MATCH('3. Most Critical'!$C177,'3. Asset Results'!$A:$A,0)),"")</f>
        <v/>
      </c>
      <c r="I177" s="14" t="str">
        <f>IFERROR(INDEX('3. Asset Results'!$H:$H,MATCH('3. Most Critical'!$C177,'3. Asset Results'!$A:$A,0)),"")</f>
        <v/>
      </c>
      <c r="J177" s="14" t="str">
        <f>IFERROR(INDEX('3. Asset Results'!$J:$J,MATCH('3. Most Critical'!$C177,'3. Asset Results'!$A:$A,0)),"")</f>
        <v/>
      </c>
      <c r="K177" s="14" t="str">
        <f>IFERROR(INDEX('3. Asset Results'!$E:$E,MATCH('3. Most Critical'!$C177,'3. Asset Results'!$A:$A,0)),"")</f>
        <v/>
      </c>
      <c r="L177" s="17" t="str">
        <f>IFERROR(INDEX('3. Asset Results'!$L:$L,MATCH('3. Most Critical'!$C177,'3. Asset Results'!$A:$A,0)),"")</f>
        <v/>
      </c>
      <c r="M177" s="17" t="str">
        <f>IFERROR(INDEX('3. Asset Results'!$M:$M,MATCH('3. Most Critical'!$C177,'3. Asset Results'!$A:$A,0)),"")</f>
        <v/>
      </c>
      <c r="N177" s="14" t="str">
        <f>IFERROR(INDEX('2. Data Collection Sheet'!$N:$N,MATCH('3. Most Critical'!$C177,'2. Data Collection Sheet'!$A:$A,0)),"")</f>
        <v/>
      </c>
    </row>
    <row r="178" spans="1:14" ht="59.25" customHeight="1" x14ac:dyDescent="0.25">
      <c r="A178" s="31">
        <v>171</v>
      </c>
      <c r="B178" s="32"/>
      <c r="C178" s="14">
        <f>FilterMostCritical!$A172</f>
        <v>0</v>
      </c>
      <c r="D178" s="14">
        <f>IF($C178="","",FilterMostCritical!$B172)</f>
        <v>0</v>
      </c>
      <c r="E178" s="14">
        <f>IF($C178="","",FilterMostCritical!$C172)</f>
        <v>0</v>
      </c>
      <c r="F178" s="14" t="str">
        <f>IFERROR(INDEX('2. Data Collection Sheet'!$E:$E,MATCH('3. Most Critical'!$C178,'2. Data Collection Sheet'!$A:$A,0)),"")</f>
        <v/>
      </c>
      <c r="G178" s="14" t="str">
        <f>IFERROR(IF(INDEX('2. Data Collection Sheet'!$F:$F,MATCH('3. Most Critical'!$C178,'2. Data Collection Sheet'!$A:$A,0))="","",INDEX('2. Data Collection Sheet'!$F:$F,MATCH('3. Most Critical'!$C178,'2. Data Collection Sheet'!$A:$A,0))),"")</f>
        <v/>
      </c>
      <c r="H178" s="14" t="str">
        <f>IFERROR(INDEX('3. Asset Results'!$I:$I,MATCH('3. Most Critical'!$C178,'3. Asset Results'!$A:$A,0)),"")</f>
        <v/>
      </c>
      <c r="I178" s="14" t="str">
        <f>IFERROR(INDEX('3. Asset Results'!$H:$H,MATCH('3. Most Critical'!$C178,'3. Asset Results'!$A:$A,0)),"")</f>
        <v/>
      </c>
      <c r="J178" s="14" t="str">
        <f>IFERROR(INDEX('3. Asset Results'!$J:$J,MATCH('3. Most Critical'!$C178,'3. Asset Results'!$A:$A,0)),"")</f>
        <v/>
      </c>
      <c r="K178" s="14" t="str">
        <f>IFERROR(INDEX('3. Asset Results'!$E:$E,MATCH('3. Most Critical'!$C178,'3. Asset Results'!$A:$A,0)),"")</f>
        <v/>
      </c>
      <c r="L178" s="17" t="str">
        <f>IFERROR(INDEX('3. Asset Results'!$L:$L,MATCH('3. Most Critical'!$C178,'3. Asset Results'!$A:$A,0)),"")</f>
        <v/>
      </c>
      <c r="M178" s="17" t="str">
        <f>IFERROR(INDEX('3. Asset Results'!$M:$M,MATCH('3. Most Critical'!$C178,'3. Asset Results'!$A:$A,0)),"")</f>
        <v/>
      </c>
      <c r="N178" s="14" t="str">
        <f>IFERROR(INDEX('2. Data Collection Sheet'!$N:$N,MATCH('3. Most Critical'!$C178,'2. Data Collection Sheet'!$A:$A,0)),"")</f>
        <v/>
      </c>
    </row>
    <row r="179" spans="1:14" ht="59.25" customHeight="1" x14ac:dyDescent="0.25">
      <c r="A179" s="31">
        <v>172</v>
      </c>
      <c r="B179" s="32"/>
      <c r="C179" s="14">
        <f>FilterMostCritical!$A173</f>
        <v>0</v>
      </c>
      <c r="D179" s="14">
        <f>IF($C179="","",FilterMostCritical!$B173)</f>
        <v>0</v>
      </c>
      <c r="E179" s="14">
        <f>IF($C179="","",FilterMostCritical!$C173)</f>
        <v>0</v>
      </c>
      <c r="F179" s="14" t="str">
        <f>IFERROR(INDEX('2. Data Collection Sheet'!$E:$E,MATCH('3. Most Critical'!$C179,'2. Data Collection Sheet'!$A:$A,0)),"")</f>
        <v/>
      </c>
      <c r="G179" s="14" t="str">
        <f>IFERROR(IF(INDEX('2. Data Collection Sheet'!$F:$F,MATCH('3. Most Critical'!$C179,'2. Data Collection Sheet'!$A:$A,0))="","",INDEX('2. Data Collection Sheet'!$F:$F,MATCH('3. Most Critical'!$C179,'2. Data Collection Sheet'!$A:$A,0))),"")</f>
        <v/>
      </c>
      <c r="H179" s="14" t="str">
        <f>IFERROR(INDEX('3. Asset Results'!$I:$I,MATCH('3. Most Critical'!$C179,'3. Asset Results'!$A:$A,0)),"")</f>
        <v/>
      </c>
      <c r="I179" s="14" t="str">
        <f>IFERROR(INDEX('3. Asset Results'!$H:$H,MATCH('3. Most Critical'!$C179,'3. Asset Results'!$A:$A,0)),"")</f>
        <v/>
      </c>
      <c r="J179" s="14" t="str">
        <f>IFERROR(INDEX('3. Asset Results'!$J:$J,MATCH('3. Most Critical'!$C179,'3. Asset Results'!$A:$A,0)),"")</f>
        <v/>
      </c>
      <c r="K179" s="14" t="str">
        <f>IFERROR(INDEX('3. Asset Results'!$E:$E,MATCH('3. Most Critical'!$C179,'3. Asset Results'!$A:$A,0)),"")</f>
        <v/>
      </c>
      <c r="L179" s="17" t="str">
        <f>IFERROR(INDEX('3. Asset Results'!$L:$L,MATCH('3. Most Critical'!$C179,'3. Asset Results'!$A:$A,0)),"")</f>
        <v/>
      </c>
      <c r="M179" s="17" t="str">
        <f>IFERROR(INDEX('3. Asset Results'!$M:$M,MATCH('3. Most Critical'!$C179,'3. Asset Results'!$A:$A,0)),"")</f>
        <v/>
      </c>
      <c r="N179" s="14" t="str">
        <f>IFERROR(INDEX('2. Data Collection Sheet'!$N:$N,MATCH('3. Most Critical'!$C179,'2. Data Collection Sheet'!$A:$A,0)),"")</f>
        <v/>
      </c>
    </row>
    <row r="180" spans="1:14" ht="59.25" customHeight="1" x14ac:dyDescent="0.25">
      <c r="A180" s="31">
        <v>173</v>
      </c>
      <c r="B180" s="32"/>
      <c r="C180" s="14">
        <f>FilterMostCritical!$A174</f>
        <v>0</v>
      </c>
      <c r="D180" s="14">
        <f>IF($C180="","",FilterMostCritical!$B174)</f>
        <v>0</v>
      </c>
      <c r="E180" s="14">
        <f>IF($C180="","",FilterMostCritical!$C174)</f>
        <v>0</v>
      </c>
      <c r="F180" s="14" t="str">
        <f>IFERROR(INDEX('2. Data Collection Sheet'!$E:$E,MATCH('3. Most Critical'!$C180,'2. Data Collection Sheet'!$A:$A,0)),"")</f>
        <v/>
      </c>
      <c r="G180" s="14" t="str">
        <f>IFERROR(IF(INDEX('2. Data Collection Sheet'!$F:$F,MATCH('3. Most Critical'!$C180,'2. Data Collection Sheet'!$A:$A,0))="","",INDEX('2. Data Collection Sheet'!$F:$F,MATCH('3. Most Critical'!$C180,'2. Data Collection Sheet'!$A:$A,0))),"")</f>
        <v/>
      </c>
      <c r="H180" s="14" t="str">
        <f>IFERROR(INDEX('3. Asset Results'!$I:$I,MATCH('3. Most Critical'!$C180,'3. Asset Results'!$A:$A,0)),"")</f>
        <v/>
      </c>
      <c r="I180" s="14" t="str">
        <f>IFERROR(INDEX('3. Asset Results'!$H:$H,MATCH('3. Most Critical'!$C180,'3. Asset Results'!$A:$A,0)),"")</f>
        <v/>
      </c>
      <c r="J180" s="14" t="str">
        <f>IFERROR(INDEX('3. Asset Results'!$J:$J,MATCH('3. Most Critical'!$C180,'3. Asset Results'!$A:$A,0)),"")</f>
        <v/>
      </c>
      <c r="K180" s="14" t="str">
        <f>IFERROR(INDEX('3. Asset Results'!$E:$E,MATCH('3. Most Critical'!$C180,'3. Asset Results'!$A:$A,0)),"")</f>
        <v/>
      </c>
      <c r="L180" s="17" t="str">
        <f>IFERROR(INDEX('3. Asset Results'!$L:$L,MATCH('3. Most Critical'!$C180,'3. Asset Results'!$A:$A,0)),"")</f>
        <v/>
      </c>
      <c r="M180" s="17" t="str">
        <f>IFERROR(INDEX('3. Asset Results'!$M:$M,MATCH('3. Most Critical'!$C180,'3. Asset Results'!$A:$A,0)),"")</f>
        <v/>
      </c>
      <c r="N180" s="14" t="str">
        <f>IFERROR(INDEX('2. Data Collection Sheet'!$N:$N,MATCH('3. Most Critical'!$C180,'2. Data Collection Sheet'!$A:$A,0)),"")</f>
        <v/>
      </c>
    </row>
    <row r="181" spans="1:14" ht="59.25" customHeight="1" x14ac:dyDescent="0.25">
      <c r="A181" s="31">
        <v>174</v>
      </c>
      <c r="B181" s="32"/>
      <c r="C181" s="14">
        <f>FilterMostCritical!$A175</f>
        <v>0</v>
      </c>
      <c r="D181" s="14">
        <f>IF($C181="","",FilterMostCritical!$B175)</f>
        <v>0</v>
      </c>
      <c r="E181" s="14">
        <f>IF($C181="","",FilterMostCritical!$C175)</f>
        <v>0</v>
      </c>
      <c r="F181" s="14" t="str">
        <f>IFERROR(INDEX('2. Data Collection Sheet'!$E:$E,MATCH('3. Most Critical'!$C181,'2. Data Collection Sheet'!$A:$A,0)),"")</f>
        <v/>
      </c>
      <c r="G181" s="14" t="str">
        <f>IFERROR(IF(INDEX('2. Data Collection Sheet'!$F:$F,MATCH('3. Most Critical'!$C181,'2. Data Collection Sheet'!$A:$A,0))="","",INDEX('2. Data Collection Sheet'!$F:$F,MATCH('3. Most Critical'!$C181,'2. Data Collection Sheet'!$A:$A,0))),"")</f>
        <v/>
      </c>
      <c r="H181" s="14" t="str">
        <f>IFERROR(INDEX('3. Asset Results'!$I:$I,MATCH('3. Most Critical'!$C181,'3. Asset Results'!$A:$A,0)),"")</f>
        <v/>
      </c>
      <c r="I181" s="14" t="str">
        <f>IFERROR(INDEX('3. Asset Results'!$H:$H,MATCH('3. Most Critical'!$C181,'3. Asset Results'!$A:$A,0)),"")</f>
        <v/>
      </c>
      <c r="J181" s="14" t="str">
        <f>IFERROR(INDEX('3. Asset Results'!$J:$J,MATCH('3. Most Critical'!$C181,'3. Asset Results'!$A:$A,0)),"")</f>
        <v/>
      </c>
      <c r="K181" s="14" t="str">
        <f>IFERROR(INDEX('3. Asset Results'!$E:$E,MATCH('3. Most Critical'!$C181,'3. Asset Results'!$A:$A,0)),"")</f>
        <v/>
      </c>
      <c r="L181" s="17" t="str">
        <f>IFERROR(INDEX('3. Asset Results'!$L:$L,MATCH('3. Most Critical'!$C181,'3. Asset Results'!$A:$A,0)),"")</f>
        <v/>
      </c>
      <c r="M181" s="17" t="str">
        <f>IFERROR(INDEX('3. Asset Results'!$M:$M,MATCH('3. Most Critical'!$C181,'3. Asset Results'!$A:$A,0)),"")</f>
        <v/>
      </c>
      <c r="N181" s="14" t="str">
        <f>IFERROR(INDEX('2. Data Collection Sheet'!$N:$N,MATCH('3. Most Critical'!$C181,'2. Data Collection Sheet'!$A:$A,0)),"")</f>
        <v/>
      </c>
    </row>
    <row r="182" spans="1:14" ht="59.25" customHeight="1" x14ac:dyDescent="0.25">
      <c r="A182" s="31">
        <v>175</v>
      </c>
      <c r="B182" s="32"/>
      <c r="C182" s="14">
        <f>FilterMostCritical!$A176</f>
        <v>0</v>
      </c>
      <c r="D182" s="14">
        <f>IF($C182="","",FilterMostCritical!$B176)</f>
        <v>0</v>
      </c>
      <c r="E182" s="14">
        <f>IF($C182="","",FilterMostCritical!$C176)</f>
        <v>0</v>
      </c>
      <c r="F182" s="14" t="str">
        <f>IFERROR(INDEX('2. Data Collection Sheet'!$E:$E,MATCH('3. Most Critical'!$C182,'2. Data Collection Sheet'!$A:$A,0)),"")</f>
        <v/>
      </c>
      <c r="G182" s="14" t="str">
        <f>IFERROR(IF(INDEX('2. Data Collection Sheet'!$F:$F,MATCH('3. Most Critical'!$C182,'2. Data Collection Sheet'!$A:$A,0))="","",INDEX('2. Data Collection Sheet'!$F:$F,MATCH('3. Most Critical'!$C182,'2. Data Collection Sheet'!$A:$A,0))),"")</f>
        <v/>
      </c>
      <c r="H182" s="14" t="str">
        <f>IFERROR(INDEX('3. Asset Results'!$I:$I,MATCH('3. Most Critical'!$C182,'3. Asset Results'!$A:$A,0)),"")</f>
        <v/>
      </c>
      <c r="I182" s="14" t="str">
        <f>IFERROR(INDEX('3. Asset Results'!$H:$H,MATCH('3. Most Critical'!$C182,'3. Asset Results'!$A:$A,0)),"")</f>
        <v/>
      </c>
      <c r="J182" s="14" t="str">
        <f>IFERROR(INDEX('3. Asset Results'!$J:$J,MATCH('3. Most Critical'!$C182,'3. Asset Results'!$A:$A,0)),"")</f>
        <v/>
      </c>
      <c r="K182" s="14" t="str">
        <f>IFERROR(INDEX('3. Asset Results'!$E:$E,MATCH('3. Most Critical'!$C182,'3. Asset Results'!$A:$A,0)),"")</f>
        <v/>
      </c>
      <c r="L182" s="17" t="str">
        <f>IFERROR(INDEX('3. Asset Results'!$L:$L,MATCH('3. Most Critical'!$C182,'3. Asset Results'!$A:$A,0)),"")</f>
        <v/>
      </c>
      <c r="M182" s="17" t="str">
        <f>IFERROR(INDEX('3. Asset Results'!$M:$M,MATCH('3. Most Critical'!$C182,'3. Asset Results'!$A:$A,0)),"")</f>
        <v/>
      </c>
      <c r="N182" s="14" t="str">
        <f>IFERROR(INDEX('2. Data Collection Sheet'!$N:$N,MATCH('3. Most Critical'!$C182,'2. Data Collection Sheet'!$A:$A,0)),"")</f>
        <v/>
      </c>
    </row>
    <row r="183" spans="1:14" ht="59.25" customHeight="1" x14ac:dyDescent="0.25">
      <c r="A183" s="31">
        <v>176</v>
      </c>
      <c r="B183" s="32"/>
      <c r="C183" s="14">
        <f>FilterMostCritical!$A177</f>
        <v>0</v>
      </c>
      <c r="D183" s="14">
        <f>IF($C183="","",FilterMostCritical!$B177)</f>
        <v>0</v>
      </c>
      <c r="E183" s="14">
        <f>IF($C183="","",FilterMostCritical!$C177)</f>
        <v>0</v>
      </c>
      <c r="F183" s="14" t="str">
        <f>IFERROR(INDEX('2. Data Collection Sheet'!$E:$E,MATCH('3. Most Critical'!$C183,'2. Data Collection Sheet'!$A:$A,0)),"")</f>
        <v/>
      </c>
      <c r="G183" s="14" t="str">
        <f>IFERROR(IF(INDEX('2. Data Collection Sheet'!$F:$F,MATCH('3. Most Critical'!$C183,'2. Data Collection Sheet'!$A:$A,0))="","",INDEX('2. Data Collection Sheet'!$F:$F,MATCH('3. Most Critical'!$C183,'2. Data Collection Sheet'!$A:$A,0))),"")</f>
        <v/>
      </c>
      <c r="H183" s="14" t="str">
        <f>IFERROR(INDEX('3. Asset Results'!$I:$I,MATCH('3. Most Critical'!$C183,'3. Asset Results'!$A:$A,0)),"")</f>
        <v/>
      </c>
      <c r="I183" s="14" t="str">
        <f>IFERROR(INDEX('3. Asset Results'!$H:$H,MATCH('3. Most Critical'!$C183,'3. Asset Results'!$A:$A,0)),"")</f>
        <v/>
      </c>
      <c r="J183" s="14" t="str">
        <f>IFERROR(INDEX('3. Asset Results'!$J:$J,MATCH('3. Most Critical'!$C183,'3. Asset Results'!$A:$A,0)),"")</f>
        <v/>
      </c>
      <c r="K183" s="14" t="str">
        <f>IFERROR(INDEX('3. Asset Results'!$E:$E,MATCH('3. Most Critical'!$C183,'3. Asset Results'!$A:$A,0)),"")</f>
        <v/>
      </c>
      <c r="L183" s="17" t="str">
        <f>IFERROR(INDEX('3. Asset Results'!$L:$L,MATCH('3. Most Critical'!$C183,'3. Asset Results'!$A:$A,0)),"")</f>
        <v/>
      </c>
      <c r="M183" s="17" t="str">
        <f>IFERROR(INDEX('3. Asset Results'!$M:$M,MATCH('3. Most Critical'!$C183,'3. Asset Results'!$A:$A,0)),"")</f>
        <v/>
      </c>
      <c r="N183" s="14" t="str">
        <f>IFERROR(INDEX('2. Data Collection Sheet'!$N:$N,MATCH('3. Most Critical'!$C183,'2. Data Collection Sheet'!$A:$A,0)),"")</f>
        <v/>
      </c>
    </row>
    <row r="184" spans="1:14" ht="59.25" customHeight="1" x14ac:dyDescent="0.25">
      <c r="A184" s="31">
        <v>177</v>
      </c>
      <c r="B184" s="32"/>
      <c r="C184" s="14">
        <f>FilterMostCritical!$A178</f>
        <v>0</v>
      </c>
      <c r="D184" s="14">
        <f>IF($C184="","",FilterMostCritical!$B178)</f>
        <v>0</v>
      </c>
      <c r="E184" s="14">
        <f>IF($C184="","",FilterMostCritical!$C178)</f>
        <v>0</v>
      </c>
      <c r="F184" s="14" t="str">
        <f>IFERROR(INDEX('2. Data Collection Sheet'!$E:$E,MATCH('3. Most Critical'!$C184,'2. Data Collection Sheet'!$A:$A,0)),"")</f>
        <v/>
      </c>
      <c r="G184" s="14" t="str">
        <f>IFERROR(IF(INDEX('2. Data Collection Sheet'!$F:$F,MATCH('3. Most Critical'!$C184,'2. Data Collection Sheet'!$A:$A,0))="","",INDEX('2. Data Collection Sheet'!$F:$F,MATCH('3. Most Critical'!$C184,'2. Data Collection Sheet'!$A:$A,0))),"")</f>
        <v/>
      </c>
      <c r="H184" s="14" t="str">
        <f>IFERROR(INDEX('3. Asset Results'!$I:$I,MATCH('3. Most Critical'!$C184,'3. Asset Results'!$A:$A,0)),"")</f>
        <v/>
      </c>
      <c r="I184" s="14" t="str">
        <f>IFERROR(INDEX('3. Asset Results'!$H:$H,MATCH('3. Most Critical'!$C184,'3. Asset Results'!$A:$A,0)),"")</f>
        <v/>
      </c>
      <c r="J184" s="14" t="str">
        <f>IFERROR(INDEX('3. Asset Results'!$J:$J,MATCH('3. Most Critical'!$C184,'3. Asset Results'!$A:$A,0)),"")</f>
        <v/>
      </c>
      <c r="K184" s="14" t="str">
        <f>IFERROR(INDEX('3. Asset Results'!$E:$E,MATCH('3. Most Critical'!$C184,'3. Asset Results'!$A:$A,0)),"")</f>
        <v/>
      </c>
      <c r="L184" s="17" t="str">
        <f>IFERROR(INDEX('3. Asset Results'!$L:$L,MATCH('3. Most Critical'!$C184,'3. Asset Results'!$A:$A,0)),"")</f>
        <v/>
      </c>
      <c r="M184" s="17" t="str">
        <f>IFERROR(INDEX('3. Asset Results'!$M:$M,MATCH('3. Most Critical'!$C184,'3. Asset Results'!$A:$A,0)),"")</f>
        <v/>
      </c>
      <c r="N184" s="14" t="str">
        <f>IFERROR(INDEX('2. Data Collection Sheet'!$N:$N,MATCH('3. Most Critical'!$C184,'2. Data Collection Sheet'!$A:$A,0)),"")</f>
        <v/>
      </c>
    </row>
    <row r="185" spans="1:14" ht="59.25" customHeight="1" x14ac:dyDescent="0.25">
      <c r="A185" s="31">
        <v>178</v>
      </c>
      <c r="B185" s="32"/>
      <c r="C185" s="14">
        <f>FilterMostCritical!$A179</f>
        <v>0</v>
      </c>
      <c r="D185" s="14">
        <f>IF($C185="","",FilterMostCritical!$B179)</f>
        <v>0</v>
      </c>
      <c r="E185" s="14">
        <f>IF($C185="","",FilterMostCritical!$C179)</f>
        <v>0</v>
      </c>
      <c r="F185" s="14" t="str">
        <f>IFERROR(INDEX('2. Data Collection Sheet'!$E:$E,MATCH('3. Most Critical'!$C185,'2. Data Collection Sheet'!$A:$A,0)),"")</f>
        <v/>
      </c>
      <c r="G185" s="14" t="str">
        <f>IFERROR(IF(INDEX('2. Data Collection Sheet'!$F:$F,MATCH('3. Most Critical'!$C185,'2. Data Collection Sheet'!$A:$A,0))="","",INDEX('2. Data Collection Sheet'!$F:$F,MATCH('3. Most Critical'!$C185,'2. Data Collection Sheet'!$A:$A,0))),"")</f>
        <v/>
      </c>
      <c r="H185" s="14" t="str">
        <f>IFERROR(INDEX('3. Asset Results'!$I:$I,MATCH('3. Most Critical'!$C185,'3. Asset Results'!$A:$A,0)),"")</f>
        <v/>
      </c>
      <c r="I185" s="14" t="str">
        <f>IFERROR(INDEX('3. Asset Results'!$H:$H,MATCH('3. Most Critical'!$C185,'3. Asset Results'!$A:$A,0)),"")</f>
        <v/>
      </c>
      <c r="J185" s="14" t="str">
        <f>IFERROR(INDEX('3. Asset Results'!$J:$J,MATCH('3. Most Critical'!$C185,'3. Asset Results'!$A:$A,0)),"")</f>
        <v/>
      </c>
      <c r="K185" s="14" t="str">
        <f>IFERROR(INDEX('3. Asset Results'!$E:$E,MATCH('3. Most Critical'!$C185,'3. Asset Results'!$A:$A,0)),"")</f>
        <v/>
      </c>
      <c r="L185" s="17" t="str">
        <f>IFERROR(INDEX('3. Asset Results'!$L:$L,MATCH('3. Most Critical'!$C185,'3. Asset Results'!$A:$A,0)),"")</f>
        <v/>
      </c>
      <c r="M185" s="17" t="str">
        <f>IFERROR(INDEX('3. Asset Results'!$M:$M,MATCH('3. Most Critical'!$C185,'3. Asset Results'!$A:$A,0)),"")</f>
        <v/>
      </c>
      <c r="N185" s="14" t="str">
        <f>IFERROR(INDEX('2. Data Collection Sheet'!$N:$N,MATCH('3. Most Critical'!$C185,'2. Data Collection Sheet'!$A:$A,0)),"")</f>
        <v/>
      </c>
    </row>
    <row r="186" spans="1:14" ht="59.25" customHeight="1" x14ac:dyDescent="0.25">
      <c r="A186" s="31">
        <v>179</v>
      </c>
      <c r="B186" s="32"/>
      <c r="C186" s="14">
        <f>FilterMostCritical!$A180</f>
        <v>0</v>
      </c>
      <c r="D186" s="14">
        <f>IF($C186="","",FilterMostCritical!$B180)</f>
        <v>0</v>
      </c>
      <c r="E186" s="14">
        <f>IF($C186="","",FilterMostCritical!$C180)</f>
        <v>0</v>
      </c>
      <c r="F186" s="14" t="str">
        <f>IFERROR(INDEX('2. Data Collection Sheet'!$E:$E,MATCH('3. Most Critical'!$C186,'2. Data Collection Sheet'!$A:$A,0)),"")</f>
        <v/>
      </c>
      <c r="G186" s="14" t="str">
        <f>IFERROR(IF(INDEX('2. Data Collection Sheet'!$F:$F,MATCH('3. Most Critical'!$C186,'2. Data Collection Sheet'!$A:$A,0))="","",INDEX('2. Data Collection Sheet'!$F:$F,MATCH('3. Most Critical'!$C186,'2. Data Collection Sheet'!$A:$A,0))),"")</f>
        <v/>
      </c>
      <c r="H186" s="14" t="str">
        <f>IFERROR(INDEX('3. Asset Results'!$I:$I,MATCH('3. Most Critical'!$C186,'3. Asset Results'!$A:$A,0)),"")</f>
        <v/>
      </c>
      <c r="I186" s="14" t="str">
        <f>IFERROR(INDEX('3. Asset Results'!$H:$H,MATCH('3. Most Critical'!$C186,'3. Asset Results'!$A:$A,0)),"")</f>
        <v/>
      </c>
      <c r="J186" s="14" t="str">
        <f>IFERROR(INDEX('3. Asset Results'!$J:$J,MATCH('3. Most Critical'!$C186,'3. Asset Results'!$A:$A,0)),"")</f>
        <v/>
      </c>
      <c r="K186" s="14" t="str">
        <f>IFERROR(INDEX('3. Asset Results'!$E:$E,MATCH('3. Most Critical'!$C186,'3. Asset Results'!$A:$A,0)),"")</f>
        <v/>
      </c>
      <c r="L186" s="17" t="str">
        <f>IFERROR(INDEX('3. Asset Results'!$L:$L,MATCH('3. Most Critical'!$C186,'3. Asset Results'!$A:$A,0)),"")</f>
        <v/>
      </c>
      <c r="M186" s="17" t="str">
        <f>IFERROR(INDEX('3. Asset Results'!$M:$M,MATCH('3. Most Critical'!$C186,'3. Asset Results'!$A:$A,0)),"")</f>
        <v/>
      </c>
      <c r="N186" s="14" t="str">
        <f>IFERROR(INDEX('2. Data Collection Sheet'!$N:$N,MATCH('3. Most Critical'!$C186,'2. Data Collection Sheet'!$A:$A,0)),"")</f>
        <v/>
      </c>
    </row>
    <row r="187" spans="1:14" ht="59.25" customHeight="1" x14ac:dyDescent="0.25">
      <c r="A187" s="31">
        <v>180</v>
      </c>
      <c r="B187" s="32"/>
      <c r="C187" s="14">
        <f>FilterMostCritical!$A181</f>
        <v>0</v>
      </c>
      <c r="D187" s="14">
        <f>IF($C187="","",FilterMostCritical!$B181)</f>
        <v>0</v>
      </c>
      <c r="E187" s="14">
        <f>IF($C187="","",FilterMostCritical!$C181)</f>
        <v>0</v>
      </c>
      <c r="F187" s="14" t="str">
        <f>IFERROR(INDEX('2. Data Collection Sheet'!$E:$E,MATCH('3. Most Critical'!$C187,'2. Data Collection Sheet'!$A:$A,0)),"")</f>
        <v/>
      </c>
      <c r="G187" s="14" t="str">
        <f>IFERROR(IF(INDEX('2. Data Collection Sheet'!$F:$F,MATCH('3. Most Critical'!$C187,'2. Data Collection Sheet'!$A:$A,0))="","",INDEX('2. Data Collection Sheet'!$F:$F,MATCH('3. Most Critical'!$C187,'2. Data Collection Sheet'!$A:$A,0))),"")</f>
        <v/>
      </c>
      <c r="H187" s="14" t="str">
        <f>IFERROR(INDEX('3. Asset Results'!$I:$I,MATCH('3. Most Critical'!$C187,'3. Asset Results'!$A:$A,0)),"")</f>
        <v/>
      </c>
      <c r="I187" s="14" t="str">
        <f>IFERROR(INDEX('3. Asset Results'!$H:$H,MATCH('3. Most Critical'!$C187,'3. Asset Results'!$A:$A,0)),"")</f>
        <v/>
      </c>
      <c r="J187" s="14" t="str">
        <f>IFERROR(INDEX('3. Asset Results'!$J:$J,MATCH('3. Most Critical'!$C187,'3. Asset Results'!$A:$A,0)),"")</f>
        <v/>
      </c>
      <c r="K187" s="14" t="str">
        <f>IFERROR(INDEX('3. Asset Results'!$E:$E,MATCH('3. Most Critical'!$C187,'3. Asset Results'!$A:$A,0)),"")</f>
        <v/>
      </c>
      <c r="L187" s="17" t="str">
        <f>IFERROR(INDEX('3. Asset Results'!$L:$L,MATCH('3. Most Critical'!$C187,'3. Asset Results'!$A:$A,0)),"")</f>
        <v/>
      </c>
      <c r="M187" s="17" t="str">
        <f>IFERROR(INDEX('3. Asset Results'!$M:$M,MATCH('3. Most Critical'!$C187,'3. Asset Results'!$A:$A,0)),"")</f>
        <v/>
      </c>
      <c r="N187" s="14" t="str">
        <f>IFERROR(INDEX('2. Data Collection Sheet'!$N:$N,MATCH('3. Most Critical'!$C187,'2. Data Collection Sheet'!$A:$A,0)),"")</f>
        <v/>
      </c>
    </row>
    <row r="188" spans="1:14" ht="59.25" customHeight="1" x14ac:dyDescent="0.25">
      <c r="A188" s="31">
        <v>181</v>
      </c>
      <c r="B188" s="32"/>
      <c r="C188" s="14">
        <f>FilterMostCritical!$A182</f>
        <v>0</v>
      </c>
      <c r="D188" s="14">
        <f>IF($C188="","",FilterMostCritical!$B182)</f>
        <v>0</v>
      </c>
      <c r="E188" s="14">
        <f>IF($C188="","",FilterMostCritical!$C182)</f>
        <v>0</v>
      </c>
      <c r="F188" s="14" t="str">
        <f>IFERROR(INDEX('2. Data Collection Sheet'!$E:$E,MATCH('3. Most Critical'!$C188,'2. Data Collection Sheet'!$A:$A,0)),"")</f>
        <v/>
      </c>
      <c r="G188" s="14" t="str">
        <f>IFERROR(IF(INDEX('2. Data Collection Sheet'!$F:$F,MATCH('3. Most Critical'!$C188,'2. Data Collection Sheet'!$A:$A,0))="","",INDEX('2. Data Collection Sheet'!$F:$F,MATCH('3. Most Critical'!$C188,'2. Data Collection Sheet'!$A:$A,0))),"")</f>
        <v/>
      </c>
      <c r="H188" s="14" t="str">
        <f>IFERROR(INDEX('3. Asset Results'!$I:$I,MATCH('3. Most Critical'!$C188,'3. Asset Results'!$A:$A,0)),"")</f>
        <v/>
      </c>
      <c r="I188" s="14" t="str">
        <f>IFERROR(INDEX('3. Asset Results'!$H:$H,MATCH('3. Most Critical'!$C188,'3. Asset Results'!$A:$A,0)),"")</f>
        <v/>
      </c>
      <c r="J188" s="14" t="str">
        <f>IFERROR(INDEX('3. Asset Results'!$J:$J,MATCH('3. Most Critical'!$C188,'3. Asset Results'!$A:$A,0)),"")</f>
        <v/>
      </c>
      <c r="K188" s="14" t="str">
        <f>IFERROR(INDEX('3. Asset Results'!$E:$E,MATCH('3. Most Critical'!$C188,'3. Asset Results'!$A:$A,0)),"")</f>
        <v/>
      </c>
      <c r="L188" s="17" t="str">
        <f>IFERROR(INDEX('3. Asset Results'!$L:$L,MATCH('3. Most Critical'!$C188,'3. Asset Results'!$A:$A,0)),"")</f>
        <v/>
      </c>
      <c r="M188" s="17" t="str">
        <f>IFERROR(INDEX('3. Asset Results'!$M:$M,MATCH('3. Most Critical'!$C188,'3. Asset Results'!$A:$A,0)),"")</f>
        <v/>
      </c>
      <c r="N188" s="14" t="str">
        <f>IFERROR(INDEX('2. Data Collection Sheet'!$N:$N,MATCH('3. Most Critical'!$C188,'2. Data Collection Sheet'!$A:$A,0)),"")</f>
        <v/>
      </c>
    </row>
    <row r="189" spans="1:14" ht="59.25" customHeight="1" x14ac:dyDescent="0.25">
      <c r="A189" s="31">
        <v>182</v>
      </c>
      <c r="B189" s="32"/>
      <c r="C189" s="14">
        <f>FilterMostCritical!$A183</f>
        <v>0</v>
      </c>
      <c r="D189" s="14">
        <f>IF($C189="","",FilterMostCritical!$B183)</f>
        <v>0</v>
      </c>
      <c r="E189" s="14">
        <f>IF($C189="","",FilterMostCritical!$C183)</f>
        <v>0</v>
      </c>
      <c r="F189" s="14" t="str">
        <f>IFERROR(INDEX('2. Data Collection Sheet'!$E:$E,MATCH('3. Most Critical'!$C189,'2. Data Collection Sheet'!$A:$A,0)),"")</f>
        <v/>
      </c>
      <c r="G189" s="14" t="str">
        <f>IFERROR(IF(INDEX('2. Data Collection Sheet'!$F:$F,MATCH('3. Most Critical'!$C189,'2. Data Collection Sheet'!$A:$A,0))="","",INDEX('2. Data Collection Sheet'!$F:$F,MATCH('3. Most Critical'!$C189,'2. Data Collection Sheet'!$A:$A,0))),"")</f>
        <v/>
      </c>
      <c r="H189" s="14" t="str">
        <f>IFERROR(INDEX('3. Asset Results'!$I:$I,MATCH('3. Most Critical'!$C189,'3. Asset Results'!$A:$A,0)),"")</f>
        <v/>
      </c>
      <c r="I189" s="14" t="str">
        <f>IFERROR(INDEX('3. Asset Results'!$H:$H,MATCH('3. Most Critical'!$C189,'3. Asset Results'!$A:$A,0)),"")</f>
        <v/>
      </c>
      <c r="J189" s="14" t="str">
        <f>IFERROR(INDEX('3. Asset Results'!$J:$J,MATCH('3. Most Critical'!$C189,'3. Asset Results'!$A:$A,0)),"")</f>
        <v/>
      </c>
      <c r="K189" s="14" t="str">
        <f>IFERROR(INDEX('3. Asset Results'!$E:$E,MATCH('3. Most Critical'!$C189,'3. Asset Results'!$A:$A,0)),"")</f>
        <v/>
      </c>
      <c r="L189" s="17" t="str">
        <f>IFERROR(INDEX('3. Asset Results'!$L:$L,MATCH('3. Most Critical'!$C189,'3. Asset Results'!$A:$A,0)),"")</f>
        <v/>
      </c>
      <c r="M189" s="17" t="str">
        <f>IFERROR(INDEX('3. Asset Results'!$M:$M,MATCH('3. Most Critical'!$C189,'3. Asset Results'!$A:$A,0)),"")</f>
        <v/>
      </c>
      <c r="N189" s="14" t="str">
        <f>IFERROR(INDEX('2. Data Collection Sheet'!$N:$N,MATCH('3. Most Critical'!$C189,'2. Data Collection Sheet'!$A:$A,0)),"")</f>
        <v/>
      </c>
    </row>
    <row r="190" spans="1:14" ht="59.25" customHeight="1" x14ac:dyDescent="0.25">
      <c r="A190" s="31">
        <v>183</v>
      </c>
      <c r="B190" s="32"/>
      <c r="C190" s="14">
        <f>FilterMostCritical!$A184</f>
        <v>0</v>
      </c>
      <c r="D190" s="14">
        <f>IF($C190="","",FilterMostCritical!$B184)</f>
        <v>0</v>
      </c>
      <c r="E190" s="14">
        <f>IF($C190="","",FilterMostCritical!$C184)</f>
        <v>0</v>
      </c>
      <c r="F190" s="14" t="str">
        <f>IFERROR(INDEX('2. Data Collection Sheet'!$E:$E,MATCH('3. Most Critical'!$C190,'2. Data Collection Sheet'!$A:$A,0)),"")</f>
        <v/>
      </c>
      <c r="G190" s="14" t="str">
        <f>IFERROR(IF(INDEX('2. Data Collection Sheet'!$F:$F,MATCH('3. Most Critical'!$C190,'2. Data Collection Sheet'!$A:$A,0))="","",INDEX('2. Data Collection Sheet'!$F:$F,MATCH('3. Most Critical'!$C190,'2. Data Collection Sheet'!$A:$A,0))),"")</f>
        <v/>
      </c>
      <c r="H190" s="14" t="str">
        <f>IFERROR(INDEX('3. Asset Results'!$I:$I,MATCH('3. Most Critical'!$C190,'3. Asset Results'!$A:$A,0)),"")</f>
        <v/>
      </c>
      <c r="I190" s="14" t="str">
        <f>IFERROR(INDEX('3. Asset Results'!$H:$H,MATCH('3. Most Critical'!$C190,'3. Asset Results'!$A:$A,0)),"")</f>
        <v/>
      </c>
      <c r="J190" s="14" t="str">
        <f>IFERROR(INDEX('3. Asset Results'!$J:$J,MATCH('3. Most Critical'!$C190,'3. Asset Results'!$A:$A,0)),"")</f>
        <v/>
      </c>
      <c r="K190" s="14" t="str">
        <f>IFERROR(INDEX('3. Asset Results'!$E:$E,MATCH('3. Most Critical'!$C190,'3. Asset Results'!$A:$A,0)),"")</f>
        <v/>
      </c>
      <c r="L190" s="17" t="str">
        <f>IFERROR(INDEX('3. Asset Results'!$L:$L,MATCH('3. Most Critical'!$C190,'3. Asset Results'!$A:$A,0)),"")</f>
        <v/>
      </c>
      <c r="M190" s="17" t="str">
        <f>IFERROR(INDEX('3. Asset Results'!$M:$M,MATCH('3. Most Critical'!$C190,'3. Asset Results'!$A:$A,0)),"")</f>
        <v/>
      </c>
      <c r="N190" s="14" t="str">
        <f>IFERROR(INDEX('2. Data Collection Sheet'!$N:$N,MATCH('3. Most Critical'!$C190,'2. Data Collection Sheet'!$A:$A,0)),"")</f>
        <v/>
      </c>
    </row>
    <row r="191" spans="1:14" ht="59.25" customHeight="1" x14ac:dyDescent="0.25">
      <c r="A191" s="31">
        <v>184</v>
      </c>
      <c r="B191" s="32"/>
      <c r="C191" s="14">
        <f>FilterMostCritical!$A185</f>
        <v>0</v>
      </c>
      <c r="D191" s="14">
        <f>IF($C191="","",FilterMostCritical!$B185)</f>
        <v>0</v>
      </c>
      <c r="E191" s="14">
        <f>IF($C191="","",FilterMostCritical!$C185)</f>
        <v>0</v>
      </c>
      <c r="F191" s="14" t="str">
        <f>IFERROR(INDEX('2. Data Collection Sheet'!$E:$E,MATCH('3. Most Critical'!$C191,'2. Data Collection Sheet'!$A:$A,0)),"")</f>
        <v/>
      </c>
      <c r="G191" s="14" t="str">
        <f>IFERROR(IF(INDEX('2. Data Collection Sheet'!$F:$F,MATCH('3. Most Critical'!$C191,'2. Data Collection Sheet'!$A:$A,0))="","",INDEX('2. Data Collection Sheet'!$F:$F,MATCH('3. Most Critical'!$C191,'2. Data Collection Sheet'!$A:$A,0))),"")</f>
        <v/>
      </c>
      <c r="H191" s="14" t="str">
        <f>IFERROR(INDEX('3. Asset Results'!$I:$I,MATCH('3. Most Critical'!$C191,'3. Asset Results'!$A:$A,0)),"")</f>
        <v/>
      </c>
      <c r="I191" s="14" t="str">
        <f>IFERROR(INDEX('3. Asset Results'!$H:$H,MATCH('3. Most Critical'!$C191,'3. Asset Results'!$A:$A,0)),"")</f>
        <v/>
      </c>
      <c r="J191" s="14" t="str">
        <f>IFERROR(INDEX('3. Asset Results'!$J:$J,MATCH('3. Most Critical'!$C191,'3. Asset Results'!$A:$A,0)),"")</f>
        <v/>
      </c>
      <c r="K191" s="14" t="str">
        <f>IFERROR(INDEX('3. Asset Results'!$E:$E,MATCH('3. Most Critical'!$C191,'3. Asset Results'!$A:$A,0)),"")</f>
        <v/>
      </c>
      <c r="L191" s="17" t="str">
        <f>IFERROR(INDEX('3. Asset Results'!$L:$L,MATCH('3. Most Critical'!$C191,'3. Asset Results'!$A:$A,0)),"")</f>
        <v/>
      </c>
      <c r="M191" s="17" t="str">
        <f>IFERROR(INDEX('3. Asset Results'!$M:$M,MATCH('3. Most Critical'!$C191,'3. Asset Results'!$A:$A,0)),"")</f>
        <v/>
      </c>
      <c r="N191" s="14" t="str">
        <f>IFERROR(INDEX('2. Data Collection Sheet'!$N:$N,MATCH('3. Most Critical'!$C191,'2. Data Collection Sheet'!$A:$A,0)),"")</f>
        <v/>
      </c>
    </row>
    <row r="192" spans="1:14" ht="59.25" customHeight="1" x14ac:dyDescent="0.25">
      <c r="A192" s="31">
        <v>185</v>
      </c>
      <c r="B192" s="32"/>
      <c r="C192" s="14">
        <f>FilterMostCritical!$A186</f>
        <v>0</v>
      </c>
      <c r="D192" s="14">
        <f>IF($C192="","",FilterMostCritical!$B186)</f>
        <v>0</v>
      </c>
      <c r="E192" s="14">
        <f>IF($C192="","",FilterMostCritical!$C186)</f>
        <v>0</v>
      </c>
      <c r="F192" s="14" t="str">
        <f>IFERROR(INDEX('2. Data Collection Sheet'!$E:$E,MATCH('3. Most Critical'!$C192,'2. Data Collection Sheet'!$A:$A,0)),"")</f>
        <v/>
      </c>
      <c r="G192" s="14" t="str">
        <f>IFERROR(IF(INDEX('2. Data Collection Sheet'!$F:$F,MATCH('3. Most Critical'!$C192,'2. Data Collection Sheet'!$A:$A,0))="","",INDEX('2. Data Collection Sheet'!$F:$F,MATCH('3. Most Critical'!$C192,'2. Data Collection Sheet'!$A:$A,0))),"")</f>
        <v/>
      </c>
      <c r="H192" s="14" t="str">
        <f>IFERROR(INDEX('3. Asset Results'!$I:$I,MATCH('3. Most Critical'!$C192,'3. Asset Results'!$A:$A,0)),"")</f>
        <v/>
      </c>
      <c r="I192" s="14" t="str">
        <f>IFERROR(INDEX('3. Asset Results'!$H:$H,MATCH('3. Most Critical'!$C192,'3. Asset Results'!$A:$A,0)),"")</f>
        <v/>
      </c>
      <c r="J192" s="14" t="str">
        <f>IFERROR(INDEX('3. Asset Results'!$J:$J,MATCH('3. Most Critical'!$C192,'3. Asset Results'!$A:$A,0)),"")</f>
        <v/>
      </c>
      <c r="K192" s="14" t="str">
        <f>IFERROR(INDEX('3. Asset Results'!$E:$E,MATCH('3. Most Critical'!$C192,'3. Asset Results'!$A:$A,0)),"")</f>
        <v/>
      </c>
      <c r="L192" s="17" t="str">
        <f>IFERROR(INDEX('3. Asset Results'!$L:$L,MATCH('3. Most Critical'!$C192,'3. Asset Results'!$A:$A,0)),"")</f>
        <v/>
      </c>
      <c r="M192" s="17" t="str">
        <f>IFERROR(INDEX('3. Asset Results'!$M:$M,MATCH('3. Most Critical'!$C192,'3. Asset Results'!$A:$A,0)),"")</f>
        <v/>
      </c>
      <c r="N192" s="14" t="str">
        <f>IFERROR(INDEX('2. Data Collection Sheet'!$N:$N,MATCH('3. Most Critical'!$C192,'2. Data Collection Sheet'!$A:$A,0)),"")</f>
        <v/>
      </c>
    </row>
    <row r="193" spans="1:14" ht="59.25" customHeight="1" x14ac:dyDescent="0.25">
      <c r="A193" s="31">
        <v>186</v>
      </c>
      <c r="B193" s="32"/>
      <c r="C193" s="14">
        <f>FilterMostCritical!$A187</f>
        <v>0</v>
      </c>
      <c r="D193" s="14">
        <f>IF($C193="","",FilterMostCritical!$B187)</f>
        <v>0</v>
      </c>
      <c r="E193" s="14">
        <f>IF($C193="","",FilterMostCritical!$C187)</f>
        <v>0</v>
      </c>
      <c r="F193" s="14" t="str">
        <f>IFERROR(INDEX('2. Data Collection Sheet'!$E:$E,MATCH('3. Most Critical'!$C193,'2. Data Collection Sheet'!$A:$A,0)),"")</f>
        <v/>
      </c>
      <c r="G193" s="14" t="str">
        <f>IFERROR(IF(INDEX('2. Data Collection Sheet'!$F:$F,MATCH('3. Most Critical'!$C193,'2. Data Collection Sheet'!$A:$A,0))="","",INDEX('2. Data Collection Sheet'!$F:$F,MATCH('3. Most Critical'!$C193,'2. Data Collection Sheet'!$A:$A,0))),"")</f>
        <v/>
      </c>
      <c r="H193" s="14" t="str">
        <f>IFERROR(INDEX('3. Asset Results'!$I:$I,MATCH('3. Most Critical'!$C193,'3. Asset Results'!$A:$A,0)),"")</f>
        <v/>
      </c>
      <c r="I193" s="14" t="str">
        <f>IFERROR(INDEX('3. Asset Results'!$H:$H,MATCH('3. Most Critical'!$C193,'3. Asset Results'!$A:$A,0)),"")</f>
        <v/>
      </c>
      <c r="J193" s="14" t="str">
        <f>IFERROR(INDEX('3. Asset Results'!$J:$J,MATCH('3. Most Critical'!$C193,'3. Asset Results'!$A:$A,0)),"")</f>
        <v/>
      </c>
      <c r="K193" s="14" t="str">
        <f>IFERROR(INDEX('3. Asset Results'!$E:$E,MATCH('3. Most Critical'!$C193,'3. Asset Results'!$A:$A,0)),"")</f>
        <v/>
      </c>
      <c r="L193" s="17" t="str">
        <f>IFERROR(INDEX('3. Asset Results'!$L:$L,MATCH('3. Most Critical'!$C193,'3. Asset Results'!$A:$A,0)),"")</f>
        <v/>
      </c>
      <c r="M193" s="17" t="str">
        <f>IFERROR(INDEX('3. Asset Results'!$M:$M,MATCH('3. Most Critical'!$C193,'3. Asset Results'!$A:$A,0)),"")</f>
        <v/>
      </c>
      <c r="N193" s="14" t="str">
        <f>IFERROR(INDEX('2. Data Collection Sheet'!$N:$N,MATCH('3. Most Critical'!$C193,'2. Data Collection Sheet'!$A:$A,0)),"")</f>
        <v/>
      </c>
    </row>
    <row r="194" spans="1:14" ht="59.25" customHeight="1" x14ac:dyDescent="0.25">
      <c r="A194" s="31">
        <v>187</v>
      </c>
      <c r="B194" s="32"/>
      <c r="C194" s="14">
        <f>FilterMostCritical!$A188</f>
        <v>0</v>
      </c>
      <c r="D194" s="14">
        <f>IF($C194="","",FilterMostCritical!$B188)</f>
        <v>0</v>
      </c>
      <c r="E194" s="14">
        <f>IF($C194="","",FilterMostCritical!$C188)</f>
        <v>0</v>
      </c>
      <c r="F194" s="14" t="str">
        <f>IFERROR(INDEX('2. Data Collection Sheet'!$E:$E,MATCH('3. Most Critical'!$C194,'2. Data Collection Sheet'!$A:$A,0)),"")</f>
        <v/>
      </c>
      <c r="G194" s="14" t="str">
        <f>IFERROR(IF(INDEX('2. Data Collection Sheet'!$F:$F,MATCH('3. Most Critical'!$C194,'2. Data Collection Sheet'!$A:$A,0))="","",INDEX('2. Data Collection Sheet'!$F:$F,MATCH('3. Most Critical'!$C194,'2. Data Collection Sheet'!$A:$A,0))),"")</f>
        <v/>
      </c>
      <c r="H194" s="14" t="str">
        <f>IFERROR(INDEX('3. Asset Results'!$I:$I,MATCH('3. Most Critical'!$C194,'3. Asset Results'!$A:$A,0)),"")</f>
        <v/>
      </c>
      <c r="I194" s="14" t="str">
        <f>IFERROR(INDEX('3. Asset Results'!$H:$H,MATCH('3. Most Critical'!$C194,'3. Asset Results'!$A:$A,0)),"")</f>
        <v/>
      </c>
      <c r="J194" s="14" t="str">
        <f>IFERROR(INDEX('3. Asset Results'!$J:$J,MATCH('3. Most Critical'!$C194,'3. Asset Results'!$A:$A,0)),"")</f>
        <v/>
      </c>
      <c r="K194" s="14" t="str">
        <f>IFERROR(INDEX('3. Asset Results'!$E:$E,MATCH('3. Most Critical'!$C194,'3. Asset Results'!$A:$A,0)),"")</f>
        <v/>
      </c>
      <c r="L194" s="17" t="str">
        <f>IFERROR(INDEX('3. Asset Results'!$L:$L,MATCH('3. Most Critical'!$C194,'3. Asset Results'!$A:$A,0)),"")</f>
        <v/>
      </c>
      <c r="M194" s="17" t="str">
        <f>IFERROR(INDEX('3. Asset Results'!$M:$M,MATCH('3. Most Critical'!$C194,'3. Asset Results'!$A:$A,0)),"")</f>
        <v/>
      </c>
      <c r="N194" s="14" t="str">
        <f>IFERROR(INDEX('2. Data Collection Sheet'!$N:$N,MATCH('3. Most Critical'!$C194,'2. Data Collection Sheet'!$A:$A,0)),"")</f>
        <v/>
      </c>
    </row>
    <row r="195" spans="1:14" ht="59.25" customHeight="1" x14ac:dyDescent="0.25">
      <c r="A195" s="31">
        <v>188</v>
      </c>
      <c r="B195" s="32"/>
      <c r="C195" s="14">
        <f>FilterMostCritical!$A189</f>
        <v>0</v>
      </c>
      <c r="D195" s="14">
        <f>IF($C195="","",FilterMostCritical!$B189)</f>
        <v>0</v>
      </c>
      <c r="E195" s="14">
        <f>IF($C195="","",FilterMostCritical!$C189)</f>
        <v>0</v>
      </c>
      <c r="F195" s="14" t="str">
        <f>IFERROR(INDEX('2. Data Collection Sheet'!$E:$E,MATCH('3. Most Critical'!$C195,'2. Data Collection Sheet'!$A:$A,0)),"")</f>
        <v/>
      </c>
      <c r="G195" s="14" t="str">
        <f>IFERROR(IF(INDEX('2. Data Collection Sheet'!$F:$F,MATCH('3. Most Critical'!$C195,'2. Data Collection Sheet'!$A:$A,0))="","",INDEX('2. Data Collection Sheet'!$F:$F,MATCH('3. Most Critical'!$C195,'2. Data Collection Sheet'!$A:$A,0))),"")</f>
        <v/>
      </c>
      <c r="H195" s="14" t="str">
        <f>IFERROR(INDEX('3. Asset Results'!$I:$I,MATCH('3. Most Critical'!$C195,'3. Asset Results'!$A:$A,0)),"")</f>
        <v/>
      </c>
      <c r="I195" s="14" t="str">
        <f>IFERROR(INDEX('3. Asset Results'!$H:$H,MATCH('3. Most Critical'!$C195,'3. Asset Results'!$A:$A,0)),"")</f>
        <v/>
      </c>
      <c r="J195" s="14" t="str">
        <f>IFERROR(INDEX('3. Asset Results'!$J:$J,MATCH('3. Most Critical'!$C195,'3. Asset Results'!$A:$A,0)),"")</f>
        <v/>
      </c>
      <c r="K195" s="14" t="str">
        <f>IFERROR(INDEX('3. Asset Results'!$E:$E,MATCH('3. Most Critical'!$C195,'3. Asset Results'!$A:$A,0)),"")</f>
        <v/>
      </c>
      <c r="L195" s="17" t="str">
        <f>IFERROR(INDEX('3. Asset Results'!$L:$L,MATCH('3. Most Critical'!$C195,'3. Asset Results'!$A:$A,0)),"")</f>
        <v/>
      </c>
      <c r="M195" s="17" t="str">
        <f>IFERROR(INDEX('3. Asset Results'!$M:$M,MATCH('3. Most Critical'!$C195,'3. Asset Results'!$A:$A,0)),"")</f>
        <v/>
      </c>
      <c r="N195" s="14" t="str">
        <f>IFERROR(INDEX('2. Data Collection Sheet'!$N:$N,MATCH('3. Most Critical'!$C195,'2. Data Collection Sheet'!$A:$A,0)),"")</f>
        <v/>
      </c>
    </row>
    <row r="196" spans="1:14" ht="59.25" customHeight="1" x14ac:dyDescent="0.25">
      <c r="A196" s="31">
        <v>189</v>
      </c>
      <c r="B196" s="32"/>
      <c r="C196" s="14">
        <f>FilterMostCritical!$A190</f>
        <v>0</v>
      </c>
      <c r="D196" s="14">
        <f>IF($C196="","",FilterMostCritical!$B190)</f>
        <v>0</v>
      </c>
      <c r="E196" s="14">
        <f>IF($C196="","",FilterMostCritical!$C190)</f>
        <v>0</v>
      </c>
      <c r="F196" s="14" t="str">
        <f>IFERROR(INDEX('2. Data Collection Sheet'!$E:$E,MATCH('3. Most Critical'!$C196,'2. Data Collection Sheet'!$A:$A,0)),"")</f>
        <v/>
      </c>
      <c r="G196" s="14" t="str">
        <f>IFERROR(IF(INDEX('2. Data Collection Sheet'!$F:$F,MATCH('3. Most Critical'!$C196,'2. Data Collection Sheet'!$A:$A,0))="","",INDEX('2. Data Collection Sheet'!$F:$F,MATCH('3. Most Critical'!$C196,'2. Data Collection Sheet'!$A:$A,0))),"")</f>
        <v/>
      </c>
      <c r="H196" s="14" t="str">
        <f>IFERROR(INDEX('3. Asset Results'!$I:$I,MATCH('3. Most Critical'!$C196,'3. Asset Results'!$A:$A,0)),"")</f>
        <v/>
      </c>
      <c r="I196" s="14" t="str">
        <f>IFERROR(INDEX('3. Asset Results'!$H:$H,MATCH('3. Most Critical'!$C196,'3. Asset Results'!$A:$A,0)),"")</f>
        <v/>
      </c>
      <c r="J196" s="14" t="str">
        <f>IFERROR(INDEX('3. Asset Results'!$J:$J,MATCH('3. Most Critical'!$C196,'3. Asset Results'!$A:$A,0)),"")</f>
        <v/>
      </c>
      <c r="K196" s="14" t="str">
        <f>IFERROR(INDEX('3. Asset Results'!$E:$E,MATCH('3. Most Critical'!$C196,'3. Asset Results'!$A:$A,0)),"")</f>
        <v/>
      </c>
      <c r="L196" s="17" t="str">
        <f>IFERROR(INDEX('3. Asset Results'!$L:$L,MATCH('3. Most Critical'!$C196,'3. Asset Results'!$A:$A,0)),"")</f>
        <v/>
      </c>
      <c r="M196" s="17" t="str">
        <f>IFERROR(INDEX('3. Asset Results'!$M:$M,MATCH('3. Most Critical'!$C196,'3. Asset Results'!$A:$A,0)),"")</f>
        <v/>
      </c>
      <c r="N196" s="14" t="str">
        <f>IFERROR(INDEX('2. Data Collection Sheet'!$N:$N,MATCH('3. Most Critical'!$C196,'2. Data Collection Sheet'!$A:$A,0)),"")</f>
        <v/>
      </c>
    </row>
    <row r="197" spans="1:14" ht="59.25" customHeight="1" x14ac:dyDescent="0.25">
      <c r="A197" s="31">
        <v>190</v>
      </c>
      <c r="B197" s="32"/>
      <c r="C197" s="14">
        <f>FilterMostCritical!$A191</f>
        <v>0</v>
      </c>
      <c r="D197" s="14">
        <f>IF($C197="","",FilterMostCritical!$B191)</f>
        <v>0</v>
      </c>
      <c r="E197" s="14">
        <f>IF($C197="","",FilterMostCritical!$C191)</f>
        <v>0</v>
      </c>
      <c r="F197" s="14" t="str">
        <f>IFERROR(INDEX('2. Data Collection Sheet'!$E:$E,MATCH('3. Most Critical'!$C197,'2. Data Collection Sheet'!$A:$A,0)),"")</f>
        <v/>
      </c>
      <c r="G197" s="14" t="str">
        <f>IFERROR(IF(INDEX('2. Data Collection Sheet'!$F:$F,MATCH('3. Most Critical'!$C197,'2. Data Collection Sheet'!$A:$A,0))="","",INDEX('2. Data Collection Sheet'!$F:$F,MATCH('3. Most Critical'!$C197,'2. Data Collection Sheet'!$A:$A,0))),"")</f>
        <v/>
      </c>
      <c r="H197" s="14" t="str">
        <f>IFERROR(INDEX('3. Asset Results'!$I:$I,MATCH('3. Most Critical'!$C197,'3. Asset Results'!$A:$A,0)),"")</f>
        <v/>
      </c>
      <c r="I197" s="14" t="str">
        <f>IFERROR(INDEX('3. Asset Results'!$H:$H,MATCH('3. Most Critical'!$C197,'3. Asset Results'!$A:$A,0)),"")</f>
        <v/>
      </c>
      <c r="J197" s="14" t="str">
        <f>IFERROR(INDEX('3. Asset Results'!$J:$J,MATCH('3. Most Critical'!$C197,'3. Asset Results'!$A:$A,0)),"")</f>
        <v/>
      </c>
      <c r="K197" s="14" t="str">
        <f>IFERROR(INDEX('3. Asset Results'!$E:$E,MATCH('3. Most Critical'!$C197,'3. Asset Results'!$A:$A,0)),"")</f>
        <v/>
      </c>
      <c r="L197" s="17" t="str">
        <f>IFERROR(INDEX('3. Asset Results'!$L:$L,MATCH('3. Most Critical'!$C197,'3. Asset Results'!$A:$A,0)),"")</f>
        <v/>
      </c>
      <c r="M197" s="17" t="str">
        <f>IFERROR(INDEX('3. Asset Results'!$M:$M,MATCH('3. Most Critical'!$C197,'3. Asset Results'!$A:$A,0)),"")</f>
        <v/>
      </c>
      <c r="N197" s="14" t="str">
        <f>IFERROR(INDEX('2. Data Collection Sheet'!$N:$N,MATCH('3. Most Critical'!$C197,'2. Data Collection Sheet'!$A:$A,0)),"")</f>
        <v/>
      </c>
    </row>
    <row r="198" spans="1:14" ht="59.25" customHeight="1" x14ac:dyDescent="0.25">
      <c r="A198" s="31">
        <v>191</v>
      </c>
      <c r="B198" s="32"/>
      <c r="C198" s="14">
        <f>FilterMostCritical!$A192</f>
        <v>0</v>
      </c>
      <c r="D198" s="14">
        <f>IF($C198="","",FilterMostCritical!$B192)</f>
        <v>0</v>
      </c>
      <c r="E198" s="14">
        <f>IF($C198="","",FilterMostCritical!$C192)</f>
        <v>0</v>
      </c>
      <c r="F198" s="14" t="str">
        <f>IFERROR(INDEX('2. Data Collection Sheet'!$E:$E,MATCH('3. Most Critical'!$C198,'2. Data Collection Sheet'!$A:$A,0)),"")</f>
        <v/>
      </c>
      <c r="G198" s="14" t="str">
        <f>IFERROR(IF(INDEX('2. Data Collection Sheet'!$F:$F,MATCH('3. Most Critical'!$C198,'2. Data Collection Sheet'!$A:$A,0))="","",INDEX('2. Data Collection Sheet'!$F:$F,MATCH('3. Most Critical'!$C198,'2. Data Collection Sheet'!$A:$A,0))),"")</f>
        <v/>
      </c>
      <c r="H198" s="14" t="str">
        <f>IFERROR(INDEX('3. Asset Results'!$I:$I,MATCH('3. Most Critical'!$C198,'3. Asset Results'!$A:$A,0)),"")</f>
        <v/>
      </c>
      <c r="I198" s="14" t="str">
        <f>IFERROR(INDEX('3. Asset Results'!$H:$H,MATCH('3. Most Critical'!$C198,'3. Asset Results'!$A:$A,0)),"")</f>
        <v/>
      </c>
      <c r="J198" s="14" t="str">
        <f>IFERROR(INDEX('3. Asset Results'!$J:$J,MATCH('3. Most Critical'!$C198,'3. Asset Results'!$A:$A,0)),"")</f>
        <v/>
      </c>
      <c r="K198" s="14" t="str">
        <f>IFERROR(INDEX('3. Asset Results'!$E:$E,MATCH('3. Most Critical'!$C198,'3. Asset Results'!$A:$A,0)),"")</f>
        <v/>
      </c>
      <c r="L198" s="17" t="str">
        <f>IFERROR(INDEX('3. Asset Results'!$L:$L,MATCH('3. Most Critical'!$C198,'3. Asset Results'!$A:$A,0)),"")</f>
        <v/>
      </c>
      <c r="M198" s="17" t="str">
        <f>IFERROR(INDEX('3. Asset Results'!$M:$M,MATCH('3. Most Critical'!$C198,'3. Asset Results'!$A:$A,0)),"")</f>
        <v/>
      </c>
      <c r="N198" s="14" t="str">
        <f>IFERROR(INDEX('2. Data Collection Sheet'!$N:$N,MATCH('3. Most Critical'!$C198,'2. Data Collection Sheet'!$A:$A,0)),"")</f>
        <v/>
      </c>
    </row>
    <row r="199" spans="1:14" ht="59.25" customHeight="1" x14ac:dyDescent="0.25">
      <c r="A199" s="31">
        <v>192</v>
      </c>
      <c r="B199" s="32"/>
      <c r="C199" s="14">
        <f>FilterMostCritical!$A193</f>
        <v>0</v>
      </c>
      <c r="D199" s="14">
        <f>IF($C199="","",FilterMostCritical!$B193)</f>
        <v>0</v>
      </c>
      <c r="E199" s="14">
        <f>IF($C199="","",FilterMostCritical!$C193)</f>
        <v>0</v>
      </c>
      <c r="F199" s="14" t="str">
        <f>IFERROR(INDEX('2. Data Collection Sheet'!$E:$E,MATCH('3. Most Critical'!$C199,'2. Data Collection Sheet'!$A:$A,0)),"")</f>
        <v/>
      </c>
      <c r="G199" s="14" t="str">
        <f>IFERROR(IF(INDEX('2. Data Collection Sheet'!$F:$F,MATCH('3. Most Critical'!$C199,'2. Data Collection Sheet'!$A:$A,0))="","",INDEX('2. Data Collection Sheet'!$F:$F,MATCH('3. Most Critical'!$C199,'2. Data Collection Sheet'!$A:$A,0))),"")</f>
        <v/>
      </c>
      <c r="H199" s="14" t="str">
        <f>IFERROR(INDEX('3. Asset Results'!$I:$I,MATCH('3. Most Critical'!$C199,'3. Asset Results'!$A:$A,0)),"")</f>
        <v/>
      </c>
      <c r="I199" s="14" t="str">
        <f>IFERROR(INDEX('3. Asset Results'!$H:$H,MATCH('3. Most Critical'!$C199,'3. Asset Results'!$A:$A,0)),"")</f>
        <v/>
      </c>
      <c r="J199" s="14" t="str">
        <f>IFERROR(INDEX('3. Asset Results'!$J:$J,MATCH('3. Most Critical'!$C199,'3. Asset Results'!$A:$A,0)),"")</f>
        <v/>
      </c>
      <c r="K199" s="14" t="str">
        <f>IFERROR(INDEX('3. Asset Results'!$E:$E,MATCH('3. Most Critical'!$C199,'3. Asset Results'!$A:$A,0)),"")</f>
        <v/>
      </c>
      <c r="L199" s="17" t="str">
        <f>IFERROR(INDEX('3. Asset Results'!$L:$L,MATCH('3. Most Critical'!$C199,'3. Asset Results'!$A:$A,0)),"")</f>
        <v/>
      </c>
      <c r="M199" s="17" t="str">
        <f>IFERROR(INDEX('3. Asset Results'!$M:$M,MATCH('3. Most Critical'!$C199,'3. Asset Results'!$A:$A,0)),"")</f>
        <v/>
      </c>
      <c r="N199" s="14" t="str">
        <f>IFERROR(INDEX('2. Data Collection Sheet'!$N:$N,MATCH('3. Most Critical'!$C199,'2. Data Collection Sheet'!$A:$A,0)),"")</f>
        <v/>
      </c>
    </row>
    <row r="200" spans="1:14" ht="59.25" customHeight="1" x14ac:dyDescent="0.25">
      <c r="A200" s="31">
        <v>193</v>
      </c>
      <c r="B200" s="32"/>
      <c r="C200" s="14">
        <f>FilterMostCritical!$A194</f>
        <v>0</v>
      </c>
      <c r="D200" s="14">
        <f>IF($C200="","",FilterMostCritical!$B194)</f>
        <v>0</v>
      </c>
      <c r="E200" s="14">
        <f>IF($C200="","",FilterMostCritical!$C194)</f>
        <v>0</v>
      </c>
      <c r="F200" s="14" t="str">
        <f>IFERROR(INDEX('2. Data Collection Sheet'!$E:$E,MATCH('3. Most Critical'!$C200,'2. Data Collection Sheet'!$A:$A,0)),"")</f>
        <v/>
      </c>
      <c r="G200" s="14" t="str">
        <f>IFERROR(IF(INDEX('2. Data Collection Sheet'!$F:$F,MATCH('3. Most Critical'!$C200,'2. Data Collection Sheet'!$A:$A,0))="","",INDEX('2. Data Collection Sheet'!$F:$F,MATCH('3. Most Critical'!$C200,'2. Data Collection Sheet'!$A:$A,0))),"")</f>
        <v/>
      </c>
      <c r="H200" s="14" t="str">
        <f>IFERROR(INDEX('3. Asset Results'!$I:$I,MATCH('3. Most Critical'!$C200,'3. Asset Results'!$A:$A,0)),"")</f>
        <v/>
      </c>
      <c r="I200" s="14" t="str">
        <f>IFERROR(INDEX('3. Asset Results'!$H:$H,MATCH('3. Most Critical'!$C200,'3. Asset Results'!$A:$A,0)),"")</f>
        <v/>
      </c>
      <c r="J200" s="14" t="str">
        <f>IFERROR(INDEX('3. Asset Results'!$J:$J,MATCH('3. Most Critical'!$C200,'3. Asset Results'!$A:$A,0)),"")</f>
        <v/>
      </c>
      <c r="K200" s="14" t="str">
        <f>IFERROR(INDEX('3. Asset Results'!$E:$E,MATCH('3. Most Critical'!$C200,'3. Asset Results'!$A:$A,0)),"")</f>
        <v/>
      </c>
      <c r="L200" s="17" t="str">
        <f>IFERROR(INDEX('3. Asset Results'!$L:$L,MATCH('3. Most Critical'!$C200,'3. Asset Results'!$A:$A,0)),"")</f>
        <v/>
      </c>
      <c r="M200" s="17" t="str">
        <f>IFERROR(INDEX('3. Asset Results'!$M:$M,MATCH('3. Most Critical'!$C200,'3. Asset Results'!$A:$A,0)),"")</f>
        <v/>
      </c>
      <c r="N200" s="14" t="str">
        <f>IFERROR(INDEX('2. Data Collection Sheet'!$N:$N,MATCH('3. Most Critical'!$C200,'2. Data Collection Sheet'!$A:$A,0)),"")</f>
        <v/>
      </c>
    </row>
    <row r="201" spans="1:14" ht="59.25" customHeight="1" x14ac:dyDescent="0.25">
      <c r="A201" s="31">
        <v>194</v>
      </c>
      <c r="B201" s="32"/>
      <c r="C201" s="14">
        <f>FilterMostCritical!$A195</f>
        <v>0</v>
      </c>
      <c r="D201" s="14">
        <f>IF($C201="","",FilterMostCritical!$B195)</f>
        <v>0</v>
      </c>
      <c r="E201" s="14">
        <f>IF($C201="","",FilterMostCritical!$C195)</f>
        <v>0</v>
      </c>
      <c r="F201" s="14" t="str">
        <f>IFERROR(INDEX('2. Data Collection Sheet'!$E:$E,MATCH('3. Most Critical'!$C201,'2. Data Collection Sheet'!$A:$A,0)),"")</f>
        <v/>
      </c>
      <c r="G201" s="14" t="str">
        <f>IFERROR(IF(INDEX('2. Data Collection Sheet'!$F:$F,MATCH('3. Most Critical'!$C201,'2. Data Collection Sheet'!$A:$A,0))="","",INDEX('2. Data Collection Sheet'!$F:$F,MATCH('3. Most Critical'!$C201,'2. Data Collection Sheet'!$A:$A,0))),"")</f>
        <v/>
      </c>
      <c r="H201" s="14" t="str">
        <f>IFERROR(INDEX('3. Asset Results'!$I:$I,MATCH('3. Most Critical'!$C201,'3. Asset Results'!$A:$A,0)),"")</f>
        <v/>
      </c>
      <c r="I201" s="14" t="str">
        <f>IFERROR(INDEX('3. Asset Results'!$H:$H,MATCH('3. Most Critical'!$C201,'3. Asset Results'!$A:$A,0)),"")</f>
        <v/>
      </c>
      <c r="J201" s="14" t="str">
        <f>IFERROR(INDEX('3. Asset Results'!$J:$J,MATCH('3. Most Critical'!$C201,'3. Asset Results'!$A:$A,0)),"")</f>
        <v/>
      </c>
      <c r="K201" s="14" t="str">
        <f>IFERROR(INDEX('3. Asset Results'!$E:$E,MATCH('3. Most Critical'!$C201,'3. Asset Results'!$A:$A,0)),"")</f>
        <v/>
      </c>
      <c r="L201" s="17" t="str">
        <f>IFERROR(INDEX('3. Asset Results'!$L:$L,MATCH('3. Most Critical'!$C201,'3. Asset Results'!$A:$A,0)),"")</f>
        <v/>
      </c>
      <c r="M201" s="17" t="str">
        <f>IFERROR(INDEX('3. Asset Results'!$M:$M,MATCH('3. Most Critical'!$C201,'3. Asset Results'!$A:$A,0)),"")</f>
        <v/>
      </c>
      <c r="N201" s="14" t="str">
        <f>IFERROR(INDEX('2. Data Collection Sheet'!$N:$N,MATCH('3. Most Critical'!$C201,'2. Data Collection Sheet'!$A:$A,0)),"")</f>
        <v/>
      </c>
    </row>
    <row r="202" spans="1:14" ht="59.25" customHeight="1" x14ac:dyDescent="0.25">
      <c r="A202" s="31">
        <v>195</v>
      </c>
      <c r="B202" s="32"/>
      <c r="C202" s="14">
        <f>FilterMostCritical!$A196</f>
        <v>0</v>
      </c>
      <c r="D202" s="14">
        <f>IF($C202="","",FilterMostCritical!$B196)</f>
        <v>0</v>
      </c>
      <c r="E202" s="14">
        <f>IF($C202="","",FilterMostCritical!$C196)</f>
        <v>0</v>
      </c>
      <c r="F202" s="14" t="str">
        <f>IFERROR(INDEX('2. Data Collection Sheet'!$E:$E,MATCH('3. Most Critical'!$C202,'2. Data Collection Sheet'!$A:$A,0)),"")</f>
        <v/>
      </c>
      <c r="G202" s="14" t="str">
        <f>IFERROR(IF(INDEX('2. Data Collection Sheet'!$F:$F,MATCH('3. Most Critical'!$C202,'2. Data Collection Sheet'!$A:$A,0))="","",INDEX('2. Data Collection Sheet'!$F:$F,MATCH('3. Most Critical'!$C202,'2. Data Collection Sheet'!$A:$A,0))),"")</f>
        <v/>
      </c>
      <c r="H202" s="14" t="str">
        <f>IFERROR(INDEX('3. Asset Results'!$I:$I,MATCH('3. Most Critical'!$C202,'3. Asset Results'!$A:$A,0)),"")</f>
        <v/>
      </c>
      <c r="I202" s="14" t="str">
        <f>IFERROR(INDEX('3. Asset Results'!$H:$H,MATCH('3. Most Critical'!$C202,'3. Asset Results'!$A:$A,0)),"")</f>
        <v/>
      </c>
      <c r="J202" s="14" t="str">
        <f>IFERROR(INDEX('3. Asset Results'!$J:$J,MATCH('3. Most Critical'!$C202,'3. Asset Results'!$A:$A,0)),"")</f>
        <v/>
      </c>
      <c r="K202" s="14" t="str">
        <f>IFERROR(INDEX('3. Asset Results'!$E:$E,MATCH('3. Most Critical'!$C202,'3. Asset Results'!$A:$A,0)),"")</f>
        <v/>
      </c>
      <c r="L202" s="17" t="str">
        <f>IFERROR(INDEX('3. Asset Results'!$L:$L,MATCH('3. Most Critical'!$C202,'3. Asset Results'!$A:$A,0)),"")</f>
        <v/>
      </c>
      <c r="M202" s="17" t="str">
        <f>IFERROR(INDEX('3. Asset Results'!$M:$M,MATCH('3. Most Critical'!$C202,'3. Asset Results'!$A:$A,0)),"")</f>
        <v/>
      </c>
      <c r="N202" s="14" t="str">
        <f>IFERROR(INDEX('2. Data Collection Sheet'!$N:$N,MATCH('3. Most Critical'!$C202,'2. Data Collection Sheet'!$A:$A,0)),"")</f>
        <v/>
      </c>
    </row>
    <row r="203" spans="1:14" ht="59.25" customHeight="1" x14ac:dyDescent="0.25">
      <c r="A203" s="31">
        <v>196</v>
      </c>
      <c r="B203" s="32"/>
      <c r="C203" s="14">
        <f>FilterMostCritical!$A197</f>
        <v>0</v>
      </c>
      <c r="D203" s="14">
        <f>IF($C203="","",FilterMostCritical!$B197)</f>
        <v>0</v>
      </c>
      <c r="E203" s="14">
        <f>IF($C203="","",FilterMostCritical!$C197)</f>
        <v>0</v>
      </c>
      <c r="F203" s="14" t="str">
        <f>IFERROR(INDEX('2. Data Collection Sheet'!$E:$E,MATCH('3. Most Critical'!$C203,'2. Data Collection Sheet'!$A:$A,0)),"")</f>
        <v/>
      </c>
      <c r="G203" s="14" t="str">
        <f>IFERROR(IF(INDEX('2. Data Collection Sheet'!$F:$F,MATCH('3. Most Critical'!$C203,'2. Data Collection Sheet'!$A:$A,0))="","",INDEX('2. Data Collection Sheet'!$F:$F,MATCH('3. Most Critical'!$C203,'2. Data Collection Sheet'!$A:$A,0))),"")</f>
        <v/>
      </c>
      <c r="H203" s="14" t="str">
        <f>IFERROR(INDEX('3. Asset Results'!$I:$I,MATCH('3. Most Critical'!$C203,'3. Asset Results'!$A:$A,0)),"")</f>
        <v/>
      </c>
      <c r="I203" s="14" t="str">
        <f>IFERROR(INDEX('3. Asset Results'!$H:$H,MATCH('3. Most Critical'!$C203,'3. Asset Results'!$A:$A,0)),"")</f>
        <v/>
      </c>
      <c r="J203" s="14" t="str">
        <f>IFERROR(INDEX('3. Asset Results'!$J:$J,MATCH('3. Most Critical'!$C203,'3. Asset Results'!$A:$A,0)),"")</f>
        <v/>
      </c>
      <c r="K203" s="14" t="str">
        <f>IFERROR(INDEX('3. Asset Results'!$E:$E,MATCH('3. Most Critical'!$C203,'3. Asset Results'!$A:$A,0)),"")</f>
        <v/>
      </c>
      <c r="L203" s="17" t="str">
        <f>IFERROR(INDEX('3. Asset Results'!$L:$L,MATCH('3. Most Critical'!$C203,'3. Asset Results'!$A:$A,0)),"")</f>
        <v/>
      </c>
      <c r="M203" s="17" t="str">
        <f>IFERROR(INDEX('3. Asset Results'!$M:$M,MATCH('3. Most Critical'!$C203,'3. Asset Results'!$A:$A,0)),"")</f>
        <v/>
      </c>
      <c r="N203" s="14" t="str">
        <f>IFERROR(INDEX('2. Data Collection Sheet'!$N:$N,MATCH('3. Most Critical'!$C203,'2. Data Collection Sheet'!$A:$A,0)),"")</f>
        <v/>
      </c>
    </row>
    <row r="204" spans="1:14" ht="59.25" customHeight="1" x14ac:dyDescent="0.25">
      <c r="A204" s="31">
        <v>197</v>
      </c>
      <c r="B204" s="32"/>
      <c r="C204" s="14">
        <f>FilterMostCritical!$A198</f>
        <v>0</v>
      </c>
      <c r="D204" s="14">
        <f>IF($C204="","",FilterMostCritical!$B198)</f>
        <v>0</v>
      </c>
      <c r="E204" s="14">
        <f>IF($C204="","",FilterMostCritical!$C198)</f>
        <v>0</v>
      </c>
      <c r="F204" s="14" t="str">
        <f>IFERROR(INDEX('2. Data Collection Sheet'!$E:$E,MATCH('3. Most Critical'!$C204,'2. Data Collection Sheet'!$A:$A,0)),"")</f>
        <v/>
      </c>
      <c r="G204" s="14" t="str">
        <f>IFERROR(IF(INDEX('2. Data Collection Sheet'!$F:$F,MATCH('3. Most Critical'!$C204,'2. Data Collection Sheet'!$A:$A,0))="","",INDEX('2. Data Collection Sheet'!$F:$F,MATCH('3. Most Critical'!$C204,'2. Data Collection Sheet'!$A:$A,0))),"")</f>
        <v/>
      </c>
      <c r="H204" s="14" t="str">
        <f>IFERROR(INDEX('3. Asset Results'!$I:$I,MATCH('3. Most Critical'!$C204,'3. Asset Results'!$A:$A,0)),"")</f>
        <v/>
      </c>
      <c r="I204" s="14" t="str">
        <f>IFERROR(INDEX('3. Asset Results'!$H:$H,MATCH('3. Most Critical'!$C204,'3. Asset Results'!$A:$A,0)),"")</f>
        <v/>
      </c>
      <c r="J204" s="14" t="str">
        <f>IFERROR(INDEX('3. Asset Results'!$J:$J,MATCH('3. Most Critical'!$C204,'3. Asset Results'!$A:$A,0)),"")</f>
        <v/>
      </c>
      <c r="K204" s="14" t="str">
        <f>IFERROR(INDEX('3. Asset Results'!$E:$E,MATCH('3. Most Critical'!$C204,'3. Asset Results'!$A:$A,0)),"")</f>
        <v/>
      </c>
      <c r="L204" s="17" t="str">
        <f>IFERROR(INDEX('3. Asset Results'!$L:$L,MATCH('3. Most Critical'!$C204,'3. Asset Results'!$A:$A,0)),"")</f>
        <v/>
      </c>
      <c r="M204" s="17" t="str">
        <f>IFERROR(INDEX('3. Asset Results'!$M:$M,MATCH('3. Most Critical'!$C204,'3. Asset Results'!$A:$A,0)),"")</f>
        <v/>
      </c>
      <c r="N204" s="14" t="str">
        <f>IFERROR(INDEX('2. Data Collection Sheet'!$N:$N,MATCH('3. Most Critical'!$C204,'2. Data Collection Sheet'!$A:$A,0)),"")</f>
        <v/>
      </c>
    </row>
    <row r="205" spans="1:14" ht="59.25" customHeight="1" x14ac:dyDescent="0.25">
      <c r="A205" s="31">
        <v>198</v>
      </c>
      <c r="B205" s="32"/>
      <c r="C205" s="14">
        <f>FilterMostCritical!$A199</f>
        <v>0</v>
      </c>
      <c r="D205" s="14">
        <f>IF($C205="","",FilterMostCritical!$B199)</f>
        <v>0</v>
      </c>
      <c r="E205" s="14">
        <f>IF($C205="","",FilterMostCritical!$C199)</f>
        <v>0</v>
      </c>
      <c r="F205" s="14" t="str">
        <f>IFERROR(INDEX('2. Data Collection Sheet'!$E:$E,MATCH('3. Most Critical'!$C205,'2. Data Collection Sheet'!$A:$A,0)),"")</f>
        <v/>
      </c>
      <c r="G205" s="14" t="str">
        <f>IFERROR(IF(INDEX('2. Data Collection Sheet'!$F:$F,MATCH('3. Most Critical'!$C205,'2. Data Collection Sheet'!$A:$A,0))="","",INDEX('2. Data Collection Sheet'!$F:$F,MATCH('3. Most Critical'!$C205,'2. Data Collection Sheet'!$A:$A,0))),"")</f>
        <v/>
      </c>
      <c r="H205" s="14" t="str">
        <f>IFERROR(INDEX('3. Asset Results'!$I:$I,MATCH('3. Most Critical'!$C205,'3. Asset Results'!$A:$A,0)),"")</f>
        <v/>
      </c>
      <c r="I205" s="14" t="str">
        <f>IFERROR(INDEX('3. Asset Results'!$H:$H,MATCH('3. Most Critical'!$C205,'3. Asset Results'!$A:$A,0)),"")</f>
        <v/>
      </c>
      <c r="J205" s="14" t="str">
        <f>IFERROR(INDEX('3. Asset Results'!$J:$J,MATCH('3. Most Critical'!$C205,'3. Asset Results'!$A:$A,0)),"")</f>
        <v/>
      </c>
      <c r="K205" s="14" t="str">
        <f>IFERROR(INDEX('3. Asset Results'!$E:$E,MATCH('3. Most Critical'!$C205,'3. Asset Results'!$A:$A,0)),"")</f>
        <v/>
      </c>
      <c r="L205" s="17" t="str">
        <f>IFERROR(INDEX('3. Asset Results'!$L:$L,MATCH('3. Most Critical'!$C205,'3. Asset Results'!$A:$A,0)),"")</f>
        <v/>
      </c>
      <c r="M205" s="17" t="str">
        <f>IFERROR(INDEX('3. Asset Results'!$M:$M,MATCH('3. Most Critical'!$C205,'3. Asset Results'!$A:$A,0)),"")</f>
        <v/>
      </c>
      <c r="N205" s="14" t="str">
        <f>IFERROR(INDEX('2. Data Collection Sheet'!$N:$N,MATCH('3. Most Critical'!$C205,'2. Data Collection Sheet'!$A:$A,0)),"")</f>
        <v/>
      </c>
    </row>
    <row r="206" spans="1:14" ht="59.25" customHeight="1" x14ac:dyDescent="0.25">
      <c r="A206" s="31">
        <v>199</v>
      </c>
      <c r="B206" s="32"/>
      <c r="C206" s="14">
        <f>FilterMostCritical!$A200</f>
        <v>0</v>
      </c>
      <c r="D206" s="14">
        <f>IF($C206="","",FilterMostCritical!$B200)</f>
        <v>0</v>
      </c>
      <c r="E206" s="14">
        <f>IF($C206="","",FilterMostCritical!$C200)</f>
        <v>0</v>
      </c>
      <c r="F206" s="14" t="str">
        <f>IFERROR(INDEX('2. Data Collection Sheet'!$E:$E,MATCH('3. Most Critical'!$C206,'2. Data Collection Sheet'!$A:$A,0)),"")</f>
        <v/>
      </c>
      <c r="G206" s="14" t="str">
        <f>IFERROR(IF(INDEX('2. Data Collection Sheet'!$F:$F,MATCH('3. Most Critical'!$C206,'2. Data Collection Sheet'!$A:$A,0))="","",INDEX('2. Data Collection Sheet'!$F:$F,MATCH('3. Most Critical'!$C206,'2. Data Collection Sheet'!$A:$A,0))),"")</f>
        <v/>
      </c>
      <c r="H206" s="14" t="str">
        <f>IFERROR(INDEX('3. Asset Results'!$I:$I,MATCH('3. Most Critical'!$C206,'3. Asset Results'!$A:$A,0)),"")</f>
        <v/>
      </c>
      <c r="I206" s="14" t="str">
        <f>IFERROR(INDEX('3. Asset Results'!$H:$H,MATCH('3. Most Critical'!$C206,'3. Asset Results'!$A:$A,0)),"")</f>
        <v/>
      </c>
      <c r="J206" s="14" t="str">
        <f>IFERROR(INDEX('3. Asset Results'!$J:$J,MATCH('3. Most Critical'!$C206,'3. Asset Results'!$A:$A,0)),"")</f>
        <v/>
      </c>
      <c r="K206" s="14" t="str">
        <f>IFERROR(INDEX('3. Asset Results'!$E:$E,MATCH('3. Most Critical'!$C206,'3. Asset Results'!$A:$A,0)),"")</f>
        <v/>
      </c>
      <c r="L206" s="17" t="str">
        <f>IFERROR(INDEX('3. Asset Results'!$L:$L,MATCH('3. Most Critical'!$C206,'3. Asset Results'!$A:$A,0)),"")</f>
        <v/>
      </c>
      <c r="M206" s="17" t="str">
        <f>IFERROR(INDEX('3. Asset Results'!$M:$M,MATCH('3. Most Critical'!$C206,'3. Asset Results'!$A:$A,0)),"")</f>
        <v/>
      </c>
      <c r="N206" s="14" t="str">
        <f>IFERROR(INDEX('2. Data Collection Sheet'!$N:$N,MATCH('3. Most Critical'!$C206,'2. Data Collection Sheet'!$A:$A,0)),"")</f>
        <v/>
      </c>
    </row>
    <row r="207" spans="1:14" ht="59.25" customHeight="1" x14ac:dyDescent="0.25">
      <c r="A207" s="31">
        <v>200</v>
      </c>
      <c r="B207" s="32"/>
      <c r="C207" s="14">
        <f>FilterMostCritical!$A201</f>
        <v>0</v>
      </c>
      <c r="D207" s="14">
        <f>IF($C207="","",FilterMostCritical!$B201)</f>
        <v>0</v>
      </c>
      <c r="E207" s="14">
        <f>IF($C207="","",FilterMostCritical!$C201)</f>
        <v>0</v>
      </c>
      <c r="F207" s="14" t="str">
        <f>IFERROR(INDEX('2. Data Collection Sheet'!$E:$E,MATCH('3. Most Critical'!$C207,'2. Data Collection Sheet'!$A:$A,0)),"")</f>
        <v/>
      </c>
      <c r="G207" s="14" t="str">
        <f>IFERROR(IF(INDEX('2. Data Collection Sheet'!$F:$F,MATCH('3. Most Critical'!$C207,'2. Data Collection Sheet'!$A:$A,0))="","",INDEX('2. Data Collection Sheet'!$F:$F,MATCH('3. Most Critical'!$C207,'2. Data Collection Sheet'!$A:$A,0))),"")</f>
        <v/>
      </c>
      <c r="H207" s="14" t="str">
        <f>IFERROR(INDEX('3. Asset Results'!$I:$I,MATCH('3. Most Critical'!$C207,'3. Asset Results'!$A:$A,0)),"")</f>
        <v/>
      </c>
      <c r="I207" s="14" t="str">
        <f>IFERROR(INDEX('3. Asset Results'!$H:$H,MATCH('3. Most Critical'!$C207,'3. Asset Results'!$A:$A,0)),"")</f>
        <v/>
      </c>
      <c r="J207" s="14" t="str">
        <f>IFERROR(INDEX('3. Asset Results'!$J:$J,MATCH('3. Most Critical'!$C207,'3. Asset Results'!$A:$A,0)),"")</f>
        <v/>
      </c>
      <c r="K207" s="14" t="str">
        <f>IFERROR(INDEX('3. Asset Results'!$E:$E,MATCH('3. Most Critical'!$C207,'3. Asset Results'!$A:$A,0)),"")</f>
        <v/>
      </c>
      <c r="L207" s="17" t="str">
        <f>IFERROR(INDEX('3. Asset Results'!$L:$L,MATCH('3. Most Critical'!$C207,'3. Asset Results'!$A:$A,0)),"")</f>
        <v/>
      </c>
      <c r="M207" s="17" t="str">
        <f>IFERROR(INDEX('3. Asset Results'!$M:$M,MATCH('3. Most Critical'!$C207,'3. Asset Results'!$A:$A,0)),"")</f>
        <v/>
      </c>
      <c r="N207" s="14" t="str">
        <f>IFERROR(INDEX('2. Data Collection Sheet'!$N:$N,MATCH('3. Most Critical'!$C207,'2. Data Collection Sheet'!$A:$A,0)),"")</f>
        <v/>
      </c>
    </row>
    <row r="208" spans="1:14" ht="59.25" customHeight="1" x14ac:dyDescent="0.25">
      <c r="A208" s="31">
        <v>201</v>
      </c>
      <c r="B208" s="32"/>
      <c r="C208" s="14">
        <f>FilterMostCritical!$A202</f>
        <v>0</v>
      </c>
      <c r="D208" s="14">
        <f>IF($C208="","",FilterMostCritical!$B202)</f>
        <v>0</v>
      </c>
      <c r="E208" s="14">
        <f>IF($C208="","",FilterMostCritical!$C202)</f>
        <v>0</v>
      </c>
      <c r="F208" s="14" t="str">
        <f>IFERROR(INDEX('2. Data Collection Sheet'!$E:$E,MATCH('3. Most Critical'!$C208,'2. Data Collection Sheet'!$A:$A,0)),"")</f>
        <v/>
      </c>
      <c r="G208" s="14" t="str">
        <f>IFERROR(IF(INDEX('2. Data Collection Sheet'!$F:$F,MATCH('3. Most Critical'!$C208,'2. Data Collection Sheet'!$A:$A,0))="","",INDEX('2. Data Collection Sheet'!$F:$F,MATCH('3. Most Critical'!$C208,'2. Data Collection Sheet'!$A:$A,0))),"")</f>
        <v/>
      </c>
      <c r="H208" s="14" t="str">
        <f>IFERROR(INDEX('3. Asset Results'!$I:$I,MATCH('3. Most Critical'!$C208,'3. Asset Results'!$A:$A,0)),"")</f>
        <v/>
      </c>
      <c r="I208" s="14" t="str">
        <f>IFERROR(INDEX('3. Asset Results'!$H:$H,MATCH('3. Most Critical'!$C208,'3. Asset Results'!$A:$A,0)),"")</f>
        <v/>
      </c>
      <c r="J208" s="14" t="str">
        <f>IFERROR(INDEX('3. Asset Results'!$J:$J,MATCH('3. Most Critical'!$C208,'3. Asset Results'!$A:$A,0)),"")</f>
        <v/>
      </c>
      <c r="K208" s="14" t="str">
        <f>IFERROR(INDEX('3. Asset Results'!$E:$E,MATCH('3. Most Critical'!$C208,'3. Asset Results'!$A:$A,0)),"")</f>
        <v/>
      </c>
      <c r="L208" s="17" t="str">
        <f>IFERROR(INDEX('3. Asset Results'!$L:$L,MATCH('3. Most Critical'!$C208,'3. Asset Results'!$A:$A,0)),"")</f>
        <v/>
      </c>
      <c r="M208" s="17" t="str">
        <f>IFERROR(INDEX('3. Asset Results'!$M:$M,MATCH('3. Most Critical'!$C208,'3. Asset Results'!$A:$A,0)),"")</f>
        <v/>
      </c>
      <c r="N208" s="14" t="str">
        <f>IFERROR(INDEX('2. Data Collection Sheet'!$N:$N,MATCH('3. Most Critical'!$C208,'2. Data Collection Sheet'!$A:$A,0)),"")</f>
        <v/>
      </c>
    </row>
    <row r="209" spans="1:14" ht="59.25" customHeight="1" x14ac:dyDescent="0.25">
      <c r="A209" s="31">
        <v>202</v>
      </c>
      <c r="B209" s="32"/>
      <c r="C209" s="14">
        <f>FilterMostCritical!$A203</f>
        <v>0</v>
      </c>
      <c r="D209" s="14">
        <f>IF($C209="","",FilterMostCritical!$B203)</f>
        <v>0</v>
      </c>
      <c r="E209" s="14">
        <f>IF($C209="","",FilterMostCritical!$C203)</f>
        <v>0</v>
      </c>
      <c r="F209" s="14" t="str">
        <f>IFERROR(INDEX('2. Data Collection Sheet'!$E:$E,MATCH('3. Most Critical'!$C209,'2. Data Collection Sheet'!$A:$A,0)),"")</f>
        <v/>
      </c>
      <c r="G209" s="14" t="str">
        <f>IFERROR(IF(INDEX('2. Data Collection Sheet'!$F:$F,MATCH('3. Most Critical'!$C209,'2. Data Collection Sheet'!$A:$A,0))="","",INDEX('2. Data Collection Sheet'!$F:$F,MATCH('3. Most Critical'!$C209,'2. Data Collection Sheet'!$A:$A,0))),"")</f>
        <v/>
      </c>
      <c r="H209" s="14" t="str">
        <f>IFERROR(INDEX('3. Asset Results'!$I:$I,MATCH('3. Most Critical'!$C209,'3. Asset Results'!$A:$A,0)),"")</f>
        <v/>
      </c>
      <c r="I209" s="14" t="str">
        <f>IFERROR(INDEX('3. Asset Results'!$H:$H,MATCH('3. Most Critical'!$C209,'3. Asset Results'!$A:$A,0)),"")</f>
        <v/>
      </c>
      <c r="J209" s="14" t="str">
        <f>IFERROR(INDEX('3. Asset Results'!$J:$J,MATCH('3. Most Critical'!$C209,'3. Asset Results'!$A:$A,0)),"")</f>
        <v/>
      </c>
      <c r="K209" s="14" t="str">
        <f>IFERROR(INDEX('3. Asset Results'!$E:$E,MATCH('3. Most Critical'!$C209,'3. Asset Results'!$A:$A,0)),"")</f>
        <v/>
      </c>
      <c r="L209" s="17" t="str">
        <f>IFERROR(INDEX('3. Asset Results'!$L:$L,MATCH('3. Most Critical'!$C209,'3. Asset Results'!$A:$A,0)),"")</f>
        <v/>
      </c>
      <c r="M209" s="17" t="str">
        <f>IFERROR(INDEX('3. Asset Results'!$M:$M,MATCH('3. Most Critical'!$C209,'3. Asset Results'!$A:$A,0)),"")</f>
        <v/>
      </c>
      <c r="N209" s="14" t="str">
        <f>IFERROR(INDEX('2. Data Collection Sheet'!$N:$N,MATCH('3. Most Critical'!$C209,'2. Data Collection Sheet'!$A:$A,0)),"")</f>
        <v/>
      </c>
    </row>
    <row r="210" spans="1:14" ht="59.25" customHeight="1" x14ac:dyDescent="0.25">
      <c r="A210" s="31">
        <v>203</v>
      </c>
      <c r="B210" s="32"/>
      <c r="C210" s="14">
        <f>FilterMostCritical!$A204</f>
        <v>0</v>
      </c>
      <c r="D210" s="14">
        <f>IF($C210="","",FilterMostCritical!$B204)</f>
        <v>0</v>
      </c>
      <c r="E210" s="14">
        <f>IF($C210="","",FilterMostCritical!$C204)</f>
        <v>0</v>
      </c>
      <c r="F210" s="14" t="str">
        <f>IFERROR(INDEX('2. Data Collection Sheet'!$E:$E,MATCH('3. Most Critical'!$C210,'2. Data Collection Sheet'!$A:$A,0)),"")</f>
        <v/>
      </c>
      <c r="G210" s="14" t="str">
        <f>IFERROR(IF(INDEX('2. Data Collection Sheet'!$F:$F,MATCH('3. Most Critical'!$C210,'2. Data Collection Sheet'!$A:$A,0))="","",INDEX('2. Data Collection Sheet'!$F:$F,MATCH('3. Most Critical'!$C210,'2. Data Collection Sheet'!$A:$A,0))),"")</f>
        <v/>
      </c>
      <c r="H210" s="14" t="str">
        <f>IFERROR(INDEX('3. Asset Results'!$I:$I,MATCH('3. Most Critical'!$C210,'3. Asset Results'!$A:$A,0)),"")</f>
        <v/>
      </c>
      <c r="I210" s="14" t="str">
        <f>IFERROR(INDEX('3. Asset Results'!$H:$H,MATCH('3. Most Critical'!$C210,'3. Asset Results'!$A:$A,0)),"")</f>
        <v/>
      </c>
      <c r="J210" s="14" t="str">
        <f>IFERROR(INDEX('3. Asset Results'!$J:$J,MATCH('3. Most Critical'!$C210,'3. Asset Results'!$A:$A,0)),"")</f>
        <v/>
      </c>
      <c r="K210" s="14" t="str">
        <f>IFERROR(INDEX('3. Asset Results'!$E:$E,MATCH('3. Most Critical'!$C210,'3. Asset Results'!$A:$A,0)),"")</f>
        <v/>
      </c>
      <c r="L210" s="17" t="str">
        <f>IFERROR(INDEX('3. Asset Results'!$L:$L,MATCH('3. Most Critical'!$C210,'3. Asset Results'!$A:$A,0)),"")</f>
        <v/>
      </c>
      <c r="M210" s="17" t="str">
        <f>IFERROR(INDEX('3. Asset Results'!$M:$M,MATCH('3. Most Critical'!$C210,'3. Asset Results'!$A:$A,0)),"")</f>
        <v/>
      </c>
      <c r="N210" s="14" t="str">
        <f>IFERROR(INDEX('2. Data Collection Sheet'!$N:$N,MATCH('3. Most Critical'!$C210,'2. Data Collection Sheet'!$A:$A,0)),"")</f>
        <v/>
      </c>
    </row>
    <row r="211" spans="1:14" ht="59.25" customHeight="1" x14ac:dyDescent="0.25">
      <c r="A211" s="31">
        <v>204</v>
      </c>
      <c r="B211" s="32"/>
      <c r="C211" s="14">
        <f>FilterMostCritical!$A205</f>
        <v>0</v>
      </c>
      <c r="D211" s="14">
        <f>IF($C211="","",FilterMostCritical!$B205)</f>
        <v>0</v>
      </c>
      <c r="E211" s="14">
        <f>IF($C211="","",FilterMostCritical!$C205)</f>
        <v>0</v>
      </c>
      <c r="F211" s="14" t="str">
        <f>IFERROR(INDEX('2. Data Collection Sheet'!$E:$E,MATCH('3. Most Critical'!$C211,'2. Data Collection Sheet'!$A:$A,0)),"")</f>
        <v/>
      </c>
      <c r="G211" s="14" t="str">
        <f>IFERROR(IF(INDEX('2. Data Collection Sheet'!$F:$F,MATCH('3. Most Critical'!$C211,'2. Data Collection Sheet'!$A:$A,0))="","",INDEX('2. Data Collection Sheet'!$F:$F,MATCH('3. Most Critical'!$C211,'2. Data Collection Sheet'!$A:$A,0))),"")</f>
        <v/>
      </c>
      <c r="H211" s="14" t="str">
        <f>IFERROR(INDEX('3. Asset Results'!$I:$I,MATCH('3. Most Critical'!$C211,'3. Asset Results'!$A:$A,0)),"")</f>
        <v/>
      </c>
      <c r="I211" s="14" t="str">
        <f>IFERROR(INDEX('3. Asset Results'!$H:$H,MATCH('3. Most Critical'!$C211,'3. Asset Results'!$A:$A,0)),"")</f>
        <v/>
      </c>
      <c r="J211" s="14" t="str">
        <f>IFERROR(INDEX('3. Asset Results'!$J:$J,MATCH('3. Most Critical'!$C211,'3. Asset Results'!$A:$A,0)),"")</f>
        <v/>
      </c>
      <c r="K211" s="14" t="str">
        <f>IFERROR(INDEX('3. Asset Results'!$E:$E,MATCH('3. Most Critical'!$C211,'3. Asset Results'!$A:$A,0)),"")</f>
        <v/>
      </c>
      <c r="L211" s="17" t="str">
        <f>IFERROR(INDEX('3. Asset Results'!$L:$L,MATCH('3. Most Critical'!$C211,'3. Asset Results'!$A:$A,0)),"")</f>
        <v/>
      </c>
      <c r="M211" s="17" t="str">
        <f>IFERROR(INDEX('3. Asset Results'!$M:$M,MATCH('3. Most Critical'!$C211,'3. Asset Results'!$A:$A,0)),"")</f>
        <v/>
      </c>
      <c r="N211" s="14" t="str">
        <f>IFERROR(INDEX('2. Data Collection Sheet'!$N:$N,MATCH('3. Most Critical'!$C211,'2. Data Collection Sheet'!$A:$A,0)),"")</f>
        <v/>
      </c>
    </row>
    <row r="212" spans="1:14" ht="59.25" customHeight="1" x14ac:dyDescent="0.25">
      <c r="A212" s="31">
        <v>205</v>
      </c>
      <c r="B212" s="32"/>
      <c r="C212" s="14">
        <f>FilterMostCritical!$A206</f>
        <v>0</v>
      </c>
      <c r="D212" s="14">
        <f>IF($C212="","",FilterMostCritical!$B206)</f>
        <v>0</v>
      </c>
      <c r="E212" s="14">
        <f>IF($C212="","",FilterMostCritical!$C206)</f>
        <v>0</v>
      </c>
      <c r="F212" s="14" t="str">
        <f>IFERROR(INDEX('2. Data Collection Sheet'!$E:$E,MATCH('3. Most Critical'!$C212,'2. Data Collection Sheet'!$A:$A,0)),"")</f>
        <v/>
      </c>
      <c r="G212" s="14" t="str">
        <f>IFERROR(IF(INDEX('2. Data Collection Sheet'!$F:$F,MATCH('3. Most Critical'!$C212,'2. Data Collection Sheet'!$A:$A,0))="","",INDEX('2. Data Collection Sheet'!$F:$F,MATCH('3. Most Critical'!$C212,'2. Data Collection Sheet'!$A:$A,0))),"")</f>
        <v/>
      </c>
      <c r="H212" s="14" t="str">
        <f>IFERROR(INDEX('3. Asset Results'!$I:$I,MATCH('3. Most Critical'!$C212,'3. Asset Results'!$A:$A,0)),"")</f>
        <v/>
      </c>
      <c r="I212" s="14" t="str">
        <f>IFERROR(INDEX('3. Asset Results'!$H:$H,MATCH('3. Most Critical'!$C212,'3. Asset Results'!$A:$A,0)),"")</f>
        <v/>
      </c>
      <c r="J212" s="14" t="str">
        <f>IFERROR(INDEX('3. Asset Results'!$J:$J,MATCH('3. Most Critical'!$C212,'3. Asset Results'!$A:$A,0)),"")</f>
        <v/>
      </c>
      <c r="K212" s="14" t="str">
        <f>IFERROR(INDEX('3. Asset Results'!$E:$E,MATCH('3. Most Critical'!$C212,'3. Asset Results'!$A:$A,0)),"")</f>
        <v/>
      </c>
      <c r="L212" s="17" t="str">
        <f>IFERROR(INDEX('3. Asset Results'!$L:$L,MATCH('3. Most Critical'!$C212,'3. Asset Results'!$A:$A,0)),"")</f>
        <v/>
      </c>
      <c r="M212" s="17" t="str">
        <f>IFERROR(INDEX('3. Asset Results'!$M:$M,MATCH('3. Most Critical'!$C212,'3. Asset Results'!$A:$A,0)),"")</f>
        <v/>
      </c>
      <c r="N212" s="14" t="str">
        <f>IFERROR(INDEX('2. Data Collection Sheet'!$N:$N,MATCH('3. Most Critical'!$C212,'2. Data Collection Sheet'!$A:$A,0)),"")</f>
        <v/>
      </c>
    </row>
    <row r="213" spans="1:14" ht="59.25" customHeight="1" x14ac:dyDescent="0.25">
      <c r="A213" s="31">
        <v>206</v>
      </c>
      <c r="B213" s="32"/>
      <c r="C213" s="14">
        <f>FilterMostCritical!$A207</f>
        <v>0</v>
      </c>
      <c r="D213" s="14">
        <f>IF($C213="","",FilterMostCritical!$B207)</f>
        <v>0</v>
      </c>
      <c r="E213" s="14">
        <f>IF($C213="","",FilterMostCritical!$C207)</f>
        <v>0</v>
      </c>
      <c r="F213" s="14" t="str">
        <f>IFERROR(INDEX('2. Data Collection Sheet'!$E:$E,MATCH('3. Most Critical'!$C213,'2. Data Collection Sheet'!$A:$A,0)),"")</f>
        <v/>
      </c>
      <c r="G213" s="14" t="str">
        <f>IFERROR(IF(INDEX('2. Data Collection Sheet'!$F:$F,MATCH('3. Most Critical'!$C213,'2. Data Collection Sheet'!$A:$A,0))="","",INDEX('2. Data Collection Sheet'!$F:$F,MATCH('3. Most Critical'!$C213,'2. Data Collection Sheet'!$A:$A,0))),"")</f>
        <v/>
      </c>
      <c r="H213" s="14" t="str">
        <f>IFERROR(INDEX('3. Asset Results'!$I:$I,MATCH('3. Most Critical'!$C213,'3. Asset Results'!$A:$A,0)),"")</f>
        <v/>
      </c>
      <c r="I213" s="14" t="str">
        <f>IFERROR(INDEX('3. Asset Results'!$H:$H,MATCH('3. Most Critical'!$C213,'3. Asset Results'!$A:$A,0)),"")</f>
        <v/>
      </c>
      <c r="J213" s="14" t="str">
        <f>IFERROR(INDEX('3. Asset Results'!$J:$J,MATCH('3. Most Critical'!$C213,'3. Asset Results'!$A:$A,0)),"")</f>
        <v/>
      </c>
      <c r="K213" s="14" t="str">
        <f>IFERROR(INDEX('3. Asset Results'!$E:$E,MATCH('3. Most Critical'!$C213,'3. Asset Results'!$A:$A,0)),"")</f>
        <v/>
      </c>
      <c r="L213" s="17" t="str">
        <f>IFERROR(INDEX('3. Asset Results'!$L:$L,MATCH('3. Most Critical'!$C213,'3. Asset Results'!$A:$A,0)),"")</f>
        <v/>
      </c>
      <c r="M213" s="17" t="str">
        <f>IFERROR(INDEX('3. Asset Results'!$M:$M,MATCH('3. Most Critical'!$C213,'3. Asset Results'!$A:$A,0)),"")</f>
        <v/>
      </c>
      <c r="N213" s="14" t="str">
        <f>IFERROR(INDEX('2. Data Collection Sheet'!$N:$N,MATCH('3. Most Critical'!$C213,'2. Data Collection Sheet'!$A:$A,0)),"")</f>
        <v/>
      </c>
    </row>
    <row r="214" spans="1:14" ht="59.25" customHeight="1" x14ac:dyDescent="0.25">
      <c r="A214" s="31">
        <v>207</v>
      </c>
      <c r="B214" s="32"/>
      <c r="C214" s="14">
        <f>FilterMostCritical!$A208</f>
        <v>0</v>
      </c>
      <c r="D214" s="14">
        <f>IF($C214="","",FilterMostCritical!$B208)</f>
        <v>0</v>
      </c>
      <c r="E214" s="14">
        <f>IF($C214="","",FilterMostCritical!$C208)</f>
        <v>0</v>
      </c>
      <c r="F214" s="14" t="str">
        <f>IFERROR(INDEX('2. Data Collection Sheet'!$E:$E,MATCH('3. Most Critical'!$C214,'2. Data Collection Sheet'!$A:$A,0)),"")</f>
        <v/>
      </c>
      <c r="G214" s="14" t="str">
        <f>IFERROR(IF(INDEX('2. Data Collection Sheet'!$F:$F,MATCH('3. Most Critical'!$C214,'2. Data Collection Sheet'!$A:$A,0))="","",INDEX('2. Data Collection Sheet'!$F:$F,MATCH('3. Most Critical'!$C214,'2. Data Collection Sheet'!$A:$A,0))),"")</f>
        <v/>
      </c>
      <c r="H214" s="14" t="str">
        <f>IFERROR(INDEX('3. Asset Results'!$I:$I,MATCH('3. Most Critical'!$C214,'3. Asset Results'!$A:$A,0)),"")</f>
        <v/>
      </c>
      <c r="I214" s="14" t="str">
        <f>IFERROR(INDEX('3. Asset Results'!$H:$H,MATCH('3. Most Critical'!$C214,'3. Asset Results'!$A:$A,0)),"")</f>
        <v/>
      </c>
      <c r="J214" s="14" t="str">
        <f>IFERROR(INDEX('3. Asset Results'!$J:$J,MATCH('3. Most Critical'!$C214,'3. Asset Results'!$A:$A,0)),"")</f>
        <v/>
      </c>
      <c r="K214" s="14" t="str">
        <f>IFERROR(INDEX('3. Asset Results'!$E:$E,MATCH('3. Most Critical'!$C214,'3. Asset Results'!$A:$A,0)),"")</f>
        <v/>
      </c>
      <c r="L214" s="17" t="str">
        <f>IFERROR(INDEX('3. Asset Results'!$L:$L,MATCH('3. Most Critical'!$C214,'3. Asset Results'!$A:$A,0)),"")</f>
        <v/>
      </c>
      <c r="M214" s="17" t="str">
        <f>IFERROR(INDEX('3. Asset Results'!$M:$M,MATCH('3. Most Critical'!$C214,'3. Asset Results'!$A:$A,0)),"")</f>
        <v/>
      </c>
      <c r="N214" s="14" t="str">
        <f>IFERROR(INDEX('2. Data Collection Sheet'!$N:$N,MATCH('3. Most Critical'!$C214,'2. Data Collection Sheet'!$A:$A,0)),"")</f>
        <v/>
      </c>
    </row>
    <row r="215" spans="1:14" ht="59.25" customHeight="1" x14ac:dyDescent="0.25">
      <c r="A215" s="31">
        <v>208</v>
      </c>
      <c r="B215" s="32"/>
      <c r="C215" s="14">
        <f>FilterMostCritical!$A209</f>
        <v>0</v>
      </c>
      <c r="D215" s="14">
        <f>IF($C215="","",FilterMostCritical!$B209)</f>
        <v>0</v>
      </c>
      <c r="E215" s="14">
        <f>IF($C215="","",FilterMostCritical!$C209)</f>
        <v>0</v>
      </c>
      <c r="F215" s="14" t="str">
        <f>IFERROR(INDEX('2. Data Collection Sheet'!$E:$E,MATCH('3. Most Critical'!$C215,'2. Data Collection Sheet'!$A:$A,0)),"")</f>
        <v/>
      </c>
      <c r="G215" s="14" t="str">
        <f>IFERROR(IF(INDEX('2. Data Collection Sheet'!$F:$F,MATCH('3. Most Critical'!$C215,'2. Data Collection Sheet'!$A:$A,0))="","",INDEX('2. Data Collection Sheet'!$F:$F,MATCH('3. Most Critical'!$C215,'2. Data Collection Sheet'!$A:$A,0))),"")</f>
        <v/>
      </c>
      <c r="H215" s="14" t="str">
        <f>IFERROR(INDEX('3. Asset Results'!$I:$I,MATCH('3. Most Critical'!$C215,'3. Asset Results'!$A:$A,0)),"")</f>
        <v/>
      </c>
      <c r="I215" s="14" t="str">
        <f>IFERROR(INDEX('3. Asset Results'!$H:$H,MATCH('3. Most Critical'!$C215,'3. Asset Results'!$A:$A,0)),"")</f>
        <v/>
      </c>
      <c r="J215" s="14" t="str">
        <f>IFERROR(INDEX('3. Asset Results'!$J:$J,MATCH('3. Most Critical'!$C215,'3. Asset Results'!$A:$A,0)),"")</f>
        <v/>
      </c>
      <c r="K215" s="14" t="str">
        <f>IFERROR(INDEX('3. Asset Results'!$E:$E,MATCH('3. Most Critical'!$C215,'3. Asset Results'!$A:$A,0)),"")</f>
        <v/>
      </c>
      <c r="L215" s="17" t="str">
        <f>IFERROR(INDEX('3. Asset Results'!$L:$L,MATCH('3. Most Critical'!$C215,'3. Asset Results'!$A:$A,0)),"")</f>
        <v/>
      </c>
      <c r="M215" s="17" t="str">
        <f>IFERROR(INDEX('3. Asset Results'!$M:$M,MATCH('3. Most Critical'!$C215,'3. Asset Results'!$A:$A,0)),"")</f>
        <v/>
      </c>
      <c r="N215" s="14" t="str">
        <f>IFERROR(INDEX('2. Data Collection Sheet'!$N:$N,MATCH('3. Most Critical'!$C215,'2. Data Collection Sheet'!$A:$A,0)),"")</f>
        <v/>
      </c>
    </row>
    <row r="216" spans="1:14" ht="59.25" customHeight="1" x14ac:dyDescent="0.25">
      <c r="A216" s="31">
        <v>209</v>
      </c>
      <c r="B216" s="32"/>
      <c r="C216" s="14">
        <f>FilterMostCritical!$A210</f>
        <v>0</v>
      </c>
      <c r="D216" s="14">
        <f>IF($C216="","",FilterMostCritical!$B210)</f>
        <v>0</v>
      </c>
      <c r="E216" s="14">
        <f>IF($C216="","",FilterMostCritical!$C210)</f>
        <v>0</v>
      </c>
      <c r="F216" s="14" t="str">
        <f>IFERROR(INDEX('2. Data Collection Sheet'!$E:$E,MATCH('3. Most Critical'!$C216,'2. Data Collection Sheet'!$A:$A,0)),"")</f>
        <v/>
      </c>
      <c r="G216" s="14" t="str">
        <f>IFERROR(IF(INDEX('2. Data Collection Sheet'!$F:$F,MATCH('3. Most Critical'!$C216,'2. Data Collection Sheet'!$A:$A,0))="","",INDEX('2. Data Collection Sheet'!$F:$F,MATCH('3. Most Critical'!$C216,'2. Data Collection Sheet'!$A:$A,0))),"")</f>
        <v/>
      </c>
      <c r="H216" s="14" t="str">
        <f>IFERROR(INDEX('3. Asset Results'!$I:$I,MATCH('3. Most Critical'!$C216,'3. Asset Results'!$A:$A,0)),"")</f>
        <v/>
      </c>
      <c r="I216" s="14" t="str">
        <f>IFERROR(INDEX('3. Asset Results'!$H:$H,MATCH('3. Most Critical'!$C216,'3. Asset Results'!$A:$A,0)),"")</f>
        <v/>
      </c>
      <c r="J216" s="14" t="str">
        <f>IFERROR(INDEX('3. Asset Results'!$J:$J,MATCH('3. Most Critical'!$C216,'3. Asset Results'!$A:$A,0)),"")</f>
        <v/>
      </c>
      <c r="K216" s="14" t="str">
        <f>IFERROR(INDEX('3. Asset Results'!$E:$E,MATCH('3. Most Critical'!$C216,'3. Asset Results'!$A:$A,0)),"")</f>
        <v/>
      </c>
      <c r="L216" s="17" t="str">
        <f>IFERROR(INDEX('3. Asset Results'!$L:$L,MATCH('3. Most Critical'!$C216,'3. Asset Results'!$A:$A,0)),"")</f>
        <v/>
      </c>
      <c r="M216" s="17" t="str">
        <f>IFERROR(INDEX('3. Asset Results'!$M:$M,MATCH('3. Most Critical'!$C216,'3. Asset Results'!$A:$A,0)),"")</f>
        <v/>
      </c>
      <c r="N216" s="14" t="str">
        <f>IFERROR(INDEX('2. Data Collection Sheet'!$N:$N,MATCH('3. Most Critical'!$C216,'2. Data Collection Sheet'!$A:$A,0)),"")</f>
        <v/>
      </c>
    </row>
    <row r="217" spans="1:14" ht="59.25" customHeight="1" x14ac:dyDescent="0.25">
      <c r="A217" s="31">
        <v>210</v>
      </c>
      <c r="B217" s="32"/>
      <c r="C217" s="14">
        <f>FilterMostCritical!$A211</f>
        <v>0</v>
      </c>
      <c r="D217" s="14">
        <f>IF($C217="","",FilterMostCritical!$B211)</f>
        <v>0</v>
      </c>
      <c r="E217" s="14">
        <f>IF($C217="","",FilterMostCritical!$C211)</f>
        <v>0</v>
      </c>
      <c r="F217" s="14" t="str">
        <f>IFERROR(INDEX('2. Data Collection Sheet'!$E:$E,MATCH('3. Most Critical'!$C217,'2. Data Collection Sheet'!$A:$A,0)),"")</f>
        <v/>
      </c>
      <c r="G217" s="14" t="str">
        <f>IFERROR(IF(INDEX('2. Data Collection Sheet'!$F:$F,MATCH('3. Most Critical'!$C217,'2. Data Collection Sheet'!$A:$A,0))="","",INDEX('2. Data Collection Sheet'!$F:$F,MATCH('3. Most Critical'!$C217,'2. Data Collection Sheet'!$A:$A,0))),"")</f>
        <v/>
      </c>
      <c r="H217" s="14" t="str">
        <f>IFERROR(INDEX('3. Asset Results'!$I:$I,MATCH('3. Most Critical'!$C217,'3. Asset Results'!$A:$A,0)),"")</f>
        <v/>
      </c>
      <c r="I217" s="14" t="str">
        <f>IFERROR(INDEX('3. Asset Results'!$H:$H,MATCH('3. Most Critical'!$C217,'3. Asset Results'!$A:$A,0)),"")</f>
        <v/>
      </c>
      <c r="J217" s="14" t="str">
        <f>IFERROR(INDEX('3. Asset Results'!$J:$J,MATCH('3. Most Critical'!$C217,'3. Asset Results'!$A:$A,0)),"")</f>
        <v/>
      </c>
      <c r="K217" s="14" t="str">
        <f>IFERROR(INDEX('3. Asset Results'!$E:$E,MATCH('3. Most Critical'!$C217,'3. Asset Results'!$A:$A,0)),"")</f>
        <v/>
      </c>
      <c r="L217" s="17" t="str">
        <f>IFERROR(INDEX('3. Asset Results'!$L:$L,MATCH('3. Most Critical'!$C217,'3. Asset Results'!$A:$A,0)),"")</f>
        <v/>
      </c>
      <c r="M217" s="17" t="str">
        <f>IFERROR(INDEX('3. Asset Results'!$M:$M,MATCH('3. Most Critical'!$C217,'3. Asset Results'!$A:$A,0)),"")</f>
        <v/>
      </c>
      <c r="N217" s="14" t="str">
        <f>IFERROR(INDEX('2. Data Collection Sheet'!$N:$N,MATCH('3. Most Critical'!$C217,'2. Data Collection Sheet'!$A:$A,0)),"")</f>
        <v/>
      </c>
    </row>
    <row r="218" spans="1:14" ht="59.25" customHeight="1" x14ac:dyDescent="0.25">
      <c r="A218" s="31">
        <v>211</v>
      </c>
      <c r="B218" s="32"/>
      <c r="C218" s="14">
        <f>FilterMostCritical!$A212</f>
        <v>0</v>
      </c>
      <c r="D218" s="14">
        <f>IF($C218="","",FilterMostCritical!$B212)</f>
        <v>0</v>
      </c>
      <c r="E218" s="14">
        <f>IF($C218="","",FilterMostCritical!$C212)</f>
        <v>0</v>
      </c>
      <c r="F218" s="14" t="str">
        <f>IFERROR(INDEX('2. Data Collection Sheet'!$E:$E,MATCH('3. Most Critical'!$C218,'2. Data Collection Sheet'!$A:$A,0)),"")</f>
        <v/>
      </c>
      <c r="G218" s="14" t="str">
        <f>IFERROR(IF(INDEX('2. Data Collection Sheet'!$F:$F,MATCH('3. Most Critical'!$C218,'2. Data Collection Sheet'!$A:$A,0))="","",INDEX('2. Data Collection Sheet'!$F:$F,MATCH('3. Most Critical'!$C218,'2. Data Collection Sheet'!$A:$A,0))),"")</f>
        <v/>
      </c>
      <c r="H218" s="14" t="str">
        <f>IFERROR(INDEX('3. Asset Results'!$I:$I,MATCH('3. Most Critical'!$C218,'3. Asset Results'!$A:$A,0)),"")</f>
        <v/>
      </c>
      <c r="I218" s="14" t="str">
        <f>IFERROR(INDEX('3. Asset Results'!$H:$H,MATCH('3. Most Critical'!$C218,'3. Asset Results'!$A:$A,0)),"")</f>
        <v/>
      </c>
      <c r="J218" s="14" t="str">
        <f>IFERROR(INDEX('3. Asset Results'!$J:$J,MATCH('3. Most Critical'!$C218,'3. Asset Results'!$A:$A,0)),"")</f>
        <v/>
      </c>
      <c r="K218" s="14" t="str">
        <f>IFERROR(INDEX('3. Asset Results'!$E:$E,MATCH('3. Most Critical'!$C218,'3. Asset Results'!$A:$A,0)),"")</f>
        <v/>
      </c>
      <c r="L218" s="17" t="str">
        <f>IFERROR(INDEX('3. Asset Results'!$L:$L,MATCH('3. Most Critical'!$C218,'3. Asset Results'!$A:$A,0)),"")</f>
        <v/>
      </c>
      <c r="M218" s="17" t="str">
        <f>IFERROR(INDEX('3. Asset Results'!$M:$M,MATCH('3. Most Critical'!$C218,'3. Asset Results'!$A:$A,0)),"")</f>
        <v/>
      </c>
      <c r="N218" s="14" t="str">
        <f>IFERROR(INDEX('2. Data Collection Sheet'!$N:$N,MATCH('3. Most Critical'!$C218,'2. Data Collection Sheet'!$A:$A,0)),"")</f>
        <v/>
      </c>
    </row>
    <row r="219" spans="1:14" ht="59.25" customHeight="1" x14ac:dyDescent="0.25">
      <c r="A219" s="31">
        <v>212</v>
      </c>
      <c r="B219" s="32"/>
      <c r="C219" s="14">
        <f>FilterMostCritical!$A213</f>
        <v>0</v>
      </c>
      <c r="D219" s="14">
        <f>IF($C219="","",FilterMostCritical!$B213)</f>
        <v>0</v>
      </c>
      <c r="E219" s="14">
        <f>IF($C219="","",FilterMostCritical!$C213)</f>
        <v>0</v>
      </c>
      <c r="F219" s="14" t="str">
        <f>IFERROR(INDEX('2. Data Collection Sheet'!$E:$E,MATCH('3. Most Critical'!$C219,'2. Data Collection Sheet'!$A:$A,0)),"")</f>
        <v/>
      </c>
      <c r="G219" s="14" t="str">
        <f>IFERROR(IF(INDEX('2. Data Collection Sheet'!$F:$F,MATCH('3. Most Critical'!$C219,'2. Data Collection Sheet'!$A:$A,0))="","",INDEX('2. Data Collection Sheet'!$F:$F,MATCH('3. Most Critical'!$C219,'2. Data Collection Sheet'!$A:$A,0))),"")</f>
        <v/>
      </c>
      <c r="H219" s="14" t="str">
        <f>IFERROR(INDEX('3. Asset Results'!$I:$I,MATCH('3. Most Critical'!$C219,'3. Asset Results'!$A:$A,0)),"")</f>
        <v/>
      </c>
      <c r="I219" s="14" t="str">
        <f>IFERROR(INDEX('3. Asset Results'!$H:$H,MATCH('3. Most Critical'!$C219,'3. Asset Results'!$A:$A,0)),"")</f>
        <v/>
      </c>
      <c r="J219" s="14" t="str">
        <f>IFERROR(INDEX('3. Asset Results'!$J:$J,MATCH('3. Most Critical'!$C219,'3. Asset Results'!$A:$A,0)),"")</f>
        <v/>
      </c>
      <c r="K219" s="14" t="str">
        <f>IFERROR(INDEX('3. Asset Results'!$E:$E,MATCH('3. Most Critical'!$C219,'3. Asset Results'!$A:$A,0)),"")</f>
        <v/>
      </c>
      <c r="L219" s="17" t="str">
        <f>IFERROR(INDEX('3. Asset Results'!$L:$L,MATCH('3. Most Critical'!$C219,'3. Asset Results'!$A:$A,0)),"")</f>
        <v/>
      </c>
      <c r="M219" s="17" t="str">
        <f>IFERROR(INDEX('3. Asset Results'!$M:$M,MATCH('3. Most Critical'!$C219,'3. Asset Results'!$A:$A,0)),"")</f>
        <v/>
      </c>
      <c r="N219" s="14" t="str">
        <f>IFERROR(INDEX('2. Data Collection Sheet'!$N:$N,MATCH('3. Most Critical'!$C219,'2. Data Collection Sheet'!$A:$A,0)),"")</f>
        <v/>
      </c>
    </row>
    <row r="220" spans="1:14" ht="59.25" customHeight="1" x14ac:dyDescent="0.25">
      <c r="A220" s="31">
        <v>213</v>
      </c>
      <c r="B220" s="32"/>
      <c r="C220" s="14">
        <f>FilterMostCritical!$A214</f>
        <v>0</v>
      </c>
      <c r="D220" s="14">
        <f>IF($C220="","",FilterMostCritical!$B214)</f>
        <v>0</v>
      </c>
      <c r="E220" s="14">
        <f>IF($C220="","",FilterMostCritical!$C214)</f>
        <v>0</v>
      </c>
      <c r="F220" s="14" t="str">
        <f>IFERROR(INDEX('2. Data Collection Sheet'!$E:$E,MATCH('3. Most Critical'!$C220,'2. Data Collection Sheet'!$A:$A,0)),"")</f>
        <v/>
      </c>
      <c r="G220" s="14" t="str">
        <f>IFERROR(IF(INDEX('2. Data Collection Sheet'!$F:$F,MATCH('3. Most Critical'!$C220,'2. Data Collection Sheet'!$A:$A,0))="","",INDEX('2. Data Collection Sheet'!$F:$F,MATCH('3. Most Critical'!$C220,'2. Data Collection Sheet'!$A:$A,0))),"")</f>
        <v/>
      </c>
      <c r="H220" s="14" t="str">
        <f>IFERROR(INDEX('3. Asset Results'!$I:$I,MATCH('3. Most Critical'!$C220,'3. Asset Results'!$A:$A,0)),"")</f>
        <v/>
      </c>
      <c r="I220" s="14" t="str">
        <f>IFERROR(INDEX('3. Asset Results'!$H:$H,MATCH('3. Most Critical'!$C220,'3. Asset Results'!$A:$A,0)),"")</f>
        <v/>
      </c>
      <c r="J220" s="14" t="str">
        <f>IFERROR(INDEX('3. Asset Results'!$J:$J,MATCH('3. Most Critical'!$C220,'3. Asset Results'!$A:$A,0)),"")</f>
        <v/>
      </c>
      <c r="K220" s="14" t="str">
        <f>IFERROR(INDEX('3. Asset Results'!$E:$E,MATCH('3. Most Critical'!$C220,'3. Asset Results'!$A:$A,0)),"")</f>
        <v/>
      </c>
      <c r="L220" s="17" t="str">
        <f>IFERROR(INDEX('3. Asset Results'!$L:$L,MATCH('3. Most Critical'!$C220,'3. Asset Results'!$A:$A,0)),"")</f>
        <v/>
      </c>
      <c r="M220" s="17" t="str">
        <f>IFERROR(INDEX('3. Asset Results'!$M:$M,MATCH('3. Most Critical'!$C220,'3. Asset Results'!$A:$A,0)),"")</f>
        <v/>
      </c>
      <c r="N220" s="14" t="str">
        <f>IFERROR(INDEX('2. Data Collection Sheet'!$N:$N,MATCH('3. Most Critical'!$C220,'2. Data Collection Sheet'!$A:$A,0)),"")</f>
        <v/>
      </c>
    </row>
    <row r="221" spans="1:14" ht="59.25" customHeight="1" x14ac:dyDescent="0.25">
      <c r="A221" s="31">
        <v>214</v>
      </c>
      <c r="B221" s="32"/>
      <c r="C221" s="14">
        <f>FilterMostCritical!$A215</f>
        <v>0</v>
      </c>
      <c r="D221" s="14">
        <f>IF($C221="","",FilterMostCritical!$B215)</f>
        <v>0</v>
      </c>
      <c r="E221" s="14">
        <f>IF($C221="","",FilterMostCritical!$C215)</f>
        <v>0</v>
      </c>
      <c r="F221" s="14" t="str">
        <f>IFERROR(INDEX('2. Data Collection Sheet'!$E:$E,MATCH('3. Most Critical'!$C221,'2. Data Collection Sheet'!$A:$A,0)),"")</f>
        <v/>
      </c>
      <c r="G221" s="14" t="str">
        <f>IFERROR(IF(INDEX('2. Data Collection Sheet'!$F:$F,MATCH('3. Most Critical'!$C221,'2. Data Collection Sheet'!$A:$A,0))="","",INDEX('2. Data Collection Sheet'!$F:$F,MATCH('3. Most Critical'!$C221,'2. Data Collection Sheet'!$A:$A,0))),"")</f>
        <v/>
      </c>
      <c r="H221" s="14" t="str">
        <f>IFERROR(INDEX('3. Asset Results'!$I:$I,MATCH('3. Most Critical'!$C221,'3. Asset Results'!$A:$A,0)),"")</f>
        <v/>
      </c>
      <c r="I221" s="14" t="str">
        <f>IFERROR(INDEX('3. Asset Results'!$H:$H,MATCH('3. Most Critical'!$C221,'3. Asset Results'!$A:$A,0)),"")</f>
        <v/>
      </c>
      <c r="J221" s="14" t="str">
        <f>IFERROR(INDEX('3. Asset Results'!$J:$J,MATCH('3. Most Critical'!$C221,'3. Asset Results'!$A:$A,0)),"")</f>
        <v/>
      </c>
      <c r="K221" s="14" t="str">
        <f>IFERROR(INDEX('3. Asset Results'!$E:$E,MATCH('3. Most Critical'!$C221,'3. Asset Results'!$A:$A,0)),"")</f>
        <v/>
      </c>
      <c r="L221" s="17" t="str">
        <f>IFERROR(INDEX('3. Asset Results'!$L:$L,MATCH('3. Most Critical'!$C221,'3. Asset Results'!$A:$A,0)),"")</f>
        <v/>
      </c>
      <c r="M221" s="17" t="str">
        <f>IFERROR(INDEX('3. Asset Results'!$M:$M,MATCH('3. Most Critical'!$C221,'3. Asset Results'!$A:$A,0)),"")</f>
        <v/>
      </c>
      <c r="N221" s="14" t="str">
        <f>IFERROR(INDEX('2. Data Collection Sheet'!$N:$N,MATCH('3. Most Critical'!$C221,'2. Data Collection Sheet'!$A:$A,0)),"")</f>
        <v/>
      </c>
    </row>
    <row r="222" spans="1:14" ht="59.25" customHeight="1" x14ac:dyDescent="0.25">
      <c r="A222" s="31">
        <v>215</v>
      </c>
      <c r="B222" s="32"/>
      <c r="C222" s="14">
        <f>FilterMostCritical!$A216</f>
        <v>0</v>
      </c>
      <c r="D222" s="14">
        <f>IF($C222="","",FilterMostCritical!$B216)</f>
        <v>0</v>
      </c>
      <c r="E222" s="14">
        <f>IF($C222="","",FilterMostCritical!$C216)</f>
        <v>0</v>
      </c>
      <c r="F222" s="14" t="str">
        <f>IFERROR(INDEX('2. Data Collection Sheet'!$E:$E,MATCH('3. Most Critical'!$C222,'2. Data Collection Sheet'!$A:$A,0)),"")</f>
        <v/>
      </c>
      <c r="G222" s="14" t="str">
        <f>IFERROR(IF(INDEX('2. Data Collection Sheet'!$F:$F,MATCH('3. Most Critical'!$C222,'2. Data Collection Sheet'!$A:$A,0))="","",INDEX('2. Data Collection Sheet'!$F:$F,MATCH('3. Most Critical'!$C222,'2. Data Collection Sheet'!$A:$A,0))),"")</f>
        <v/>
      </c>
      <c r="H222" s="14" t="str">
        <f>IFERROR(INDEX('3. Asset Results'!$I:$I,MATCH('3. Most Critical'!$C222,'3. Asset Results'!$A:$A,0)),"")</f>
        <v/>
      </c>
      <c r="I222" s="14" t="str">
        <f>IFERROR(INDEX('3. Asset Results'!$H:$H,MATCH('3. Most Critical'!$C222,'3. Asset Results'!$A:$A,0)),"")</f>
        <v/>
      </c>
      <c r="J222" s="14" t="str">
        <f>IFERROR(INDEX('3. Asset Results'!$J:$J,MATCH('3. Most Critical'!$C222,'3. Asset Results'!$A:$A,0)),"")</f>
        <v/>
      </c>
      <c r="K222" s="14" t="str">
        <f>IFERROR(INDEX('3. Asset Results'!$E:$E,MATCH('3. Most Critical'!$C222,'3. Asset Results'!$A:$A,0)),"")</f>
        <v/>
      </c>
      <c r="L222" s="17" t="str">
        <f>IFERROR(INDEX('3. Asset Results'!$L:$L,MATCH('3. Most Critical'!$C222,'3. Asset Results'!$A:$A,0)),"")</f>
        <v/>
      </c>
      <c r="M222" s="17" t="str">
        <f>IFERROR(INDEX('3. Asset Results'!$M:$M,MATCH('3. Most Critical'!$C222,'3. Asset Results'!$A:$A,0)),"")</f>
        <v/>
      </c>
      <c r="N222" s="14" t="str">
        <f>IFERROR(INDEX('2. Data Collection Sheet'!$N:$N,MATCH('3. Most Critical'!$C222,'2. Data Collection Sheet'!$A:$A,0)),"")</f>
        <v/>
      </c>
    </row>
    <row r="223" spans="1:14" ht="59.25" customHeight="1" x14ac:dyDescent="0.25">
      <c r="A223" s="31">
        <v>216</v>
      </c>
      <c r="B223" s="32"/>
      <c r="C223" s="14">
        <f>FilterMostCritical!$A217</f>
        <v>0</v>
      </c>
      <c r="D223" s="14">
        <f>IF($C223="","",FilterMostCritical!$B217)</f>
        <v>0</v>
      </c>
      <c r="E223" s="14">
        <f>IF($C223="","",FilterMostCritical!$C217)</f>
        <v>0</v>
      </c>
      <c r="F223" s="14" t="str">
        <f>IFERROR(INDEX('2. Data Collection Sheet'!$E:$E,MATCH('3. Most Critical'!$C223,'2. Data Collection Sheet'!$A:$A,0)),"")</f>
        <v/>
      </c>
      <c r="G223" s="14" t="str">
        <f>IFERROR(IF(INDEX('2. Data Collection Sheet'!$F:$F,MATCH('3. Most Critical'!$C223,'2. Data Collection Sheet'!$A:$A,0))="","",INDEX('2. Data Collection Sheet'!$F:$F,MATCH('3. Most Critical'!$C223,'2. Data Collection Sheet'!$A:$A,0))),"")</f>
        <v/>
      </c>
      <c r="H223" s="14" t="str">
        <f>IFERROR(INDEX('3. Asset Results'!$I:$I,MATCH('3. Most Critical'!$C223,'3. Asset Results'!$A:$A,0)),"")</f>
        <v/>
      </c>
      <c r="I223" s="14" t="str">
        <f>IFERROR(INDEX('3. Asset Results'!$H:$H,MATCH('3. Most Critical'!$C223,'3. Asset Results'!$A:$A,0)),"")</f>
        <v/>
      </c>
      <c r="J223" s="14" t="str">
        <f>IFERROR(INDEX('3. Asset Results'!$J:$J,MATCH('3. Most Critical'!$C223,'3. Asset Results'!$A:$A,0)),"")</f>
        <v/>
      </c>
      <c r="K223" s="14" t="str">
        <f>IFERROR(INDEX('3. Asset Results'!$E:$E,MATCH('3. Most Critical'!$C223,'3. Asset Results'!$A:$A,0)),"")</f>
        <v/>
      </c>
      <c r="L223" s="17" t="str">
        <f>IFERROR(INDEX('3. Asset Results'!$L:$L,MATCH('3. Most Critical'!$C223,'3. Asset Results'!$A:$A,0)),"")</f>
        <v/>
      </c>
      <c r="M223" s="17" t="str">
        <f>IFERROR(INDEX('3. Asset Results'!$M:$M,MATCH('3. Most Critical'!$C223,'3. Asset Results'!$A:$A,0)),"")</f>
        <v/>
      </c>
      <c r="N223" s="14" t="str">
        <f>IFERROR(INDEX('2. Data Collection Sheet'!$N:$N,MATCH('3. Most Critical'!$C223,'2. Data Collection Sheet'!$A:$A,0)),"")</f>
        <v/>
      </c>
    </row>
    <row r="224" spans="1:14" ht="59.25" customHeight="1" x14ac:dyDescent="0.25">
      <c r="A224" s="31">
        <v>217</v>
      </c>
      <c r="B224" s="32"/>
      <c r="C224" s="14">
        <f>FilterMostCritical!$A218</f>
        <v>0</v>
      </c>
      <c r="D224" s="14">
        <f>IF($C224="","",FilterMostCritical!$B218)</f>
        <v>0</v>
      </c>
      <c r="E224" s="14">
        <f>IF($C224="","",FilterMostCritical!$C218)</f>
        <v>0</v>
      </c>
      <c r="F224" s="14" t="str">
        <f>IFERROR(INDEX('2. Data Collection Sheet'!$E:$E,MATCH('3. Most Critical'!$C224,'2. Data Collection Sheet'!$A:$A,0)),"")</f>
        <v/>
      </c>
      <c r="G224" s="14" t="str">
        <f>IFERROR(IF(INDEX('2. Data Collection Sheet'!$F:$F,MATCH('3. Most Critical'!$C224,'2. Data Collection Sheet'!$A:$A,0))="","",INDEX('2. Data Collection Sheet'!$F:$F,MATCH('3. Most Critical'!$C224,'2. Data Collection Sheet'!$A:$A,0))),"")</f>
        <v/>
      </c>
      <c r="H224" s="14" t="str">
        <f>IFERROR(INDEX('3. Asset Results'!$I:$I,MATCH('3. Most Critical'!$C224,'3. Asset Results'!$A:$A,0)),"")</f>
        <v/>
      </c>
      <c r="I224" s="14" t="str">
        <f>IFERROR(INDEX('3. Asset Results'!$H:$H,MATCH('3. Most Critical'!$C224,'3. Asset Results'!$A:$A,0)),"")</f>
        <v/>
      </c>
      <c r="J224" s="14" t="str">
        <f>IFERROR(INDEX('3. Asset Results'!$J:$J,MATCH('3. Most Critical'!$C224,'3. Asset Results'!$A:$A,0)),"")</f>
        <v/>
      </c>
      <c r="K224" s="14" t="str">
        <f>IFERROR(INDEX('3. Asset Results'!$E:$E,MATCH('3. Most Critical'!$C224,'3. Asset Results'!$A:$A,0)),"")</f>
        <v/>
      </c>
      <c r="L224" s="17" t="str">
        <f>IFERROR(INDEX('3. Asset Results'!$L:$L,MATCH('3. Most Critical'!$C224,'3. Asset Results'!$A:$A,0)),"")</f>
        <v/>
      </c>
      <c r="M224" s="17" t="str">
        <f>IFERROR(INDEX('3. Asset Results'!$M:$M,MATCH('3. Most Critical'!$C224,'3. Asset Results'!$A:$A,0)),"")</f>
        <v/>
      </c>
      <c r="N224" s="14" t="str">
        <f>IFERROR(INDEX('2. Data Collection Sheet'!$N:$N,MATCH('3. Most Critical'!$C224,'2. Data Collection Sheet'!$A:$A,0)),"")</f>
        <v/>
      </c>
    </row>
    <row r="225" spans="1:14" ht="59.25" customHeight="1" x14ac:dyDescent="0.25">
      <c r="A225" s="31">
        <v>218</v>
      </c>
      <c r="B225" s="32"/>
      <c r="C225" s="14">
        <f>FilterMostCritical!$A219</f>
        <v>0</v>
      </c>
      <c r="D225" s="14">
        <f>IF($C225="","",FilterMostCritical!$B219)</f>
        <v>0</v>
      </c>
      <c r="E225" s="14">
        <f>IF($C225="","",FilterMostCritical!$C219)</f>
        <v>0</v>
      </c>
      <c r="F225" s="14" t="str">
        <f>IFERROR(INDEX('2. Data Collection Sheet'!$E:$E,MATCH('3. Most Critical'!$C225,'2. Data Collection Sheet'!$A:$A,0)),"")</f>
        <v/>
      </c>
      <c r="G225" s="14" t="str">
        <f>IFERROR(IF(INDEX('2. Data Collection Sheet'!$F:$F,MATCH('3. Most Critical'!$C225,'2. Data Collection Sheet'!$A:$A,0))="","",INDEX('2. Data Collection Sheet'!$F:$F,MATCH('3. Most Critical'!$C225,'2. Data Collection Sheet'!$A:$A,0))),"")</f>
        <v/>
      </c>
      <c r="H225" s="14" t="str">
        <f>IFERROR(INDEX('3. Asset Results'!$I:$I,MATCH('3. Most Critical'!$C225,'3. Asset Results'!$A:$A,0)),"")</f>
        <v/>
      </c>
      <c r="I225" s="14" t="str">
        <f>IFERROR(INDEX('3. Asset Results'!$H:$H,MATCH('3. Most Critical'!$C225,'3. Asset Results'!$A:$A,0)),"")</f>
        <v/>
      </c>
      <c r="J225" s="14" t="str">
        <f>IFERROR(INDEX('3. Asset Results'!$J:$J,MATCH('3. Most Critical'!$C225,'3. Asset Results'!$A:$A,0)),"")</f>
        <v/>
      </c>
      <c r="K225" s="14" t="str">
        <f>IFERROR(INDEX('3. Asset Results'!$E:$E,MATCH('3. Most Critical'!$C225,'3. Asset Results'!$A:$A,0)),"")</f>
        <v/>
      </c>
      <c r="L225" s="17" t="str">
        <f>IFERROR(INDEX('3. Asset Results'!$L:$L,MATCH('3. Most Critical'!$C225,'3. Asset Results'!$A:$A,0)),"")</f>
        <v/>
      </c>
      <c r="M225" s="17" t="str">
        <f>IFERROR(INDEX('3. Asset Results'!$M:$M,MATCH('3. Most Critical'!$C225,'3. Asset Results'!$A:$A,0)),"")</f>
        <v/>
      </c>
      <c r="N225" s="14" t="str">
        <f>IFERROR(INDEX('2. Data Collection Sheet'!$N:$N,MATCH('3. Most Critical'!$C225,'2. Data Collection Sheet'!$A:$A,0)),"")</f>
        <v/>
      </c>
    </row>
    <row r="226" spans="1:14" ht="59.25" customHeight="1" x14ac:dyDescent="0.25">
      <c r="A226" s="31">
        <v>219</v>
      </c>
      <c r="B226" s="32"/>
      <c r="C226" s="14">
        <f>FilterMostCritical!$A220</f>
        <v>0</v>
      </c>
      <c r="D226" s="14">
        <f>IF($C226="","",FilterMostCritical!$B220)</f>
        <v>0</v>
      </c>
      <c r="E226" s="14">
        <f>IF($C226="","",FilterMostCritical!$C220)</f>
        <v>0</v>
      </c>
      <c r="F226" s="14" t="str">
        <f>IFERROR(INDEX('2. Data Collection Sheet'!$E:$E,MATCH('3. Most Critical'!$C226,'2. Data Collection Sheet'!$A:$A,0)),"")</f>
        <v/>
      </c>
      <c r="G226" s="14" t="str">
        <f>IFERROR(IF(INDEX('2. Data Collection Sheet'!$F:$F,MATCH('3. Most Critical'!$C226,'2. Data Collection Sheet'!$A:$A,0))="","",INDEX('2. Data Collection Sheet'!$F:$F,MATCH('3. Most Critical'!$C226,'2. Data Collection Sheet'!$A:$A,0))),"")</f>
        <v/>
      </c>
      <c r="H226" s="14" t="str">
        <f>IFERROR(INDEX('3. Asset Results'!$I:$I,MATCH('3. Most Critical'!$C226,'3. Asset Results'!$A:$A,0)),"")</f>
        <v/>
      </c>
      <c r="I226" s="14" t="str">
        <f>IFERROR(INDEX('3. Asset Results'!$H:$H,MATCH('3. Most Critical'!$C226,'3. Asset Results'!$A:$A,0)),"")</f>
        <v/>
      </c>
      <c r="J226" s="14" t="str">
        <f>IFERROR(INDEX('3. Asset Results'!$J:$J,MATCH('3. Most Critical'!$C226,'3. Asset Results'!$A:$A,0)),"")</f>
        <v/>
      </c>
      <c r="K226" s="14" t="str">
        <f>IFERROR(INDEX('3. Asset Results'!$E:$E,MATCH('3. Most Critical'!$C226,'3. Asset Results'!$A:$A,0)),"")</f>
        <v/>
      </c>
      <c r="L226" s="17" t="str">
        <f>IFERROR(INDEX('3. Asset Results'!$L:$L,MATCH('3. Most Critical'!$C226,'3. Asset Results'!$A:$A,0)),"")</f>
        <v/>
      </c>
      <c r="M226" s="17" t="str">
        <f>IFERROR(INDEX('3. Asset Results'!$M:$M,MATCH('3. Most Critical'!$C226,'3. Asset Results'!$A:$A,0)),"")</f>
        <v/>
      </c>
      <c r="N226" s="14" t="str">
        <f>IFERROR(INDEX('2. Data Collection Sheet'!$N:$N,MATCH('3. Most Critical'!$C226,'2. Data Collection Sheet'!$A:$A,0)),"")</f>
        <v/>
      </c>
    </row>
    <row r="227" spans="1:14" ht="59.25" customHeight="1" x14ac:dyDescent="0.25">
      <c r="A227" s="31">
        <v>220</v>
      </c>
      <c r="B227" s="32"/>
      <c r="C227" s="14">
        <f>FilterMostCritical!$A221</f>
        <v>0</v>
      </c>
      <c r="D227" s="14">
        <f>IF($C227="","",FilterMostCritical!$B221)</f>
        <v>0</v>
      </c>
      <c r="E227" s="14">
        <f>IF($C227="","",FilterMostCritical!$C221)</f>
        <v>0</v>
      </c>
      <c r="F227" s="14" t="str">
        <f>IFERROR(INDEX('2. Data Collection Sheet'!$E:$E,MATCH('3. Most Critical'!$C227,'2. Data Collection Sheet'!$A:$A,0)),"")</f>
        <v/>
      </c>
      <c r="G227" s="14" t="str">
        <f>IFERROR(IF(INDEX('2. Data Collection Sheet'!$F:$F,MATCH('3. Most Critical'!$C227,'2. Data Collection Sheet'!$A:$A,0))="","",INDEX('2. Data Collection Sheet'!$F:$F,MATCH('3. Most Critical'!$C227,'2. Data Collection Sheet'!$A:$A,0))),"")</f>
        <v/>
      </c>
      <c r="H227" s="14" t="str">
        <f>IFERROR(INDEX('3. Asset Results'!$I:$I,MATCH('3. Most Critical'!$C227,'3. Asset Results'!$A:$A,0)),"")</f>
        <v/>
      </c>
      <c r="I227" s="14" t="str">
        <f>IFERROR(INDEX('3. Asset Results'!$H:$H,MATCH('3. Most Critical'!$C227,'3. Asset Results'!$A:$A,0)),"")</f>
        <v/>
      </c>
      <c r="J227" s="14" t="str">
        <f>IFERROR(INDEX('3. Asset Results'!$J:$J,MATCH('3. Most Critical'!$C227,'3. Asset Results'!$A:$A,0)),"")</f>
        <v/>
      </c>
      <c r="K227" s="14" t="str">
        <f>IFERROR(INDEX('3. Asset Results'!$E:$E,MATCH('3. Most Critical'!$C227,'3. Asset Results'!$A:$A,0)),"")</f>
        <v/>
      </c>
      <c r="L227" s="17" t="str">
        <f>IFERROR(INDEX('3. Asset Results'!$L:$L,MATCH('3. Most Critical'!$C227,'3. Asset Results'!$A:$A,0)),"")</f>
        <v/>
      </c>
      <c r="M227" s="17" t="str">
        <f>IFERROR(INDEX('3. Asset Results'!$M:$M,MATCH('3. Most Critical'!$C227,'3. Asset Results'!$A:$A,0)),"")</f>
        <v/>
      </c>
      <c r="N227" s="14" t="str">
        <f>IFERROR(INDEX('2. Data Collection Sheet'!$N:$N,MATCH('3. Most Critical'!$C227,'2. Data Collection Sheet'!$A:$A,0)),"")</f>
        <v/>
      </c>
    </row>
    <row r="228" spans="1:14" ht="59.25" customHeight="1" x14ac:dyDescent="0.25">
      <c r="A228" s="31">
        <v>221</v>
      </c>
      <c r="B228" s="32"/>
      <c r="C228" s="14">
        <f>FilterMostCritical!$A222</f>
        <v>0</v>
      </c>
      <c r="D228" s="14">
        <f>IF($C228="","",FilterMostCritical!$B222)</f>
        <v>0</v>
      </c>
      <c r="E228" s="14">
        <f>IF($C228="","",FilterMostCritical!$C222)</f>
        <v>0</v>
      </c>
      <c r="F228" s="14" t="str">
        <f>IFERROR(INDEX('2. Data Collection Sheet'!$E:$E,MATCH('3. Most Critical'!$C228,'2. Data Collection Sheet'!$A:$A,0)),"")</f>
        <v/>
      </c>
      <c r="G228" s="14" t="str">
        <f>IFERROR(IF(INDEX('2. Data Collection Sheet'!$F:$F,MATCH('3. Most Critical'!$C228,'2. Data Collection Sheet'!$A:$A,0))="","",INDEX('2. Data Collection Sheet'!$F:$F,MATCH('3. Most Critical'!$C228,'2. Data Collection Sheet'!$A:$A,0))),"")</f>
        <v/>
      </c>
      <c r="H228" s="14" t="str">
        <f>IFERROR(INDEX('3. Asset Results'!$I:$I,MATCH('3. Most Critical'!$C228,'3. Asset Results'!$A:$A,0)),"")</f>
        <v/>
      </c>
      <c r="I228" s="14" t="str">
        <f>IFERROR(INDEX('3. Asset Results'!$H:$H,MATCH('3. Most Critical'!$C228,'3. Asset Results'!$A:$A,0)),"")</f>
        <v/>
      </c>
      <c r="J228" s="14" t="str">
        <f>IFERROR(INDEX('3. Asset Results'!$J:$J,MATCH('3. Most Critical'!$C228,'3. Asset Results'!$A:$A,0)),"")</f>
        <v/>
      </c>
      <c r="K228" s="14" t="str">
        <f>IFERROR(INDEX('3. Asset Results'!$E:$E,MATCH('3. Most Critical'!$C228,'3. Asset Results'!$A:$A,0)),"")</f>
        <v/>
      </c>
      <c r="L228" s="17" t="str">
        <f>IFERROR(INDEX('3. Asset Results'!$L:$L,MATCH('3. Most Critical'!$C228,'3. Asset Results'!$A:$A,0)),"")</f>
        <v/>
      </c>
      <c r="M228" s="17" t="str">
        <f>IFERROR(INDEX('3. Asset Results'!$M:$M,MATCH('3. Most Critical'!$C228,'3. Asset Results'!$A:$A,0)),"")</f>
        <v/>
      </c>
      <c r="N228" s="14" t="str">
        <f>IFERROR(INDEX('2. Data Collection Sheet'!$N:$N,MATCH('3. Most Critical'!$C228,'2. Data Collection Sheet'!$A:$A,0)),"")</f>
        <v/>
      </c>
    </row>
    <row r="229" spans="1:14" ht="59.25" customHeight="1" x14ac:dyDescent="0.25">
      <c r="A229" s="31">
        <v>222</v>
      </c>
      <c r="B229" s="32"/>
      <c r="C229" s="14">
        <f>FilterMostCritical!$A223</f>
        <v>0</v>
      </c>
      <c r="D229" s="14">
        <f>IF($C229="","",FilterMostCritical!$B223)</f>
        <v>0</v>
      </c>
      <c r="E229" s="14">
        <f>IF($C229="","",FilterMostCritical!$C223)</f>
        <v>0</v>
      </c>
      <c r="F229" s="14" t="str">
        <f>IFERROR(INDEX('2. Data Collection Sheet'!$E:$E,MATCH('3. Most Critical'!$C229,'2. Data Collection Sheet'!$A:$A,0)),"")</f>
        <v/>
      </c>
      <c r="G229" s="14" t="str">
        <f>IFERROR(IF(INDEX('2. Data Collection Sheet'!$F:$F,MATCH('3. Most Critical'!$C229,'2. Data Collection Sheet'!$A:$A,0))="","",INDEX('2. Data Collection Sheet'!$F:$F,MATCH('3. Most Critical'!$C229,'2. Data Collection Sheet'!$A:$A,0))),"")</f>
        <v/>
      </c>
      <c r="H229" s="14" t="str">
        <f>IFERROR(INDEX('3. Asset Results'!$I:$I,MATCH('3. Most Critical'!$C229,'3. Asset Results'!$A:$A,0)),"")</f>
        <v/>
      </c>
      <c r="I229" s="14" t="str">
        <f>IFERROR(INDEX('3. Asset Results'!$H:$H,MATCH('3. Most Critical'!$C229,'3. Asset Results'!$A:$A,0)),"")</f>
        <v/>
      </c>
      <c r="J229" s="14" t="str">
        <f>IFERROR(INDEX('3. Asset Results'!$J:$J,MATCH('3. Most Critical'!$C229,'3. Asset Results'!$A:$A,0)),"")</f>
        <v/>
      </c>
      <c r="K229" s="14" t="str">
        <f>IFERROR(INDEX('3. Asset Results'!$E:$E,MATCH('3. Most Critical'!$C229,'3. Asset Results'!$A:$A,0)),"")</f>
        <v/>
      </c>
      <c r="L229" s="17" t="str">
        <f>IFERROR(INDEX('3. Asset Results'!$L:$L,MATCH('3. Most Critical'!$C229,'3. Asset Results'!$A:$A,0)),"")</f>
        <v/>
      </c>
      <c r="M229" s="17" t="str">
        <f>IFERROR(INDEX('3. Asset Results'!$M:$M,MATCH('3. Most Critical'!$C229,'3. Asset Results'!$A:$A,0)),"")</f>
        <v/>
      </c>
      <c r="N229" s="14" t="str">
        <f>IFERROR(INDEX('2. Data Collection Sheet'!$N:$N,MATCH('3. Most Critical'!$C229,'2. Data Collection Sheet'!$A:$A,0)),"")</f>
        <v/>
      </c>
    </row>
    <row r="230" spans="1:14" ht="59.25" customHeight="1" x14ac:dyDescent="0.25">
      <c r="A230" s="31">
        <v>223</v>
      </c>
      <c r="B230" s="32"/>
      <c r="C230" s="14">
        <f>FilterMostCritical!$A224</f>
        <v>0</v>
      </c>
      <c r="D230" s="14">
        <f>IF($C230="","",FilterMostCritical!$B224)</f>
        <v>0</v>
      </c>
      <c r="E230" s="14">
        <f>IF($C230="","",FilterMostCritical!$C224)</f>
        <v>0</v>
      </c>
      <c r="F230" s="14" t="str">
        <f>IFERROR(INDEX('2. Data Collection Sheet'!$E:$E,MATCH('3. Most Critical'!$C230,'2. Data Collection Sheet'!$A:$A,0)),"")</f>
        <v/>
      </c>
      <c r="G230" s="14" t="str">
        <f>IFERROR(IF(INDEX('2. Data Collection Sheet'!$F:$F,MATCH('3. Most Critical'!$C230,'2. Data Collection Sheet'!$A:$A,0))="","",INDEX('2. Data Collection Sheet'!$F:$F,MATCH('3. Most Critical'!$C230,'2. Data Collection Sheet'!$A:$A,0))),"")</f>
        <v/>
      </c>
      <c r="H230" s="14" t="str">
        <f>IFERROR(INDEX('3. Asset Results'!$I:$I,MATCH('3. Most Critical'!$C230,'3. Asset Results'!$A:$A,0)),"")</f>
        <v/>
      </c>
      <c r="I230" s="14" t="str">
        <f>IFERROR(INDEX('3. Asset Results'!$H:$H,MATCH('3. Most Critical'!$C230,'3. Asset Results'!$A:$A,0)),"")</f>
        <v/>
      </c>
      <c r="J230" s="14" t="str">
        <f>IFERROR(INDEX('3. Asset Results'!$J:$J,MATCH('3. Most Critical'!$C230,'3. Asset Results'!$A:$A,0)),"")</f>
        <v/>
      </c>
      <c r="K230" s="14" t="str">
        <f>IFERROR(INDEX('3. Asset Results'!$E:$E,MATCH('3. Most Critical'!$C230,'3. Asset Results'!$A:$A,0)),"")</f>
        <v/>
      </c>
      <c r="L230" s="17" t="str">
        <f>IFERROR(INDEX('3. Asset Results'!$L:$L,MATCH('3. Most Critical'!$C230,'3. Asset Results'!$A:$A,0)),"")</f>
        <v/>
      </c>
      <c r="M230" s="17" t="str">
        <f>IFERROR(INDEX('3. Asset Results'!$M:$M,MATCH('3. Most Critical'!$C230,'3. Asset Results'!$A:$A,0)),"")</f>
        <v/>
      </c>
      <c r="N230" s="14" t="str">
        <f>IFERROR(INDEX('2. Data Collection Sheet'!$N:$N,MATCH('3. Most Critical'!$C230,'2. Data Collection Sheet'!$A:$A,0)),"")</f>
        <v/>
      </c>
    </row>
    <row r="231" spans="1:14" ht="59.25" customHeight="1" x14ac:dyDescent="0.25">
      <c r="A231" s="31">
        <v>224</v>
      </c>
      <c r="B231" s="32"/>
      <c r="C231" s="14">
        <f>FilterMostCritical!$A225</f>
        <v>0</v>
      </c>
      <c r="D231" s="14">
        <f>IF($C231="","",FilterMostCritical!$B225)</f>
        <v>0</v>
      </c>
      <c r="E231" s="14">
        <f>IF($C231="","",FilterMostCritical!$C225)</f>
        <v>0</v>
      </c>
      <c r="F231" s="14" t="str">
        <f>IFERROR(INDEX('2. Data Collection Sheet'!$E:$E,MATCH('3. Most Critical'!$C231,'2. Data Collection Sheet'!$A:$A,0)),"")</f>
        <v/>
      </c>
      <c r="G231" s="14" t="str">
        <f>IFERROR(IF(INDEX('2. Data Collection Sheet'!$F:$F,MATCH('3. Most Critical'!$C231,'2. Data Collection Sheet'!$A:$A,0))="","",INDEX('2. Data Collection Sheet'!$F:$F,MATCH('3. Most Critical'!$C231,'2. Data Collection Sheet'!$A:$A,0))),"")</f>
        <v/>
      </c>
      <c r="H231" s="14" t="str">
        <f>IFERROR(INDEX('3. Asset Results'!$I:$I,MATCH('3. Most Critical'!$C231,'3. Asset Results'!$A:$A,0)),"")</f>
        <v/>
      </c>
      <c r="I231" s="14" t="str">
        <f>IFERROR(INDEX('3. Asset Results'!$H:$H,MATCH('3. Most Critical'!$C231,'3. Asset Results'!$A:$A,0)),"")</f>
        <v/>
      </c>
      <c r="J231" s="14" t="str">
        <f>IFERROR(INDEX('3. Asset Results'!$J:$J,MATCH('3. Most Critical'!$C231,'3. Asset Results'!$A:$A,0)),"")</f>
        <v/>
      </c>
      <c r="K231" s="14" t="str">
        <f>IFERROR(INDEX('3. Asset Results'!$E:$E,MATCH('3. Most Critical'!$C231,'3. Asset Results'!$A:$A,0)),"")</f>
        <v/>
      </c>
      <c r="L231" s="17" t="str">
        <f>IFERROR(INDEX('3. Asset Results'!$L:$L,MATCH('3. Most Critical'!$C231,'3. Asset Results'!$A:$A,0)),"")</f>
        <v/>
      </c>
      <c r="M231" s="17" t="str">
        <f>IFERROR(INDEX('3. Asset Results'!$M:$M,MATCH('3. Most Critical'!$C231,'3. Asset Results'!$A:$A,0)),"")</f>
        <v/>
      </c>
      <c r="N231" s="14" t="str">
        <f>IFERROR(INDEX('2. Data Collection Sheet'!$N:$N,MATCH('3. Most Critical'!$C231,'2. Data Collection Sheet'!$A:$A,0)),"")</f>
        <v/>
      </c>
    </row>
    <row r="232" spans="1:14" ht="59.25" customHeight="1" x14ac:dyDescent="0.25">
      <c r="A232" s="31">
        <v>225</v>
      </c>
      <c r="B232" s="32"/>
      <c r="C232" s="14">
        <f>FilterMostCritical!$A226</f>
        <v>0</v>
      </c>
      <c r="D232" s="14">
        <f>IF($C232="","",FilterMostCritical!$B226)</f>
        <v>0</v>
      </c>
      <c r="E232" s="14">
        <f>IF($C232="","",FilterMostCritical!$C226)</f>
        <v>0</v>
      </c>
      <c r="F232" s="14" t="str">
        <f>IFERROR(INDEX('2. Data Collection Sheet'!$E:$E,MATCH('3. Most Critical'!$C232,'2. Data Collection Sheet'!$A:$A,0)),"")</f>
        <v/>
      </c>
      <c r="G232" s="14" t="str">
        <f>IFERROR(IF(INDEX('2. Data Collection Sheet'!$F:$F,MATCH('3. Most Critical'!$C232,'2. Data Collection Sheet'!$A:$A,0))="","",INDEX('2. Data Collection Sheet'!$F:$F,MATCH('3. Most Critical'!$C232,'2. Data Collection Sheet'!$A:$A,0))),"")</f>
        <v/>
      </c>
      <c r="H232" s="14" t="str">
        <f>IFERROR(INDEX('3. Asset Results'!$I:$I,MATCH('3. Most Critical'!$C232,'3. Asset Results'!$A:$A,0)),"")</f>
        <v/>
      </c>
      <c r="I232" s="14" t="str">
        <f>IFERROR(INDEX('3. Asset Results'!$H:$H,MATCH('3. Most Critical'!$C232,'3. Asset Results'!$A:$A,0)),"")</f>
        <v/>
      </c>
      <c r="J232" s="14" t="str">
        <f>IFERROR(INDEX('3. Asset Results'!$J:$J,MATCH('3. Most Critical'!$C232,'3. Asset Results'!$A:$A,0)),"")</f>
        <v/>
      </c>
      <c r="K232" s="14" t="str">
        <f>IFERROR(INDEX('3. Asset Results'!$E:$E,MATCH('3. Most Critical'!$C232,'3. Asset Results'!$A:$A,0)),"")</f>
        <v/>
      </c>
      <c r="L232" s="17" t="str">
        <f>IFERROR(INDEX('3. Asset Results'!$L:$L,MATCH('3. Most Critical'!$C232,'3. Asset Results'!$A:$A,0)),"")</f>
        <v/>
      </c>
      <c r="M232" s="17" t="str">
        <f>IFERROR(INDEX('3. Asset Results'!$M:$M,MATCH('3. Most Critical'!$C232,'3. Asset Results'!$A:$A,0)),"")</f>
        <v/>
      </c>
      <c r="N232" s="14" t="str">
        <f>IFERROR(INDEX('2. Data Collection Sheet'!$N:$N,MATCH('3. Most Critical'!$C232,'2. Data Collection Sheet'!$A:$A,0)),"")</f>
        <v/>
      </c>
    </row>
    <row r="233" spans="1:14" ht="59.25" customHeight="1" x14ac:dyDescent="0.25">
      <c r="A233" s="31">
        <v>226</v>
      </c>
      <c r="B233" s="32"/>
      <c r="C233" s="14">
        <f>FilterMostCritical!$A227</f>
        <v>0</v>
      </c>
      <c r="D233" s="14">
        <f>IF($C233="","",FilterMostCritical!$B227)</f>
        <v>0</v>
      </c>
      <c r="E233" s="14">
        <f>IF($C233="","",FilterMostCritical!$C227)</f>
        <v>0</v>
      </c>
      <c r="F233" s="14" t="str">
        <f>IFERROR(INDEX('2. Data Collection Sheet'!$E:$E,MATCH('3. Most Critical'!$C233,'2. Data Collection Sheet'!$A:$A,0)),"")</f>
        <v/>
      </c>
      <c r="G233" s="14" t="str">
        <f>IFERROR(IF(INDEX('2. Data Collection Sheet'!$F:$F,MATCH('3. Most Critical'!$C233,'2. Data Collection Sheet'!$A:$A,0))="","",INDEX('2. Data Collection Sheet'!$F:$F,MATCH('3. Most Critical'!$C233,'2. Data Collection Sheet'!$A:$A,0))),"")</f>
        <v/>
      </c>
      <c r="H233" s="14" t="str">
        <f>IFERROR(INDEX('3. Asset Results'!$I:$I,MATCH('3. Most Critical'!$C233,'3. Asset Results'!$A:$A,0)),"")</f>
        <v/>
      </c>
      <c r="I233" s="14" t="str">
        <f>IFERROR(INDEX('3. Asset Results'!$H:$H,MATCH('3. Most Critical'!$C233,'3. Asset Results'!$A:$A,0)),"")</f>
        <v/>
      </c>
      <c r="J233" s="14" t="str">
        <f>IFERROR(INDEX('3. Asset Results'!$J:$J,MATCH('3. Most Critical'!$C233,'3. Asset Results'!$A:$A,0)),"")</f>
        <v/>
      </c>
      <c r="K233" s="14" t="str">
        <f>IFERROR(INDEX('3. Asset Results'!$E:$E,MATCH('3. Most Critical'!$C233,'3. Asset Results'!$A:$A,0)),"")</f>
        <v/>
      </c>
      <c r="L233" s="17" t="str">
        <f>IFERROR(INDEX('3. Asset Results'!$L:$L,MATCH('3. Most Critical'!$C233,'3. Asset Results'!$A:$A,0)),"")</f>
        <v/>
      </c>
      <c r="M233" s="17" t="str">
        <f>IFERROR(INDEX('3. Asset Results'!$M:$M,MATCH('3. Most Critical'!$C233,'3. Asset Results'!$A:$A,0)),"")</f>
        <v/>
      </c>
      <c r="N233" s="14" t="str">
        <f>IFERROR(INDEX('2. Data Collection Sheet'!$N:$N,MATCH('3. Most Critical'!$C233,'2. Data Collection Sheet'!$A:$A,0)),"")</f>
        <v/>
      </c>
    </row>
    <row r="234" spans="1:14" ht="59.25" customHeight="1" x14ac:dyDescent="0.25">
      <c r="A234" s="31">
        <v>227</v>
      </c>
      <c r="B234" s="32"/>
      <c r="C234" s="14">
        <f>FilterMostCritical!$A228</f>
        <v>0</v>
      </c>
      <c r="D234" s="14">
        <f>IF($C234="","",FilterMostCritical!$B228)</f>
        <v>0</v>
      </c>
      <c r="E234" s="14">
        <f>IF($C234="","",FilterMostCritical!$C228)</f>
        <v>0</v>
      </c>
      <c r="F234" s="14" t="str">
        <f>IFERROR(INDEX('2. Data Collection Sheet'!$E:$E,MATCH('3. Most Critical'!$C234,'2. Data Collection Sheet'!$A:$A,0)),"")</f>
        <v/>
      </c>
      <c r="G234" s="14" t="str">
        <f>IFERROR(IF(INDEX('2. Data Collection Sheet'!$F:$F,MATCH('3. Most Critical'!$C234,'2. Data Collection Sheet'!$A:$A,0))="","",INDEX('2. Data Collection Sheet'!$F:$F,MATCH('3. Most Critical'!$C234,'2. Data Collection Sheet'!$A:$A,0))),"")</f>
        <v/>
      </c>
      <c r="H234" s="14" t="str">
        <f>IFERROR(INDEX('3. Asset Results'!$I:$I,MATCH('3. Most Critical'!$C234,'3. Asset Results'!$A:$A,0)),"")</f>
        <v/>
      </c>
      <c r="I234" s="14" t="str">
        <f>IFERROR(INDEX('3. Asset Results'!$H:$H,MATCH('3. Most Critical'!$C234,'3. Asset Results'!$A:$A,0)),"")</f>
        <v/>
      </c>
      <c r="J234" s="14" t="str">
        <f>IFERROR(INDEX('3. Asset Results'!$J:$J,MATCH('3. Most Critical'!$C234,'3. Asset Results'!$A:$A,0)),"")</f>
        <v/>
      </c>
      <c r="K234" s="14" t="str">
        <f>IFERROR(INDEX('3. Asset Results'!$E:$E,MATCH('3. Most Critical'!$C234,'3. Asset Results'!$A:$A,0)),"")</f>
        <v/>
      </c>
      <c r="L234" s="17" t="str">
        <f>IFERROR(INDEX('3. Asset Results'!$L:$L,MATCH('3. Most Critical'!$C234,'3. Asset Results'!$A:$A,0)),"")</f>
        <v/>
      </c>
      <c r="M234" s="17" t="str">
        <f>IFERROR(INDEX('3. Asset Results'!$M:$M,MATCH('3. Most Critical'!$C234,'3. Asset Results'!$A:$A,0)),"")</f>
        <v/>
      </c>
      <c r="N234" s="14" t="str">
        <f>IFERROR(INDEX('2. Data Collection Sheet'!$N:$N,MATCH('3. Most Critical'!$C234,'2. Data Collection Sheet'!$A:$A,0)),"")</f>
        <v/>
      </c>
    </row>
    <row r="235" spans="1:14" ht="59.25" customHeight="1" x14ac:dyDescent="0.25">
      <c r="A235" s="31">
        <v>228</v>
      </c>
      <c r="B235" s="32"/>
      <c r="C235" s="14">
        <f>FilterMostCritical!$A229</f>
        <v>0</v>
      </c>
      <c r="D235" s="14">
        <f>IF($C235="","",FilterMostCritical!$B229)</f>
        <v>0</v>
      </c>
      <c r="E235" s="14">
        <f>IF($C235="","",FilterMostCritical!$C229)</f>
        <v>0</v>
      </c>
      <c r="F235" s="14" t="str">
        <f>IFERROR(INDEX('2. Data Collection Sheet'!$E:$E,MATCH('3. Most Critical'!$C235,'2. Data Collection Sheet'!$A:$A,0)),"")</f>
        <v/>
      </c>
      <c r="G235" s="14" t="str">
        <f>IFERROR(IF(INDEX('2. Data Collection Sheet'!$F:$F,MATCH('3. Most Critical'!$C235,'2. Data Collection Sheet'!$A:$A,0))="","",INDEX('2. Data Collection Sheet'!$F:$F,MATCH('3. Most Critical'!$C235,'2. Data Collection Sheet'!$A:$A,0))),"")</f>
        <v/>
      </c>
      <c r="H235" s="14" t="str">
        <f>IFERROR(INDEX('3. Asset Results'!$I:$I,MATCH('3. Most Critical'!$C235,'3. Asset Results'!$A:$A,0)),"")</f>
        <v/>
      </c>
      <c r="I235" s="14" t="str">
        <f>IFERROR(INDEX('3. Asset Results'!$H:$H,MATCH('3. Most Critical'!$C235,'3. Asset Results'!$A:$A,0)),"")</f>
        <v/>
      </c>
      <c r="J235" s="14" t="str">
        <f>IFERROR(INDEX('3. Asset Results'!$J:$J,MATCH('3. Most Critical'!$C235,'3. Asset Results'!$A:$A,0)),"")</f>
        <v/>
      </c>
      <c r="K235" s="14" t="str">
        <f>IFERROR(INDEX('3. Asset Results'!$E:$E,MATCH('3. Most Critical'!$C235,'3. Asset Results'!$A:$A,0)),"")</f>
        <v/>
      </c>
      <c r="L235" s="17" t="str">
        <f>IFERROR(INDEX('3. Asset Results'!$L:$L,MATCH('3. Most Critical'!$C235,'3. Asset Results'!$A:$A,0)),"")</f>
        <v/>
      </c>
      <c r="M235" s="17" t="str">
        <f>IFERROR(INDEX('3. Asset Results'!$M:$M,MATCH('3. Most Critical'!$C235,'3. Asset Results'!$A:$A,0)),"")</f>
        <v/>
      </c>
      <c r="N235" s="14" t="str">
        <f>IFERROR(INDEX('2. Data Collection Sheet'!$N:$N,MATCH('3. Most Critical'!$C235,'2. Data Collection Sheet'!$A:$A,0)),"")</f>
        <v/>
      </c>
    </row>
    <row r="236" spans="1:14" ht="59.25" customHeight="1" x14ac:dyDescent="0.25">
      <c r="A236" s="31">
        <v>229</v>
      </c>
      <c r="B236" s="32"/>
      <c r="C236" s="14">
        <f>FilterMostCritical!$A230</f>
        <v>0</v>
      </c>
      <c r="D236" s="14">
        <f>IF($C236="","",FilterMostCritical!$B230)</f>
        <v>0</v>
      </c>
      <c r="E236" s="14">
        <f>IF($C236="","",FilterMostCritical!$C230)</f>
        <v>0</v>
      </c>
      <c r="F236" s="14" t="str">
        <f>IFERROR(INDEX('2. Data Collection Sheet'!$E:$E,MATCH('3. Most Critical'!$C236,'2. Data Collection Sheet'!$A:$A,0)),"")</f>
        <v/>
      </c>
      <c r="G236" s="14" t="str">
        <f>IFERROR(IF(INDEX('2. Data Collection Sheet'!$F:$F,MATCH('3. Most Critical'!$C236,'2. Data Collection Sheet'!$A:$A,0))="","",INDEX('2. Data Collection Sheet'!$F:$F,MATCH('3. Most Critical'!$C236,'2. Data Collection Sheet'!$A:$A,0))),"")</f>
        <v/>
      </c>
      <c r="H236" s="14" t="str">
        <f>IFERROR(INDEX('3. Asset Results'!$I:$I,MATCH('3. Most Critical'!$C236,'3. Asset Results'!$A:$A,0)),"")</f>
        <v/>
      </c>
      <c r="I236" s="14" t="str">
        <f>IFERROR(INDEX('3. Asset Results'!$H:$H,MATCH('3. Most Critical'!$C236,'3. Asset Results'!$A:$A,0)),"")</f>
        <v/>
      </c>
      <c r="J236" s="14" t="str">
        <f>IFERROR(INDEX('3. Asset Results'!$J:$J,MATCH('3. Most Critical'!$C236,'3. Asset Results'!$A:$A,0)),"")</f>
        <v/>
      </c>
      <c r="K236" s="14" t="str">
        <f>IFERROR(INDEX('3. Asset Results'!$E:$E,MATCH('3. Most Critical'!$C236,'3. Asset Results'!$A:$A,0)),"")</f>
        <v/>
      </c>
      <c r="L236" s="17" t="str">
        <f>IFERROR(INDEX('3. Asset Results'!$L:$L,MATCH('3. Most Critical'!$C236,'3. Asset Results'!$A:$A,0)),"")</f>
        <v/>
      </c>
      <c r="M236" s="17" t="str">
        <f>IFERROR(INDEX('3. Asset Results'!$M:$M,MATCH('3. Most Critical'!$C236,'3. Asset Results'!$A:$A,0)),"")</f>
        <v/>
      </c>
      <c r="N236" s="14" t="str">
        <f>IFERROR(INDEX('2. Data Collection Sheet'!$N:$N,MATCH('3. Most Critical'!$C236,'2. Data Collection Sheet'!$A:$A,0)),"")</f>
        <v/>
      </c>
    </row>
    <row r="237" spans="1:14" ht="59.25" customHeight="1" x14ac:dyDescent="0.25">
      <c r="A237" s="31">
        <v>230</v>
      </c>
      <c r="B237" s="32"/>
      <c r="C237" s="14">
        <f>FilterMostCritical!$A231</f>
        <v>0</v>
      </c>
      <c r="D237" s="14">
        <f>IF($C237="","",FilterMostCritical!$B231)</f>
        <v>0</v>
      </c>
      <c r="E237" s="14">
        <f>IF($C237="","",FilterMostCritical!$C231)</f>
        <v>0</v>
      </c>
      <c r="F237" s="14" t="str">
        <f>IFERROR(INDEX('2. Data Collection Sheet'!$E:$E,MATCH('3. Most Critical'!$C237,'2. Data Collection Sheet'!$A:$A,0)),"")</f>
        <v/>
      </c>
      <c r="G237" s="14" t="str">
        <f>IFERROR(IF(INDEX('2. Data Collection Sheet'!$F:$F,MATCH('3. Most Critical'!$C237,'2. Data Collection Sheet'!$A:$A,0))="","",INDEX('2. Data Collection Sheet'!$F:$F,MATCH('3. Most Critical'!$C237,'2. Data Collection Sheet'!$A:$A,0))),"")</f>
        <v/>
      </c>
      <c r="H237" s="14" t="str">
        <f>IFERROR(INDEX('3. Asset Results'!$I:$I,MATCH('3. Most Critical'!$C237,'3. Asset Results'!$A:$A,0)),"")</f>
        <v/>
      </c>
      <c r="I237" s="14" t="str">
        <f>IFERROR(INDEX('3. Asset Results'!$H:$H,MATCH('3. Most Critical'!$C237,'3. Asset Results'!$A:$A,0)),"")</f>
        <v/>
      </c>
      <c r="J237" s="14" t="str">
        <f>IFERROR(INDEX('3. Asset Results'!$J:$J,MATCH('3. Most Critical'!$C237,'3. Asset Results'!$A:$A,0)),"")</f>
        <v/>
      </c>
      <c r="K237" s="14" t="str">
        <f>IFERROR(INDEX('3. Asset Results'!$E:$E,MATCH('3. Most Critical'!$C237,'3. Asset Results'!$A:$A,0)),"")</f>
        <v/>
      </c>
      <c r="L237" s="17" t="str">
        <f>IFERROR(INDEX('3. Asset Results'!$L:$L,MATCH('3. Most Critical'!$C237,'3. Asset Results'!$A:$A,0)),"")</f>
        <v/>
      </c>
      <c r="M237" s="17" t="str">
        <f>IFERROR(INDEX('3. Asset Results'!$M:$M,MATCH('3. Most Critical'!$C237,'3. Asset Results'!$A:$A,0)),"")</f>
        <v/>
      </c>
      <c r="N237" s="14" t="str">
        <f>IFERROR(INDEX('2. Data Collection Sheet'!$N:$N,MATCH('3. Most Critical'!$C237,'2. Data Collection Sheet'!$A:$A,0)),"")</f>
        <v/>
      </c>
    </row>
    <row r="238" spans="1:14" ht="59.25" customHeight="1" x14ac:dyDescent="0.25">
      <c r="A238" s="31">
        <v>231</v>
      </c>
      <c r="B238" s="32"/>
      <c r="C238" s="14">
        <f>FilterMostCritical!$A232</f>
        <v>0</v>
      </c>
      <c r="D238" s="14">
        <f>IF($C238="","",FilterMostCritical!$B232)</f>
        <v>0</v>
      </c>
      <c r="E238" s="14">
        <f>IF($C238="","",FilterMostCritical!$C232)</f>
        <v>0</v>
      </c>
      <c r="F238" s="14" t="str">
        <f>IFERROR(INDEX('2. Data Collection Sheet'!$E:$E,MATCH('3. Most Critical'!$C238,'2. Data Collection Sheet'!$A:$A,0)),"")</f>
        <v/>
      </c>
      <c r="G238" s="14" t="str">
        <f>IFERROR(IF(INDEX('2. Data Collection Sheet'!$F:$F,MATCH('3. Most Critical'!$C238,'2. Data Collection Sheet'!$A:$A,0))="","",INDEX('2. Data Collection Sheet'!$F:$F,MATCH('3. Most Critical'!$C238,'2. Data Collection Sheet'!$A:$A,0))),"")</f>
        <v/>
      </c>
      <c r="H238" s="14" t="str">
        <f>IFERROR(INDEX('3. Asset Results'!$I:$I,MATCH('3. Most Critical'!$C238,'3. Asset Results'!$A:$A,0)),"")</f>
        <v/>
      </c>
      <c r="I238" s="14" t="str">
        <f>IFERROR(INDEX('3. Asset Results'!$H:$H,MATCH('3. Most Critical'!$C238,'3. Asset Results'!$A:$A,0)),"")</f>
        <v/>
      </c>
      <c r="J238" s="14" t="str">
        <f>IFERROR(INDEX('3. Asset Results'!$J:$J,MATCH('3. Most Critical'!$C238,'3. Asset Results'!$A:$A,0)),"")</f>
        <v/>
      </c>
      <c r="K238" s="14" t="str">
        <f>IFERROR(INDEX('3. Asset Results'!$E:$E,MATCH('3. Most Critical'!$C238,'3. Asset Results'!$A:$A,0)),"")</f>
        <v/>
      </c>
      <c r="L238" s="17" t="str">
        <f>IFERROR(INDEX('3. Asset Results'!$L:$L,MATCH('3. Most Critical'!$C238,'3. Asset Results'!$A:$A,0)),"")</f>
        <v/>
      </c>
      <c r="M238" s="17" t="str">
        <f>IFERROR(INDEX('3. Asset Results'!$M:$M,MATCH('3. Most Critical'!$C238,'3. Asset Results'!$A:$A,0)),"")</f>
        <v/>
      </c>
      <c r="N238" s="14" t="str">
        <f>IFERROR(INDEX('2. Data Collection Sheet'!$N:$N,MATCH('3. Most Critical'!$C238,'2. Data Collection Sheet'!$A:$A,0)),"")</f>
        <v/>
      </c>
    </row>
    <row r="239" spans="1:14" ht="59.25" customHeight="1" x14ac:dyDescent="0.25">
      <c r="A239" s="31">
        <v>232</v>
      </c>
      <c r="B239" s="32"/>
      <c r="C239" s="14">
        <f>FilterMostCritical!$A233</f>
        <v>0</v>
      </c>
      <c r="D239" s="14">
        <f>IF($C239="","",FilterMostCritical!$B233)</f>
        <v>0</v>
      </c>
      <c r="E239" s="14">
        <f>IF($C239="","",FilterMostCritical!$C233)</f>
        <v>0</v>
      </c>
      <c r="F239" s="14" t="str">
        <f>IFERROR(INDEX('2. Data Collection Sheet'!$E:$E,MATCH('3. Most Critical'!$C239,'2. Data Collection Sheet'!$A:$A,0)),"")</f>
        <v/>
      </c>
      <c r="G239" s="14" t="str">
        <f>IFERROR(IF(INDEX('2. Data Collection Sheet'!$F:$F,MATCH('3. Most Critical'!$C239,'2. Data Collection Sheet'!$A:$A,0))="","",INDEX('2. Data Collection Sheet'!$F:$F,MATCH('3. Most Critical'!$C239,'2. Data Collection Sheet'!$A:$A,0))),"")</f>
        <v/>
      </c>
      <c r="H239" s="14" t="str">
        <f>IFERROR(INDEX('3. Asset Results'!$I:$I,MATCH('3. Most Critical'!$C239,'3. Asset Results'!$A:$A,0)),"")</f>
        <v/>
      </c>
      <c r="I239" s="14" t="str">
        <f>IFERROR(INDEX('3. Asset Results'!$H:$H,MATCH('3. Most Critical'!$C239,'3. Asset Results'!$A:$A,0)),"")</f>
        <v/>
      </c>
      <c r="J239" s="14" t="str">
        <f>IFERROR(INDEX('3. Asset Results'!$J:$J,MATCH('3. Most Critical'!$C239,'3. Asset Results'!$A:$A,0)),"")</f>
        <v/>
      </c>
      <c r="K239" s="14" t="str">
        <f>IFERROR(INDEX('3. Asset Results'!$E:$E,MATCH('3. Most Critical'!$C239,'3. Asset Results'!$A:$A,0)),"")</f>
        <v/>
      </c>
      <c r="L239" s="17" t="str">
        <f>IFERROR(INDEX('3. Asset Results'!$L:$L,MATCH('3. Most Critical'!$C239,'3. Asset Results'!$A:$A,0)),"")</f>
        <v/>
      </c>
      <c r="M239" s="17" t="str">
        <f>IFERROR(INDEX('3. Asset Results'!$M:$M,MATCH('3. Most Critical'!$C239,'3. Asset Results'!$A:$A,0)),"")</f>
        <v/>
      </c>
      <c r="N239" s="14" t="str">
        <f>IFERROR(INDEX('2. Data Collection Sheet'!$N:$N,MATCH('3. Most Critical'!$C239,'2. Data Collection Sheet'!$A:$A,0)),"")</f>
        <v/>
      </c>
    </row>
    <row r="240" spans="1:14" ht="59.25" customHeight="1" x14ac:dyDescent="0.25">
      <c r="A240" s="31">
        <v>233</v>
      </c>
      <c r="B240" s="32"/>
      <c r="C240" s="14">
        <f>FilterMostCritical!$A234</f>
        <v>0</v>
      </c>
      <c r="D240" s="14">
        <f>IF($C240="","",FilterMostCritical!$B234)</f>
        <v>0</v>
      </c>
      <c r="E240" s="14">
        <f>IF($C240="","",FilterMostCritical!$C234)</f>
        <v>0</v>
      </c>
      <c r="F240" s="14" t="str">
        <f>IFERROR(INDEX('2. Data Collection Sheet'!$E:$E,MATCH('3. Most Critical'!$C240,'2. Data Collection Sheet'!$A:$A,0)),"")</f>
        <v/>
      </c>
      <c r="G240" s="14" t="str">
        <f>IFERROR(IF(INDEX('2. Data Collection Sheet'!$F:$F,MATCH('3. Most Critical'!$C240,'2. Data Collection Sheet'!$A:$A,0))="","",INDEX('2. Data Collection Sheet'!$F:$F,MATCH('3. Most Critical'!$C240,'2. Data Collection Sheet'!$A:$A,0))),"")</f>
        <v/>
      </c>
      <c r="H240" s="14" t="str">
        <f>IFERROR(INDEX('3. Asset Results'!$I:$I,MATCH('3. Most Critical'!$C240,'3. Asset Results'!$A:$A,0)),"")</f>
        <v/>
      </c>
      <c r="I240" s="14" t="str">
        <f>IFERROR(INDEX('3. Asset Results'!$H:$H,MATCH('3. Most Critical'!$C240,'3. Asset Results'!$A:$A,0)),"")</f>
        <v/>
      </c>
      <c r="J240" s="14" t="str">
        <f>IFERROR(INDEX('3. Asset Results'!$J:$J,MATCH('3. Most Critical'!$C240,'3. Asset Results'!$A:$A,0)),"")</f>
        <v/>
      </c>
      <c r="K240" s="14" t="str">
        <f>IFERROR(INDEX('3. Asset Results'!$E:$E,MATCH('3. Most Critical'!$C240,'3. Asset Results'!$A:$A,0)),"")</f>
        <v/>
      </c>
      <c r="L240" s="17" t="str">
        <f>IFERROR(INDEX('3. Asset Results'!$L:$L,MATCH('3. Most Critical'!$C240,'3. Asset Results'!$A:$A,0)),"")</f>
        <v/>
      </c>
      <c r="M240" s="17" t="str">
        <f>IFERROR(INDEX('3. Asset Results'!$M:$M,MATCH('3. Most Critical'!$C240,'3. Asset Results'!$A:$A,0)),"")</f>
        <v/>
      </c>
      <c r="N240" s="14" t="str">
        <f>IFERROR(INDEX('2. Data Collection Sheet'!$N:$N,MATCH('3. Most Critical'!$C240,'2. Data Collection Sheet'!$A:$A,0)),"")</f>
        <v/>
      </c>
    </row>
    <row r="241" spans="1:14" ht="59.25" customHeight="1" x14ac:dyDescent="0.25">
      <c r="A241" s="31">
        <v>234</v>
      </c>
      <c r="B241" s="32"/>
      <c r="C241" s="14">
        <f>FilterMostCritical!$A235</f>
        <v>0</v>
      </c>
      <c r="D241" s="14">
        <f>IF($C241="","",FilterMostCritical!$B235)</f>
        <v>0</v>
      </c>
      <c r="E241" s="14">
        <f>IF($C241="","",FilterMostCritical!$C235)</f>
        <v>0</v>
      </c>
      <c r="F241" s="14" t="str">
        <f>IFERROR(INDEX('2. Data Collection Sheet'!$E:$E,MATCH('3. Most Critical'!$C241,'2. Data Collection Sheet'!$A:$A,0)),"")</f>
        <v/>
      </c>
      <c r="G241" s="14" t="str">
        <f>IFERROR(IF(INDEX('2. Data Collection Sheet'!$F:$F,MATCH('3. Most Critical'!$C241,'2. Data Collection Sheet'!$A:$A,0))="","",INDEX('2. Data Collection Sheet'!$F:$F,MATCH('3. Most Critical'!$C241,'2. Data Collection Sheet'!$A:$A,0))),"")</f>
        <v/>
      </c>
      <c r="H241" s="14" t="str">
        <f>IFERROR(INDEX('3. Asset Results'!$I:$I,MATCH('3. Most Critical'!$C241,'3. Asset Results'!$A:$A,0)),"")</f>
        <v/>
      </c>
      <c r="I241" s="14" t="str">
        <f>IFERROR(INDEX('3. Asset Results'!$H:$H,MATCH('3. Most Critical'!$C241,'3. Asset Results'!$A:$A,0)),"")</f>
        <v/>
      </c>
      <c r="J241" s="14" t="str">
        <f>IFERROR(INDEX('3. Asset Results'!$J:$J,MATCH('3. Most Critical'!$C241,'3. Asset Results'!$A:$A,0)),"")</f>
        <v/>
      </c>
      <c r="K241" s="14" t="str">
        <f>IFERROR(INDEX('3. Asset Results'!$E:$E,MATCH('3. Most Critical'!$C241,'3. Asset Results'!$A:$A,0)),"")</f>
        <v/>
      </c>
      <c r="L241" s="17" t="str">
        <f>IFERROR(INDEX('3. Asset Results'!$L:$L,MATCH('3. Most Critical'!$C241,'3. Asset Results'!$A:$A,0)),"")</f>
        <v/>
      </c>
      <c r="M241" s="17" t="str">
        <f>IFERROR(INDEX('3. Asset Results'!$M:$M,MATCH('3. Most Critical'!$C241,'3. Asset Results'!$A:$A,0)),"")</f>
        <v/>
      </c>
      <c r="N241" s="14" t="str">
        <f>IFERROR(INDEX('2. Data Collection Sheet'!$N:$N,MATCH('3. Most Critical'!$C241,'2. Data Collection Sheet'!$A:$A,0)),"")</f>
        <v/>
      </c>
    </row>
    <row r="242" spans="1:14" ht="59.25" customHeight="1" x14ac:dyDescent="0.25">
      <c r="A242" s="31">
        <v>235</v>
      </c>
      <c r="B242" s="32"/>
      <c r="C242" s="14">
        <f>FilterMostCritical!$A236</f>
        <v>0</v>
      </c>
      <c r="D242" s="14">
        <f>IF($C242="","",FilterMostCritical!$B236)</f>
        <v>0</v>
      </c>
      <c r="E242" s="14">
        <f>IF($C242="","",FilterMostCritical!$C236)</f>
        <v>0</v>
      </c>
      <c r="F242" s="14" t="str">
        <f>IFERROR(INDEX('2. Data Collection Sheet'!$E:$E,MATCH('3. Most Critical'!$C242,'2. Data Collection Sheet'!$A:$A,0)),"")</f>
        <v/>
      </c>
      <c r="G242" s="14" t="str">
        <f>IFERROR(IF(INDEX('2. Data Collection Sheet'!$F:$F,MATCH('3. Most Critical'!$C242,'2. Data Collection Sheet'!$A:$A,0))="","",INDEX('2. Data Collection Sheet'!$F:$F,MATCH('3. Most Critical'!$C242,'2. Data Collection Sheet'!$A:$A,0))),"")</f>
        <v/>
      </c>
      <c r="H242" s="14" t="str">
        <f>IFERROR(INDEX('3. Asset Results'!$I:$I,MATCH('3. Most Critical'!$C242,'3. Asset Results'!$A:$A,0)),"")</f>
        <v/>
      </c>
      <c r="I242" s="14" t="str">
        <f>IFERROR(INDEX('3. Asset Results'!$H:$H,MATCH('3. Most Critical'!$C242,'3. Asset Results'!$A:$A,0)),"")</f>
        <v/>
      </c>
      <c r="J242" s="14" t="str">
        <f>IFERROR(INDEX('3. Asset Results'!$J:$J,MATCH('3. Most Critical'!$C242,'3. Asset Results'!$A:$A,0)),"")</f>
        <v/>
      </c>
      <c r="K242" s="14" t="str">
        <f>IFERROR(INDEX('3. Asset Results'!$E:$E,MATCH('3. Most Critical'!$C242,'3. Asset Results'!$A:$A,0)),"")</f>
        <v/>
      </c>
      <c r="L242" s="17" t="str">
        <f>IFERROR(INDEX('3. Asset Results'!$L:$L,MATCH('3. Most Critical'!$C242,'3. Asset Results'!$A:$A,0)),"")</f>
        <v/>
      </c>
      <c r="M242" s="17" t="str">
        <f>IFERROR(INDEX('3. Asset Results'!$M:$M,MATCH('3. Most Critical'!$C242,'3. Asset Results'!$A:$A,0)),"")</f>
        <v/>
      </c>
      <c r="N242" s="14" t="str">
        <f>IFERROR(INDEX('2. Data Collection Sheet'!$N:$N,MATCH('3. Most Critical'!$C242,'2. Data Collection Sheet'!$A:$A,0)),"")</f>
        <v/>
      </c>
    </row>
    <row r="243" spans="1:14" ht="59.25" customHeight="1" x14ac:dyDescent="0.25">
      <c r="A243" s="31">
        <v>236</v>
      </c>
      <c r="B243" s="32"/>
      <c r="C243" s="14">
        <f>FilterMostCritical!$A237</f>
        <v>0</v>
      </c>
      <c r="D243" s="14">
        <f>IF($C243="","",FilterMostCritical!$B237)</f>
        <v>0</v>
      </c>
      <c r="E243" s="14">
        <f>IF($C243="","",FilterMostCritical!$C237)</f>
        <v>0</v>
      </c>
      <c r="F243" s="14" t="str">
        <f>IFERROR(INDEX('2. Data Collection Sheet'!$E:$E,MATCH('3. Most Critical'!$C243,'2. Data Collection Sheet'!$A:$A,0)),"")</f>
        <v/>
      </c>
      <c r="G243" s="14" t="str">
        <f>IFERROR(IF(INDEX('2. Data Collection Sheet'!$F:$F,MATCH('3. Most Critical'!$C243,'2. Data Collection Sheet'!$A:$A,0))="","",INDEX('2. Data Collection Sheet'!$F:$F,MATCH('3. Most Critical'!$C243,'2. Data Collection Sheet'!$A:$A,0))),"")</f>
        <v/>
      </c>
      <c r="H243" s="14" t="str">
        <f>IFERROR(INDEX('3. Asset Results'!$I:$I,MATCH('3. Most Critical'!$C243,'3. Asset Results'!$A:$A,0)),"")</f>
        <v/>
      </c>
      <c r="I243" s="14" t="str">
        <f>IFERROR(INDEX('3. Asset Results'!$H:$H,MATCH('3. Most Critical'!$C243,'3. Asset Results'!$A:$A,0)),"")</f>
        <v/>
      </c>
      <c r="J243" s="14" t="str">
        <f>IFERROR(INDEX('3. Asset Results'!$J:$J,MATCH('3. Most Critical'!$C243,'3. Asset Results'!$A:$A,0)),"")</f>
        <v/>
      </c>
      <c r="K243" s="14" t="str">
        <f>IFERROR(INDEX('3. Asset Results'!$E:$E,MATCH('3. Most Critical'!$C243,'3. Asset Results'!$A:$A,0)),"")</f>
        <v/>
      </c>
      <c r="L243" s="17" t="str">
        <f>IFERROR(INDEX('3. Asset Results'!$L:$L,MATCH('3. Most Critical'!$C243,'3. Asset Results'!$A:$A,0)),"")</f>
        <v/>
      </c>
      <c r="M243" s="17" t="str">
        <f>IFERROR(INDEX('3. Asset Results'!$M:$M,MATCH('3. Most Critical'!$C243,'3. Asset Results'!$A:$A,0)),"")</f>
        <v/>
      </c>
      <c r="N243" s="14" t="str">
        <f>IFERROR(INDEX('2. Data Collection Sheet'!$N:$N,MATCH('3. Most Critical'!$C243,'2. Data Collection Sheet'!$A:$A,0)),"")</f>
        <v/>
      </c>
    </row>
    <row r="244" spans="1:14" ht="59.25" customHeight="1" x14ac:dyDescent="0.25">
      <c r="A244" s="31">
        <v>237</v>
      </c>
      <c r="B244" s="32"/>
      <c r="C244" s="14">
        <f>FilterMostCritical!$A238</f>
        <v>0</v>
      </c>
      <c r="D244" s="14">
        <f>IF($C244="","",FilterMostCritical!$B238)</f>
        <v>0</v>
      </c>
      <c r="E244" s="14">
        <f>IF($C244="","",FilterMostCritical!$C238)</f>
        <v>0</v>
      </c>
      <c r="F244" s="14" t="str">
        <f>IFERROR(INDEX('2. Data Collection Sheet'!$E:$E,MATCH('3. Most Critical'!$C244,'2. Data Collection Sheet'!$A:$A,0)),"")</f>
        <v/>
      </c>
      <c r="G244" s="14" t="str">
        <f>IFERROR(IF(INDEX('2. Data Collection Sheet'!$F:$F,MATCH('3. Most Critical'!$C244,'2. Data Collection Sheet'!$A:$A,0))="","",INDEX('2. Data Collection Sheet'!$F:$F,MATCH('3. Most Critical'!$C244,'2. Data Collection Sheet'!$A:$A,0))),"")</f>
        <v/>
      </c>
      <c r="H244" s="14" t="str">
        <f>IFERROR(INDEX('3. Asset Results'!$I:$I,MATCH('3. Most Critical'!$C244,'3. Asset Results'!$A:$A,0)),"")</f>
        <v/>
      </c>
      <c r="I244" s="14" t="str">
        <f>IFERROR(INDEX('3. Asset Results'!$H:$H,MATCH('3. Most Critical'!$C244,'3. Asset Results'!$A:$A,0)),"")</f>
        <v/>
      </c>
      <c r="J244" s="14" t="str">
        <f>IFERROR(INDEX('3. Asset Results'!$J:$J,MATCH('3. Most Critical'!$C244,'3. Asset Results'!$A:$A,0)),"")</f>
        <v/>
      </c>
      <c r="K244" s="14" t="str">
        <f>IFERROR(INDEX('3. Asset Results'!$E:$E,MATCH('3. Most Critical'!$C244,'3. Asset Results'!$A:$A,0)),"")</f>
        <v/>
      </c>
      <c r="L244" s="17" t="str">
        <f>IFERROR(INDEX('3. Asset Results'!$L:$L,MATCH('3. Most Critical'!$C244,'3. Asset Results'!$A:$A,0)),"")</f>
        <v/>
      </c>
      <c r="M244" s="17" t="str">
        <f>IFERROR(INDEX('3. Asset Results'!$M:$M,MATCH('3. Most Critical'!$C244,'3. Asset Results'!$A:$A,0)),"")</f>
        <v/>
      </c>
      <c r="N244" s="14" t="str">
        <f>IFERROR(INDEX('2. Data Collection Sheet'!$N:$N,MATCH('3. Most Critical'!$C244,'2. Data Collection Sheet'!$A:$A,0)),"")</f>
        <v/>
      </c>
    </row>
    <row r="245" spans="1:14" ht="59.25" customHeight="1" x14ac:dyDescent="0.25">
      <c r="A245" s="31">
        <v>238</v>
      </c>
      <c r="B245" s="32"/>
      <c r="C245" s="14">
        <f>FilterMostCritical!$A239</f>
        <v>0</v>
      </c>
      <c r="D245" s="14">
        <f>IF($C245="","",FilterMostCritical!$B239)</f>
        <v>0</v>
      </c>
      <c r="E245" s="14">
        <f>IF($C245="","",FilterMostCritical!$C239)</f>
        <v>0</v>
      </c>
      <c r="F245" s="14" t="str">
        <f>IFERROR(INDEX('2. Data Collection Sheet'!$E:$E,MATCH('3. Most Critical'!$C245,'2. Data Collection Sheet'!$A:$A,0)),"")</f>
        <v/>
      </c>
      <c r="G245" s="14" t="str">
        <f>IFERROR(IF(INDEX('2. Data Collection Sheet'!$F:$F,MATCH('3. Most Critical'!$C245,'2. Data Collection Sheet'!$A:$A,0))="","",INDEX('2. Data Collection Sheet'!$F:$F,MATCH('3. Most Critical'!$C245,'2. Data Collection Sheet'!$A:$A,0))),"")</f>
        <v/>
      </c>
      <c r="H245" s="14" t="str">
        <f>IFERROR(INDEX('3. Asset Results'!$I:$I,MATCH('3. Most Critical'!$C245,'3. Asset Results'!$A:$A,0)),"")</f>
        <v/>
      </c>
      <c r="I245" s="14" t="str">
        <f>IFERROR(INDEX('3. Asset Results'!$H:$H,MATCH('3. Most Critical'!$C245,'3. Asset Results'!$A:$A,0)),"")</f>
        <v/>
      </c>
      <c r="J245" s="14" t="str">
        <f>IFERROR(INDEX('3. Asset Results'!$J:$J,MATCH('3. Most Critical'!$C245,'3. Asset Results'!$A:$A,0)),"")</f>
        <v/>
      </c>
      <c r="K245" s="14" t="str">
        <f>IFERROR(INDEX('3. Asset Results'!$E:$E,MATCH('3. Most Critical'!$C245,'3. Asset Results'!$A:$A,0)),"")</f>
        <v/>
      </c>
      <c r="L245" s="17" t="str">
        <f>IFERROR(INDEX('3. Asset Results'!$L:$L,MATCH('3. Most Critical'!$C245,'3. Asset Results'!$A:$A,0)),"")</f>
        <v/>
      </c>
      <c r="M245" s="17" t="str">
        <f>IFERROR(INDEX('3. Asset Results'!$M:$M,MATCH('3. Most Critical'!$C245,'3. Asset Results'!$A:$A,0)),"")</f>
        <v/>
      </c>
      <c r="N245" s="14" t="str">
        <f>IFERROR(INDEX('2. Data Collection Sheet'!$N:$N,MATCH('3. Most Critical'!$C245,'2. Data Collection Sheet'!$A:$A,0)),"")</f>
        <v/>
      </c>
    </row>
    <row r="246" spans="1:14" ht="59.25" customHeight="1" x14ac:dyDescent="0.25">
      <c r="A246" s="31">
        <v>239</v>
      </c>
      <c r="B246" s="32"/>
      <c r="C246" s="14">
        <f>FilterMostCritical!$A240</f>
        <v>0</v>
      </c>
      <c r="D246" s="14">
        <f>IF($C246="","",FilterMostCritical!$B240)</f>
        <v>0</v>
      </c>
      <c r="E246" s="14">
        <f>IF($C246="","",FilterMostCritical!$C240)</f>
        <v>0</v>
      </c>
      <c r="F246" s="14" t="str">
        <f>IFERROR(INDEX('2. Data Collection Sheet'!$E:$E,MATCH('3. Most Critical'!$C246,'2. Data Collection Sheet'!$A:$A,0)),"")</f>
        <v/>
      </c>
      <c r="G246" s="14" t="str">
        <f>IFERROR(IF(INDEX('2. Data Collection Sheet'!$F:$F,MATCH('3. Most Critical'!$C246,'2. Data Collection Sheet'!$A:$A,0))="","",INDEX('2. Data Collection Sheet'!$F:$F,MATCH('3. Most Critical'!$C246,'2. Data Collection Sheet'!$A:$A,0))),"")</f>
        <v/>
      </c>
      <c r="H246" s="14" t="str">
        <f>IFERROR(INDEX('3. Asset Results'!$I:$I,MATCH('3. Most Critical'!$C246,'3. Asset Results'!$A:$A,0)),"")</f>
        <v/>
      </c>
      <c r="I246" s="14" t="str">
        <f>IFERROR(INDEX('3. Asset Results'!$H:$H,MATCH('3. Most Critical'!$C246,'3. Asset Results'!$A:$A,0)),"")</f>
        <v/>
      </c>
      <c r="J246" s="14" t="str">
        <f>IFERROR(INDEX('3. Asset Results'!$J:$J,MATCH('3. Most Critical'!$C246,'3. Asset Results'!$A:$A,0)),"")</f>
        <v/>
      </c>
      <c r="K246" s="14" t="str">
        <f>IFERROR(INDEX('3. Asset Results'!$E:$E,MATCH('3. Most Critical'!$C246,'3. Asset Results'!$A:$A,0)),"")</f>
        <v/>
      </c>
      <c r="L246" s="17" t="str">
        <f>IFERROR(INDEX('3. Asset Results'!$L:$L,MATCH('3. Most Critical'!$C246,'3. Asset Results'!$A:$A,0)),"")</f>
        <v/>
      </c>
      <c r="M246" s="17" t="str">
        <f>IFERROR(INDEX('3. Asset Results'!$M:$M,MATCH('3. Most Critical'!$C246,'3. Asset Results'!$A:$A,0)),"")</f>
        <v/>
      </c>
      <c r="N246" s="14" t="str">
        <f>IFERROR(INDEX('2. Data Collection Sheet'!$N:$N,MATCH('3. Most Critical'!$C246,'2. Data Collection Sheet'!$A:$A,0)),"")</f>
        <v/>
      </c>
    </row>
    <row r="247" spans="1:14" ht="59.25" customHeight="1" x14ac:dyDescent="0.25">
      <c r="A247" s="31">
        <v>240</v>
      </c>
      <c r="B247" s="32"/>
      <c r="C247" s="14">
        <f>FilterMostCritical!$A241</f>
        <v>0</v>
      </c>
      <c r="D247" s="14">
        <f>IF($C247="","",FilterMostCritical!$B241)</f>
        <v>0</v>
      </c>
      <c r="E247" s="14">
        <f>IF($C247="","",FilterMostCritical!$C241)</f>
        <v>0</v>
      </c>
      <c r="F247" s="14" t="str">
        <f>IFERROR(INDEX('2. Data Collection Sheet'!$E:$E,MATCH('3. Most Critical'!$C247,'2. Data Collection Sheet'!$A:$A,0)),"")</f>
        <v/>
      </c>
      <c r="G247" s="14" t="str">
        <f>IFERROR(IF(INDEX('2. Data Collection Sheet'!$F:$F,MATCH('3. Most Critical'!$C247,'2. Data Collection Sheet'!$A:$A,0))="","",INDEX('2. Data Collection Sheet'!$F:$F,MATCH('3. Most Critical'!$C247,'2. Data Collection Sheet'!$A:$A,0))),"")</f>
        <v/>
      </c>
      <c r="H247" s="14" t="str">
        <f>IFERROR(INDEX('3. Asset Results'!$I:$I,MATCH('3. Most Critical'!$C247,'3. Asset Results'!$A:$A,0)),"")</f>
        <v/>
      </c>
      <c r="I247" s="14" t="str">
        <f>IFERROR(INDEX('3. Asset Results'!$H:$H,MATCH('3. Most Critical'!$C247,'3. Asset Results'!$A:$A,0)),"")</f>
        <v/>
      </c>
      <c r="J247" s="14" t="str">
        <f>IFERROR(INDEX('3. Asset Results'!$J:$J,MATCH('3. Most Critical'!$C247,'3. Asset Results'!$A:$A,0)),"")</f>
        <v/>
      </c>
      <c r="K247" s="14" t="str">
        <f>IFERROR(INDEX('3. Asset Results'!$E:$E,MATCH('3. Most Critical'!$C247,'3. Asset Results'!$A:$A,0)),"")</f>
        <v/>
      </c>
      <c r="L247" s="17" t="str">
        <f>IFERROR(INDEX('3. Asset Results'!$L:$L,MATCH('3. Most Critical'!$C247,'3. Asset Results'!$A:$A,0)),"")</f>
        <v/>
      </c>
      <c r="M247" s="17" t="str">
        <f>IFERROR(INDEX('3. Asset Results'!$M:$M,MATCH('3. Most Critical'!$C247,'3. Asset Results'!$A:$A,0)),"")</f>
        <v/>
      </c>
      <c r="N247" s="14" t="str">
        <f>IFERROR(INDEX('2. Data Collection Sheet'!$N:$N,MATCH('3. Most Critical'!$C247,'2. Data Collection Sheet'!$A:$A,0)),"")</f>
        <v/>
      </c>
    </row>
    <row r="248" spans="1:14" ht="59.25" customHeight="1" x14ac:dyDescent="0.25">
      <c r="A248" s="31">
        <v>241</v>
      </c>
      <c r="B248" s="32"/>
      <c r="C248" s="14">
        <f>FilterMostCritical!$A242</f>
        <v>0</v>
      </c>
      <c r="D248" s="14">
        <f>IF($C248="","",FilterMostCritical!$B242)</f>
        <v>0</v>
      </c>
      <c r="E248" s="14">
        <f>IF($C248="","",FilterMostCritical!$C242)</f>
        <v>0</v>
      </c>
      <c r="F248" s="14" t="str">
        <f>IFERROR(INDEX('2. Data Collection Sheet'!$E:$E,MATCH('3. Most Critical'!$C248,'2. Data Collection Sheet'!$A:$A,0)),"")</f>
        <v/>
      </c>
      <c r="G248" s="14" t="str">
        <f>IFERROR(IF(INDEX('2. Data Collection Sheet'!$F:$F,MATCH('3. Most Critical'!$C248,'2. Data Collection Sheet'!$A:$A,0))="","",INDEX('2. Data Collection Sheet'!$F:$F,MATCH('3. Most Critical'!$C248,'2. Data Collection Sheet'!$A:$A,0))),"")</f>
        <v/>
      </c>
      <c r="H248" s="14" t="str">
        <f>IFERROR(INDEX('3. Asset Results'!$I:$I,MATCH('3. Most Critical'!$C248,'3. Asset Results'!$A:$A,0)),"")</f>
        <v/>
      </c>
      <c r="I248" s="14" t="str">
        <f>IFERROR(INDEX('3. Asset Results'!$H:$H,MATCH('3. Most Critical'!$C248,'3. Asset Results'!$A:$A,0)),"")</f>
        <v/>
      </c>
      <c r="J248" s="14" t="str">
        <f>IFERROR(INDEX('3. Asset Results'!$J:$J,MATCH('3. Most Critical'!$C248,'3. Asset Results'!$A:$A,0)),"")</f>
        <v/>
      </c>
      <c r="K248" s="14" t="str">
        <f>IFERROR(INDEX('3. Asset Results'!$E:$E,MATCH('3. Most Critical'!$C248,'3. Asset Results'!$A:$A,0)),"")</f>
        <v/>
      </c>
      <c r="L248" s="17" t="str">
        <f>IFERROR(INDEX('3. Asset Results'!$L:$L,MATCH('3. Most Critical'!$C248,'3. Asset Results'!$A:$A,0)),"")</f>
        <v/>
      </c>
      <c r="M248" s="17" t="str">
        <f>IFERROR(INDEX('3. Asset Results'!$M:$M,MATCH('3. Most Critical'!$C248,'3. Asset Results'!$A:$A,0)),"")</f>
        <v/>
      </c>
      <c r="N248" s="14" t="str">
        <f>IFERROR(INDEX('2. Data Collection Sheet'!$N:$N,MATCH('3. Most Critical'!$C248,'2. Data Collection Sheet'!$A:$A,0)),"")</f>
        <v/>
      </c>
    </row>
    <row r="249" spans="1:14" s="22" customFormat="1" ht="59.25" customHeight="1" x14ac:dyDescent="0.25">
      <c r="C249" s="23"/>
      <c r="D249" s="23"/>
      <c r="E249" s="23"/>
      <c r="F249" s="23"/>
      <c r="G249" s="23"/>
      <c r="H249" s="23"/>
      <c r="I249" s="23"/>
      <c r="J249" s="23"/>
      <c r="K249" s="23"/>
      <c r="L249" s="23"/>
      <c r="M249" s="23"/>
      <c r="N249" s="23"/>
    </row>
    <row r="250" spans="1:14" s="22" customFormat="1" ht="59.25" customHeight="1" x14ac:dyDescent="0.25">
      <c r="C250" s="23"/>
      <c r="D250" s="23"/>
      <c r="E250" s="23"/>
      <c r="F250" s="23"/>
      <c r="G250" s="23"/>
      <c r="H250" s="23"/>
      <c r="I250" s="23"/>
      <c r="J250" s="23"/>
      <c r="K250" s="23"/>
      <c r="L250" s="23"/>
      <c r="M250" s="23"/>
      <c r="N250" s="23"/>
    </row>
    <row r="251" spans="1:14" s="22" customFormat="1" ht="59.25" customHeight="1" x14ac:dyDescent="0.25">
      <c r="C251" s="23"/>
      <c r="D251" s="23"/>
      <c r="E251" s="23"/>
      <c r="F251" s="23"/>
      <c r="G251" s="23"/>
      <c r="H251" s="23"/>
      <c r="I251" s="23"/>
      <c r="J251" s="23"/>
      <c r="K251" s="23"/>
      <c r="L251" s="23"/>
      <c r="M251" s="23"/>
      <c r="N251" s="23"/>
    </row>
    <row r="252" spans="1:14" s="22" customFormat="1" ht="59.25" customHeight="1" x14ac:dyDescent="0.25">
      <c r="C252" s="23"/>
      <c r="D252" s="23"/>
      <c r="E252" s="23"/>
      <c r="F252" s="23"/>
      <c r="G252" s="23"/>
      <c r="H252" s="23"/>
      <c r="I252" s="23"/>
      <c r="J252" s="23"/>
      <c r="K252" s="23"/>
      <c r="L252" s="23"/>
      <c r="M252" s="23"/>
      <c r="N252" s="23"/>
    </row>
    <row r="253" spans="1:14" s="22" customFormat="1" ht="59.25" customHeight="1" x14ac:dyDescent="0.25">
      <c r="C253" s="23"/>
      <c r="D253" s="23"/>
      <c r="E253" s="23"/>
      <c r="F253" s="23"/>
      <c r="G253" s="23"/>
      <c r="H253" s="23"/>
      <c r="I253" s="23"/>
      <c r="J253" s="23"/>
      <c r="K253" s="23"/>
      <c r="L253" s="23"/>
      <c r="M253" s="23"/>
      <c r="N253" s="23"/>
    </row>
    <row r="254" spans="1:14" s="22" customFormat="1" ht="59.25" customHeight="1" x14ac:dyDescent="0.25">
      <c r="C254" s="23"/>
      <c r="D254" s="23"/>
      <c r="E254" s="23"/>
      <c r="F254" s="23"/>
      <c r="G254" s="23"/>
      <c r="H254" s="23"/>
      <c r="I254" s="23"/>
      <c r="J254" s="23"/>
      <c r="K254" s="23"/>
      <c r="L254" s="23"/>
      <c r="M254" s="23"/>
      <c r="N254" s="23"/>
    </row>
    <row r="255" spans="1:14" s="22" customFormat="1" ht="59.25" customHeight="1" x14ac:dyDescent="0.25">
      <c r="C255" s="23"/>
      <c r="D255" s="23"/>
      <c r="E255" s="23"/>
      <c r="F255" s="23"/>
      <c r="G255" s="23"/>
      <c r="H255" s="23"/>
      <c r="I255" s="23"/>
      <c r="J255" s="23"/>
      <c r="K255" s="23"/>
      <c r="L255" s="23"/>
      <c r="M255" s="23"/>
      <c r="N255" s="23"/>
    </row>
    <row r="256" spans="1:14" s="22" customFormat="1" ht="59.25" customHeight="1" x14ac:dyDescent="0.25">
      <c r="C256" s="23"/>
      <c r="D256" s="23"/>
      <c r="E256" s="23"/>
      <c r="F256" s="23"/>
      <c r="G256" s="23"/>
      <c r="H256" s="23"/>
      <c r="I256" s="23"/>
      <c r="J256" s="23"/>
      <c r="K256" s="23"/>
      <c r="L256" s="23"/>
      <c r="M256" s="23"/>
      <c r="N256" s="23"/>
    </row>
    <row r="257" spans="3:14" s="22" customFormat="1" ht="59.25" customHeight="1" x14ac:dyDescent="0.25">
      <c r="C257" s="23"/>
      <c r="D257" s="23"/>
      <c r="E257" s="23"/>
      <c r="F257" s="23"/>
      <c r="G257" s="23"/>
      <c r="H257" s="23"/>
      <c r="I257" s="23"/>
      <c r="J257" s="23"/>
      <c r="K257" s="23"/>
      <c r="L257" s="23"/>
      <c r="M257" s="23"/>
      <c r="N257" s="23"/>
    </row>
    <row r="258" spans="3:14" s="22" customFormat="1" ht="59.25" customHeight="1" x14ac:dyDescent="0.25">
      <c r="C258" s="23"/>
      <c r="D258" s="23"/>
      <c r="E258" s="23"/>
      <c r="F258" s="23"/>
      <c r="G258" s="23"/>
      <c r="H258" s="23"/>
      <c r="I258" s="23"/>
      <c r="J258" s="23"/>
      <c r="K258" s="23"/>
      <c r="L258" s="23"/>
      <c r="M258" s="23"/>
      <c r="N258" s="23"/>
    </row>
    <row r="259" spans="3:14" s="22" customFormat="1" ht="59.25" customHeight="1" x14ac:dyDescent="0.25">
      <c r="C259" s="23"/>
      <c r="D259" s="23"/>
      <c r="E259" s="23"/>
      <c r="F259" s="23"/>
      <c r="G259" s="23"/>
      <c r="H259" s="23"/>
      <c r="I259" s="23"/>
      <c r="J259" s="23"/>
      <c r="K259" s="23"/>
      <c r="L259" s="23"/>
      <c r="M259" s="23"/>
      <c r="N259" s="23"/>
    </row>
    <row r="260" spans="3:14" s="22" customFormat="1" ht="59.25" customHeight="1" x14ac:dyDescent="0.25">
      <c r="C260" s="23"/>
      <c r="D260" s="23"/>
      <c r="E260" s="23"/>
      <c r="F260" s="23"/>
      <c r="G260" s="23"/>
      <c r="H260" s="23"/>
      <c r="I260" s="23"/>
      <c r="J260" s="23"/>
      <c r="K260" s="23"/>
      <c r="L260" s="23"/>
      <c r="M260" s="23"/>
      <c r="N260" s="23"/>
    </row>
    <row r="261" spans="3:14" s="22" customFormat="1" ht="59.25" customHeight="1" x14ac:dyDescent="0.25">
      <c r="C261" s="23"/>
      <c r="D261" s="23"/>
      <c r="E261" s="23"/>
      <c r="F261" s="23"/>
      <c r="G261" s="23"/>
      <c r="H261" s="23"/>
      <c r="I261" s="23"/>
      <c r="J261" s="23"/>
      <c r="K261" s="23"/>
      <c r="L261" s="23"/>
      <c r="M261" s="23"/>
      <c r="N261" s="23"/>
    </row>
    <row r="262" spans="3:14" s="22" customFormat="1" ht="59.25" customHeight="1" x14ac:dyDescent="0.25">
      <c r="C262" s="23"/>
      <c r="D262" s="23"/>
      <c r="E262" s="23"/>
      <c r="F262" s="23"/>
      <c r="G262" s="23"/>
      <c r="H262" s="23"/>
      <c r="I262" s="23"/>
      <c r="J262" s="23"/>
      <c r="K262" s="23"/>
      <c r="L262" s="23"/>
      <c r="M262" s="23"/>
      <c r="N262" s="23"/>
    </row>
    <row r="263" spans="3:14" s="22" customFormat="1" ht="59.25" customHeight="1" x14ac:dyDescent="0.25">
      <c r="C263" s="23"/>
      <c r="D263" s="23"/>
      <c r="E263" s="23"/>
      <c r="F263" s="23"/>
      <c r="G263" s="23"/>
      <c r="H263" s="23"/>
      <c r="I263" s="23"/>
      <c r="J263" s="23"/>
      <c r="K263" s="23"/>
      <c r="L263" s="23"/>
      <c r="M263" s="23"/>
      <c r="N263" s="23"/>
    </row>
    <row r="264" spans="3:14" s="22" customFormat="1" ht="59.25" customHeight="1" x14ac:dyDescent="0.25">
      <c r="C264" s="23"/>
      <c r="D264" s="23"/>
      <c r="E264" s="23"/>
      <c r="F264" s="23"/>
      <c r="G264" s="23"/>
      <c r="H264" s="23"/>
      <c r="I264" s="23"/>
      <c r="J264" s="23"/>
      <c r="K264" s="23"/>
      <c r="L264" s="23"/>
      <c r="M264" s="23"/>
      <c r="N264" s="23"/>
    </row>
    <row r="265" spans="3:14" s="22" customFormat="1" ht="59.25" customHeight="1" x14ac:dyDescent="0.25">
      <c r="C265" s="23"/>
      <c r="D265" s="23"/>
      <c r="E265" s="23"/>
      <c r="F265" s="23"/>
      <c r="G265" s="23"/>
      <c r="H265" s="23"/>
      <c r="I265" s="23"/>
      <c r="J265" s="23"/>
      <c r="K265" s="23"/>
      <c r="L265" s="23"/>
      <c r="M265" s="23"/>
      <c r="N265" s="23"/>
    </row>
    <row r="266" spans="3:14" s="22" customFormat="1" ht="59.25" customHeight="1" x14ac:dyDescent="0.25">
      <c r="C266" s="23"/>
      <c r="D266" s="23"/>
      <c r="E266" s="23"/>
      <c r="F266" s="23"/>
      <c r="G266" s="23"/>
      <c r="H266" s="23"/>
      <c r="I266" s="23"/>
      <c r="J266" s="23"/>
      <c r="K266" s="23"/>
      <c r="L266" s="23"/>
      <c r="M266" s="23"/>
      <c r="N266" s="23"/>
    </row>
    <row r="267" spans="3:14" s="22" customFormat="1" ht="59.25" customHeight="1" x14ac:dyDescent="0.25">
      <c r="C267" s="23"/>
      <c r="D267" s="23"/>
      <c r="E267" s="23"/>
      <c r="F267" s="23"/>
      <c r="G267" s="23"/>
      <c r="H267" s="23"/>
      <c r="I267" s="23"/>
      <c r="J267" s="23"/>
      <c r="K267" s="23"/>
      <c r="L267" s="23"/>
      <c r="M267" s="23"/>
      <c r="N267" s="23"/>
    </row>
    <row r="268" spans="3:14" s="22" customFormat="1" ht="59.25" customHeight="1" x14ac:dyDescent="0.25">
      <c r="C268" s="23"/>
      <c r="D268" s="23"/>
      <c r="E268" s="23"/>
      <c r="F268" s="23"/>
      <c r="G268" s="23"/>
      <c r="H268" s="23"/>
      <c r="I268" s="23"/>
      <c r="J268" s="23"/>
      <c r="K268" s="23"/>
      <c r="L268" s="23"/>
      <c r="M268" s="23"/>
      <c r="N268" s="23"/>
    </row>
    <row r="269" spans="3:14" s="22" customFormat="1" ht="59.25" customHeight="1" x14ac:dyDescent="0.25">
      <c r="C269" s="23"/>
      <c r="D269" s="23"/>
      <c r="E269" s="23"/>
      <c r="F269" s="23"/>
      <c r="G269" s="23"/>
      <c r="H269" s="23"/>
      <c r="I269" s="23"/>
      <c r="J269" s="23"/>
      <c r="K269" s="23"/>
      <c r="L269" s="23"/>
      <c r="M269" s="23"/>
      <c r="N269" s="23"/>
    </row>
    <row r="270" spans="3:14" s="22" customFormat="1" ht="59.25" customHeight="1" x14ac:dyDescent="0.25">
      <c r="C270" s="23"/>
      <c r="D270" s="23"/>
      <c r="E270" s="23"/>
      <c r="F270" s="23"/>
      <c r="G270" s="23"/>
      <c r="H270" s="23"/>
      <c r="I270" s="23"/>
      <c r="J270" s="23"/>
      <c r="K270" s="23"/>
      <c r="L270" s="23"/>
      <c r="M270" s="23"/>
      <c r="N270" s="23"/>
    </row>
    <row r="271" spans="3:14" s="22" customFormat="1" ht="59.25" customHeight="1" x14ac:dyDescent="0.25">
      <c r="C271" s="23"/>
      <c r="D271" s="23"/>
      <c r="E271" s="23"/>
      <c r="F271" s="23"/>
      <c r="G271" s="23"/>
      <c r="H271" s="23"/>
      <c r="I271" s="23"/>
      <c r="J271" s="23"/>
      <c r="K271" s="23"/>
      <c r="L271" s="23"/>
      <c r="M271" s="23"/>
      <c r="N271" s="23"/>
    </row>
    <row r="272" spans="3:14" s="22" customFormat="1" ht="59.25" customHeight="1" x14ac:dyDescent="0.25">
      <c r="C272" s="23"/>
      <c r="D272" s="23"/>
      <c r="E272" s="23"/>
      <c r="F272" s="23"/>
      <c r="G272" s="23"/>
      <c r="H272" s="23"/>
      <c r="I272" s="23"/>
      <c r="J272" s="23"/>
      <c r="K272" s="23"/>
      <c r="L272" s="23"/>
      <c r="M272" s="23"/>
      <c r="N272" s="23"/>
    </row>
    <row r="273" spans="3:14" s="22" customFormat="1" ht="59.25" customHeight="1" x14ac:dyDescent="0.25">
      <c r="C273" s="23"/>
      <c r="D273" s="23"/>
      <c r="E273" s="23"/>
      <c r="F273" s="23"/>
      <c r="G273" s="23"/>
      <c r="H273" s="23"/>
      <c r="I273" s="23"/>
      <c r="J273" s="23"/>
      <c r="K273" s="23"/>
      <c r="L273" s="23"/>
      <c r="M273" s="23"/>
      <c r="N273" s="23"/>
    </row>
    <row r="274" spans="3:14" s="22" customFormat="1" ht="59.25" customHeight="1" x14ac:dyDescent="0.25">
      <c r="C274" s="23"/>
      <c r="D274" s="23"/>
      <c r="E274" s="23"/>
      <c r="F274" s="23"/>
      <c r="G274" s="23"/>
      <c r="H274" s="23"/>
      <c r="I274" s="23"/>
      <c r="J274" s="23"/>
      <c r="K274" s="23"/>
      <c r="L274" s="23"/>
      <c r="M274" s="23"/>
      <c r="N274" s="23"/>
    </row>
    <row r="275" spans="3:14" s="22" customFormat="1" ht="59.25" customHeight="1" x14ac:dyDescent="0.25">
      <c r="C275" s="23"/>
      <c r="D275" s="23"/>
      <c r="E275" s="23"/>
      <c r="F275" s="23"/>
      <c r="G275" s="23"/>
      <c r="H275" s="23"/>
      <c r="I275" s="23"/>
      <c r="J275" s="23"/>
      <c r="K275" s="23"/>
      <c r="L275" s="23"/>
      <c r="M275" s="23"/>
      <c r="N275" s="23"/>
    </row>
    <row r="276" spans="3:14" s="22" customFormat="1" ht="59.25" customHeight="1" x14ac:dyDescent="0.25">
      <c r="C276" s="23"/>
      <c r="D276" s="23"/>
      <c r="E276" s="23"/>
      <c r="F276" s="23"/>
      <c r="G276" s="23"/>
      <c r="H276" s="23"/>
      <c r="I276" s="23"/>
      <c r="J276" s="23"/>
      <c r="K276" s="23"/>
      <c r="L276" s="23"/>
      <c r="M276" s="23"/>
      <c r="N276" s="23"/>
    </row>
    <row r="277" spans="3:14" s="22" customFormat="1" ht="59.25" customHeight="1" x14ac:dyDescent="0.25">
      <c r="C277" s="23"/>
      <c r="D277" s="23"/>
      <c r="E277" s="23"/>
      <c r="F277" s="23"/>
      <c r="G277" s="23"/>
      <c r="H277" s="23"/>
      <c r="I277" s="23"/>
      <c r="J277" s="23"/>
      <c r="K277" s="23"/>
      <c r="L277" s="23"/>
      <c r="M277" s="23"/>
      <c r="N277" s="23"/>
    </row>
    <row r="278" spans="3:14" s="22" customFormat="1" ht="59.25" customHeight="1" x14ac:dyDescent="0.25">
      <c r="C278" s="23"/>
      <c r="D278" s="23"/>
      <c r="E278" s="23"/>
      <c r="F278" s="23"/>
      <c r="G278" s="23"/>
      <c r="H278" s="23"/>
      <c r="I278" s="23"/>
      <c r="J278" s="23"/>
      <c r="K278" s="23"/>
      <c r="L278" s="23"/>
      <c r="M278" s="23"/>
      <c r="N278" s="23"/>
    </row>
    <row r="279" spans="3:14" s="22" customFormat="1" ht="59.25" customHeight="1" x14ac:dyDescent="0.25">
      <c r="C279" s="23"/>
      <c r="D279" s="23"/>
      <c r="E279" s="23"/>
      <c r="F279" s="23"/>
      <c r="G279" s="23"/>
      <c r="H279" s="23"/>
      <c r="I279" s="23"/>
      <c r="J279" s="23"/>
      <c r="K279" s="23"/>
      <c r="L279" s="23"/>
      <c r="M279" s="23"/>
      <c r="N279" s="23"/>
    </row>
    <row r="280" spans="3:14" s="22" customFormat="1" ht="59.25" customHeight="1" x14ac:dyDescent="0.25">
      <c r="C280" s="23"/>
      <c r="D280" s="23"/>
      <c r="E280" s="23"/>
      <c r="F280" s="23"/>
      <c r="G280" s="23"/>
      <c r="H280" s="23"/>
      <c r="I280" s="23"/>
      <c r="J280" s="23"/>
      <c r="K280" s="23"/>
      <c r="L280" s="23"/>
      <c r="M280" s="23"/>
      <c r="N280" s="23"/>
    </row>
    <row r="281" spans="3:14" s="22" customFormat="1" ht="59.25" customHeight="1" x14ac:dyDescent="0.25">
      <c r="C281" s="23"/>
      <c r="D281" s="23"/>
      <c r="E281" s="23"/>
      <c r="F281" s="23"/>
      <c r="G281" s="23"/>
      <c r="H281" s="23"/>
      <c r="I281" s="23"/>
      <c r="J281" s="23"/>
      <c r="K281" s="23"/>
      <c r="L281" s="23"/>
      <c r="M281" s="23"/>
      <c r="N281" s="23"/>
    </row>
    <row r="282" spans="3:14" s="22" customFormat="1" ht="59.25" customHeight="1" x14ac:dyDescent="0.25">
      <c r="C282" s="23"/>
      <c r="D282" s="23"/>
      <c r="E282" s="23"/>
      <c r="F282" s="23"/>
      <c r="G282" s="23"/>
      <c r="H282" s="23"/>
      <c r="I282" s="23"/>
      <c r="J282" s="23"/>
      <c r="K282" s="23"/>
      <c r="L282" s="23"/>
      <c r="M282" s="23"/>
      <c r="N282" s="23"/>
    </row>
    <row r="283" spans="3:14" s="22" customFormat="1" ht="59.25" customHeight="1" x14ac:dyDescent="0.25">
      <c r="C283" s="23"/>
      <c r="D283" s="23"/>
      <c r="E283" s="23"/>
      <c r="F283" s="23"/>
      <c r="G283" s="23"/>
      <c r="H283" s="23"/>
      <c r="I283" s="23"/>
      <c r="J283" s="23"/>
      <c r="K283" s="23"/>
      <c r="L283" s="23"/>
      <c r="M283" s="23"/>
      <c r="N283" s="23"/>
    </row>
    <row r="284" spans="3:14" s="22" customFormat="1" ht="59.25" customHeight="1" x14ac:dyDescent="0.25">
      <c r="C284" s="23"/>
      <c r="D284" s="23"/>
      <c r="E284" s="23"/>
      <c r="F284" s="23"/>
      <c r="G284" s="23"/>
      <c r="H284" s="23"/>
      <c r="I284" s="23"/>
      <c r="J284" s="23"/>
      <c r="K284" s="23"/>
      <c r="L284" s="23"/>
      <c r="M284" s="23"/>
      <c r="N284" s="23"/>
    </row>
    <row r="285" spans="3:14" s="22" customFormat="1" ht="59.25" customHeight="1" x14ac:dyDescent="0.25">
      <c r="C285" s="23"/>
      <c r="D285" s="23"/>
      <c r="E285" s="23"/>
      <c r="F285" s="23"/>
      <c r="G285" s="23"/>
      <c r="H285" s="23"/>
      <c r="I285" s="23"/>
      <c r="J285" s="23"/>
      <c r="K285" s="23"/>
      <c r="L285" s="23"/>
      <c r="M285" s="23"/>
      <c r="N285" s="23"/>
    </row>
    <row r="286" spans="3:14" s="22" customFormat="1" ht="59.25" customHeight="1" x14ac:dyDescent="0.25">
      <c r="C286" s="23"/>
      <c r="D286" s="23"/>
      <c r="E286" s="23"/>
      <c r="F286" s="23"/>
      <c r="G286" s="23"/>
      <c r="H286" s="23"/>
      <c r="I286" s="23"/>
      <c r="J286" s="23"/>
      <c r="K286" s="23"/>
      <c r="L286" s="23"/>
      <c r="M286" s="23"/>
      <c r="N286" s="23"/>
    </row>
    <row r="287" spans="3:14" s="22" customFormat="1" ht="59.25" customHeight="1" x14ac:dyDescent="0.25">
      <c r="C287" s="23"/>
      <c r="D287" s="23"/>
      <c r="E287" s="23"/>
      <c r="F287" s="23"/>
      <c r="G287" s="23"/>
      <c r="H287" s="23"/>
      <c r="I287" s="23"/>
      <c r="J287" s="23"/>
      <c r="K287" s="23"/>
      <c r="L287" s="23"/>
      <c r="M287" s="23"/>
      <c r="N287" s="23"/>
    </row>
    <row r="288" spans="3:14" s="22" customFormat="1" ht="59.25" customHeight="1" x14ac:dyDescent="0.25">
      <c r="C288" s="23"/>
      <c r="D288" s="23"/>
      <c r="E288" s="23"/>
      <c r="F288" s="23"/>
      <c r="G288" s="23"/>
      <c r="H288" s="23"/>
      <c r="I288" s="23"/>
      <c r="J288" s="23"/>
      <c r="K288" s="23"/>
      <c r="L288" s="23"/>
      <c r="M288" s="23"/>
      <c r="N288" s="23"/>
    </row>
    <row r="289" spans="3:14" s="22" customFormat="1" ht="59.25" customHeight="1" x14ac:dyDescent="0.25">
      <c r="C289" s="23"/>
      <c r="D289" s="23"/>
      <c r="E289" s="23"/>
      <c r="F289" s="23"/>
      <c r="G289" s="23"/>
      <c r="H289" s="23"/>
      <c r="I289" s="23"/>
      <c r="J289" s="23"/>
      <c r="K289" s="23"/>
      <c r="L289" s="23"/>
      <c r="M289" s="23"/>
      <c r="N289" s="23"/>
    </row>
    <row r="290" spans="3:14" s="22" customFormat="1" ht="59.25" customHeight="1" x14ac:dyDescent="0.25">
      <c r="C290" s="23"/>
      <c r="D290" s="23"/>
      <c r="E290" s="23"/>
      <c r="F290" s="23"/>
      <c r="G290" s="23"/>
      <c r="H290" s="23"/>
      <c r="I290" s="23"/>
      <c r="J290" s="23"/>
      <c r="K290" s="23"/>
      <c r="L290" s="23"/>
      <c r="M290" s="23"/>
      <c r="N290" s="23"/>
    </row>
    <row r="291" spans="3:14" s="22" customFormat="1" ht="59.25" customHeight="1" x14ac:dyDescent="0.25">
      <c r="C291" s="23"/>
      <c r="D291" s="23"/>
      <c r="E291" s="23"/>
      <c r="F291" s="23"/>
      <c r="G291" s="23"/>
      <c r="H291" s="23"/>
      <c r="I291" s="23"/>
      <c r="J291" s="23"/>
      <c r="K291" s="23"/>
      <c r="L291" s="23"/>
      <c r="M291" s="23"/>
      <c r="N291" s="23"/>
    </row>
    <row r="292" spans="3:14" s="22" customFormat="1" ht="59.25" customHeight="1" x14ac:dyDescent="0.25">
      <c r="C292" s="23"/>
      <c r="D292" s="23"/>
      <c r="E292" s="23"/>
      <c r="F292" s="23"/>
      <c r="G292" s="23"/>
      <c r="H292" s="23"/>
      <c r="I292" s="23"/>
      <c r="J292" s="23"/>
      <c r="K292" s="23"/>
      <c r="L292" s="23"/>
      <c r="M292" s="23"/>
      <c r="N292" s="23"/>
    </row>
    <row r="293" spans="3:14" s="22" customFormat="1" ht="59.25" customHeight="1" x14ac:dyDescent="0.25">
      <c r="C293" s="23"/>
      <c r="D293" s="23"/>
      <c r="E293" s="23"/>
      <c r="F293" s="23"/>
      <c r="G293" s="23"/>
      <c r="H293" s="23"/>
      <c r="I293" s="23"/>
      <c r="J293" s="23"/>
      <c r="K293" s="23"/>
      <c r="L293" s="23"/>
      <c r="M293" s="23"/>
      <c r="N293" s="23"/>
    </row>
    <row r="294" spans="3:14" s="22" customFormat="1" ht="59.25" customHeight="1" x14ac:dyDescent="0.25">
      <c r="C294" s="23"/>
      <c r="D294" s="23"/>
      <c r="E294" s="23"/>
      <c r="F294" s="23"/>
      <c r="G294" s="23"/>
      <c r="H294" s="23"/>
      <c r="I294" s="23"/>
      <c r="J294" s="23"/>
      <c r="K294" s="23"/>
      <c r="L294" s="23"/>
      <c r="M294" s="23"/>
      <c r="N294" s="23"/>
    </row>
    <row r="295" spans="3:14" s="22" customFormat="1" ht="59.25" customHeight="1" x14ac:dyDescent="0.25">
      <c r="C295" s="23"/>
      <c r="D295" s="23"/>
      <c r="E295" s="23"/>
      <c r="F295" s="23"/>
      <c r="G295" s="23"/>
      <c r="H295" s="23"/>
      <c r="I295" s="23"/>
      <c r="J295" s="23"/>
      <c r="K295" s="23"/>
      <c r="L295" s="23"/>
      <c r="M295" s="23"/>
      <c r="N295" s="23"/>
    </row>
    <row r="296" spans="3:14" s="22" customFormat="1" ht="59.25" customHeight="1" x14ac:dyDescent="0.25">
      <c r="C296" s="23"/>
      <c r="D296" s="23"/>
      <c r="E296" s="23"/>
      <c r="F296" s="23"/>
      <c r="G296" s="23"/>
      <c r="H296" s="23"/>
      <c r="I296" s="23"/>
      <c r="J296" s="23"/>
      <c r="K296" s="23"/>
      <c r="L296" s="23"/>
      <c r="M296" s="23"/>
      <c r="N296" s="23"/>
    </row>
    <row r="297" spans="3:14" s="22" customFormat="1" ht="59.25" customHeight="1" x14ac:dyDescent="0.25">
      <c r="C297" s="23"/>
      <c r="D297" s="23"/>
      <c r="E297" s="23"/>
      <c r="F297" s="23"/>
      <c r="G297" s="23"/>
      <c r="H297" s="23"/>
      <c r="I297" s="23"/>
      <c r="J297" s="23"/>
      <c r="K297" s="23"/>
      <c r="L297" s="23"/>
      <c r="M297" s="23"/>
      <c r="N297" s="23"/>
    </row>
    <row r="298" spans="3:14" s="22" customFormat="1" ht="59.25" customHeight="1" x14ac:dyDescent="0.25">
      <c r="C298" s="23"/>
      <c r="D298" s="23"/>
      <c r="E298" s="23"/>
      <c r="F298" s="23"/>
      <c r="G298" s="23"/>
      <c r="H298" s="23"/>
      <c r="I298" s="23"/>
      <c r="J298" s="23"/>
      <c r="K298" s="23"/>
      <c r="L298" s="23"/>
      <c r="M298" s="23"/>
      <c r="N298" s="23"/>
    </row>
    <row r="299" spans="3:14" s="22" customFormat="1" ht="59.25" customHeight="1" x14ac:dyDescent="0.25">
      <c r="C299" s="23"/>
      <c r="D299" s="23"/>
      <c r="E299" s="23"/>
      <c r="F299" s="23"/>
      <c r="G299" s="23"/>
      <c r="H299" s="23"/>
      <c r="I299" s="23"/>
      <c r="J299" s="23"/>
      <c r="K299" s="23"/>
      <c r="L299" s="23"/>
      <c r="M299" s="23"/>
      <c r="N299" s="23"/>
    </row>
    <row r="300" spans="3:14" s="22" customFormat="1" ht="59.25" customHeight="1" x14ac:dyDescent="0.25">
      <c r="C300" s="23"/>
      <c r="D300" s="23"/>
      <c r="E300" s="23"/>
      <c r="F300" s="23"/>
      <c r="G300" s="23"/>
      <c r="H300" s="23"/>
      <c r="I300" s="23"/>
      <c r="J300" s="23"/>
      <c r="K300" s="23"/>
      <c r="L300" s="23"/>
      <c r="M300" s="23"/>
      <c r="N300" s="23"/>
    </row>
    <row r="301" spans="3:14" s="22" customFormat="1" ht="59.25" customHeight="1" x14ac:dyDescent="0.25">
      <c r="C301" s="23"/>
      <c r="D301" s="23"/>
      <c r="E301" s="23"/>
      <c r="F301" s="23"/>
      <c r="G301" s="23"/>
      <c r="H301" s="23"/>
      <c r="I301" s="23"/>
      <c r="J301" s="23"/>
      <c r="K301" s="23"/>
      <c r="L301" s="23"/>
      <c r="M301" s="23"/>
      <c r="N301" s="23"/>
    </row>
    <row r="302" spans="3:14" s="22" customFormat="1" ht="59.25" customHeight="1" x14ac:dyDescent="0.25">
      <c r="C302" s="23"/>
      <c r="D302" s="23"/>
      <c r="E302" s="23"/>
      <c r="F302" s="23"/>
      <c r="G302" s="23"/>
      <c r="H302" s="23"/>
      <c r="I302" s="23"/>
      <c r="J302" s="23"/>
      <c r="K302" s="23"/>
      <c r="L302" s="23"/>
      <c r="M302" s="23"/>
      <c r="N302" s="23"/>
    </row>
    <row r="303" spans="3:14" s="22" customFormat="1" ht="59.25" customHeight="1" x14ac:dyDescent="0.25">
      <c r="C303" s="23"/>
      <c r="D303" s="23"/>
      <c r="E303" s="23"/>
      <c r="F303" s="23"/>
      <c r="G303" s="23"/>
      <c r="H303" s="23"/>
      <c r="I303" s="23"/>
      <c r="J303" s="23"/>
      <c r="K303" s="23"/>
      <c r="L303" s="23"/>
      <c r="M303" s="23"/>
      <c r="N303" s="23"/>
    </row>
    <row r="304" spans="3:14" s="22" customFormat="1" ht="59.25" customHeight="1" x14ac:dyDescent="0.25">
      <c r="C304" s="23"/>
      <c r="D304" s="23"/>
      <c r="E304" s="23"/>
      <c r="F304" s="23"/>
      <c r="G304" s="23"/>
      <c r="H304" s="23"/>
      <c r="I304" s="23"/>
      <c r="J304" s="23"/>
      <c r="K304" s="23"/>
      <c r="L304" s="23"/>
      <c r="M304" s="23"/>
      <c r="N304" s="23"/>
    </row>
    <row r="305" spans="3:14" s="22" customFormat="1" ht="59.25" customHeight="1" x14ac:dyDescent="0.25">
      <c r="C305" s="23"/>
      <c r="D305" s="23"/>
      <c r="E305" s="23"/>
      <c r="F305" s="23"/>
      <c r="G305" s="23"/>
      <c r="H305" s="23"/>
      <c r="I305" s="23"/>
      <c r="J305" s="23"/>
      <c r="K305" s="23"/>
      <c r="L305" s="23"/>
      <c r="M305" s="23"/>
      <c r="N305" s="23"/>
    </row>
    <row r="306" spans="3:14" s="22" customFormat="1" ht="59.25" customHeight="1" x14ac:dyDescent="0.25">
      <c r="C306" s="23"/>
      <c r="D306" s="23"/>
      <c r="E306" s="23"/>
      <c r="F306" s="23"/>
      <c r="G306" s="23"/>
      <c r="H306" s="23"/>
      <c r="I306" s="23"/>
      <c r="J306" s="23"/>
      <c r="K306" s="23"/>
      <c r="L306" s="23"/>
      <c r="M306" s="23"/>
      <c r="N306" s="23"/>
    </row>
    <row r="307" spans="3:14" s="22" customFormat="1" ht="59.25" customHeight="1" x14ac:dyDescent="0.25">
      <c r="C307" s="23"/>
      <c r="D307" s="23"/>
      <c r="E307" s="23"/>
      <c r="F307" s="23"/>
      <c r="G307" s="23"/>
      <c r="H307" s="23"/>
      <c r="I307" s="23"/>
      <c r="J307" s="23"/>
      <c r="K307" s="23"/>
      <c r="L307" s="23"/>
      <c r="M307" s="23"/>
      <c r="N307" s="23"/>
    </row>
    <row r="308" spans="3:14" s="22" customFormat="1" ht="59.25" customHeight="1" x14ac:dyDescent="0.25">
      <c r="C308" s="23"/>
      <c r="D308" s="23"/>
      <c r="E308" s="23"/>
      <c r="F308" s="23"/>
      <c r="G308" s="23"/>
      <c r="H308" s="23"/>
      <c r="I308" s="23"/>
      <c r="J308" s="23"/>
      <c r="K308" s="23"/>
      <c r="L308" s="23"/>
      <c r="M308" s="23"/>
      <c r="N308" s="23"/>
    </row>
    <row r="309" spans="3:14" s="22" customFormat="1" ht="59.25" customHeight="1" x14ac:dyDescent="0.25">
      <c r="C309" s="23"/>
      <c r="D309" s="23"/>
      <c r="E309" s="23"/>
      <c r="F309" s="23"/>
      <c r="G309" s="23"/>
      <c r="H309" s="23"/>
      <c r="I309" s="23"/>
      <c r="J309" s="23"/>
      <c r="K309" s="23"/>
      <c r="L309" s="23"/>
      <c r="M309" s="23"/>
      <c r="N309" s="23"/>
    </row>
    <row r="310" spans="3:14" s="22" customFormat="1" ht="59.25" customHeight="1" x14ac:dyDescent="0.25">
      <c r="C310" s="23"/>
      <c r="D310" s="23"/>
      <c r="E310" s="23"/>
      <c r="F310" s="23"/>
      <c r="G310" s="23"/>
      <c r="H310" s="23"/>
      <c r="I310" s="23"/>
      <c r="J310" s="23"/>
      <c r="K310" s="23"/>
      <c r="L310" s="23"/>
      <c r="M310" s="23"/>
      <c r="N310" s="23"/>
    </row>
    <row r="311" spans="3:14" s="22" customFormat="1" ht="59.25" customHeight="1" x14ac:dyDescent="0.25">
      <c r="C311" s="23"/>
      <c r="D311" s="23"/>
      <c r="E311" s="23"/>
      <c r="F311" s="23"/>
      <c r="G311" s="23"/>
      <c r="H311" s="23"/>
      <c r="I311" s="23"/>
      <c r="J311" s="23"/>
      <c r="K311" s="23"/>
      <c r="L311" s="23"/>
      <c r="M311" s="23"/>
      <c r="N311" s="23"/>
    </row>
    <row r="312" spans="3:14" s="22" customFormat="1" ht="59.25" customHeight="1" x14ac:dyDescent="0.25">
      <c r="C312" s="23"/>
      <c r="D312" s="23"/>
      <c r="E312" s="23"/>
      <c r="F312" s="23"/>
      <c r="G312" s="23"/>
      <c r="H312" s="23"/>
      <c r="I312" s="23"/>
      <c r="J312" s="23"/>
      <c r="K312" s="23"/>
      <c r="L312" s="23"/>
      <c r="M312" s="23"/>
      <c r="N312" s="23"/>
    </row>
    <row r="313" spans="3:14" s="22" customFormat="1" ht="59.25" customHeight="1" x14ac:dyDescent="0.25">
      <c r="C313" s="23"/>
      <c r="D313" s="23"/>
      <c r="E313" s="23"/>
      <c r="F313" s="23"/>
      <c r="G313" s="23"/>
      <c r="H313" s="23"/>
      <c r="I313" s="23"/>
      <c r="J313" s="23"/>
      <c r="K313" s="23"/>
      <c r="L313" s="23"/>
      <c r="M313" s="23"/>
      <c r="N313" s="23"/>
    </row>
    <row r="314" spans="3:14" s="22" customFormat="1" ht="59.25" customHeight="1" x14ac:dyDescent="0.25">
      <c r="C314" s="23"/>
      <c r="D314" s="23"/>
      <c r="E314" s="23"/>
      <c r="F314" s="23"/>
      <c r="G314" s="23"/>
      <c r="H314" s="23"/>
      <c r="I314" s="23"/>
      <c r="J314" s="23"/>
      <c r="K314" s="23"/>
      <c r="L314" s="23"/>
      <c r="M314" s="23"/>
      <c r="N314" s="23"/>
    </row>
    <row r="315" spans="3:14" s="22" customFormat="1" ht="59.25" customHeight="1" x14ac:dyDescent="0.25">
      <c r="C315" s="23"/>
      <c r="D315" s="23"/>
      <c r="E315" s="23"/>
      <c r="F315" s="23"/>
      <c r="G315" s="23"/>
      <c r="H315" s="23"/>
      <c r="I315" s="23"/>
      <c r="J315" s="23"/>
      <c r="K315" s="23"/>
      <c r="L315" s="23"/>
      <c r="M315" s="23"/>
      <c r="N315" s="23"/>
    </row>
    <row r="316" spans="3:14" s="22" customFormat="1" ht="59.25" customHeight="1" x14ac:dyDescent="0.25">
      <c r="C316" s="23"/>
      <c r="D316" s="23"/>
      <c r="E316" s="23"/>
      <c r="F316" s="23"/>
      <c r="G316" s="23"/>
      <c r="H316" s="23"/>
      <c r="I316" s="23"/>
      <c r="J316" s="23"/>
      <c r="K316" s="23"/>
      <c r="L316" s="23"/>
      <c r="M316" s="23"/>
      <c r="N316" s="23"/>
    </row>
    <row r="317" spans="3:14" s="22" customFormat="1" ht="59.25" customHeight="1" x14ac:dyDescent="0.25">
      <c r="C317" s="23"/>
      <c r="D317" s="23"/>
      <c r="E317" s="23"/>
      <c r="F317" s="23"/>
      <c r="G317" s="23"/>
      <c r="H317" s="23"/>
      <c r="I317" s="23"/>
      <c r="J317" s="23"/>
      <c r="K317" s="23"/>
      <c r="L317" s="23"/>
      <c r="M317" s="23"/>
      <c r="N317" s="23"/>
    </row>
    <row r="318" spans="3:14" s="22" customFormat="1" ht="59.25" customHeight="1" x14ac:dyDescent="0.25">
      <c r="C318" s="23"/>
      <c r="D318" s="23"/>
      <c r="E318" s="23"/>
      <c r="F318" s="23"/>
      <c r="G318" s="23"/>
      <c r="H318" s="23"/>
      <c r="I318" s="23"/>
      <c r="J318" s="23"/>
      <c r="K318" s="23"/>
      <c r="L318" s="23"/>
      <c r="M318" s="23"/>
      <c r="N318" s="23"/>
    </row>
    <row r="319" spans="3:14" s="22" customFormat="1" ht="59.25" customHeight="1" x14ac:dyDescent="0.25">
      <c r="C319" s="23"/>
      <c r="D319" s="23"/>
      <c r="E319" s="23"/>
      <c r="F319" s="23"/>
      <c r="G319" s="23"/>
      <c r="H319" s="23"/>
      <c r="I319" s="23"/>
      <c r="J319" s="23"/>
      <c r="K319" s="23"/>
      <c r="L319" s="23"/>
      <c r="M319" s="23"/>
      <c r="N319" s="23"/>
    </row>
    <row r="320" spans="3:14" s="22" customFormat="1" ht="59.25" customHeight="1" x14ac:dyDescent="0.25">
      <c r="C320" s="23"/>
      <c r="D320" s="23"/>
      <c r="E320" s="23"/>
      <c r="F320" s="23"/>
      <c r="G320" s="23"/>
      <c r="H320" s="23"/>
      <c r="I320" s="23"/>
      <c r="J320" s="23"/>
      <c r="K320" s="23"/>
      <c r="L320" s="23"/>
      <c r="M320" s="23"/>
      <c r="N320" s="23"/>
    </row>
    <row r="321" spans="3:14" s="22" customFormat="1" ht="59.25" customHeight="1" x14ac:dyDescent="0.25">
      <c r="C321" s="23"/>
      <c r="D321" s="23"/>
      <c r="E321" s="23"/>
      <c r="F321" s="23"/>
      <c r="G321" s="23"/>
      <c r="H321" s="23"/>
      <c r="I321" s="23"/>
      <c r="J321" s="23"/>
      <c r="K321" s="23"/>
      <c r="L321" s="23"/>
      <c r="M321" s="23"/>
      <c r="N321" s="23"/>
    </row>
    <row r="322" spans="3:14" s="22" customFormat="1" ht="59.25" customHeight="1" x14ac:dyDescent="0.25">
      <c r="C322" s="23"/>
      <c r="D322" s="23"/>
      <c r="E322" s="23"/>
      <c r="F322" s="23"/>
      <c r="G322" s="23"/>
      <c r="H322" s="23"/>
      <c r="I322" s="23"/>
      <c r="J322" s="23"/>
      <c r="K322" s="23"/>
      <c r="L322" s="23"/>
      <c r="M322" s="23"/>
      <c r="N322" s="23"/>
    </row>
    <row r="323" spans="3:14" s="22" customFormat="1" ht="59.25" customHeight="1" x14ac:dyDescent="0.25">
      <c r="C323" s="23"/>
      <c r="D323" s="23"/>
      <c r="E323" s="23"/>
      <c r="F323" s="23"/>
      <c r="G323" s="23"/>
      <c r="H323" s="23"/>
      <c r="I323" s="23"/>
      <c r="J323" s="23"/>
      <c r="K323" s="23"/>
      <c r="L323" s="23"/>
      <c r="M323" s="23"/>
      <c r="N323" s="23"/>
    </row>
  </sheetData>
  <sortState xmlns:xlrd2="http://schemas.microsoft.com/office/spreadsheetml/2017/richdata2" ref="O5:P7">
    <sortCondition sortBy="cellColor" ref="O7" dxfId="27"/>
  </sortState>
  <mergeCells count="2">
    <mergeCell ref="E4:G5"/>
    <mergeCell ref="E3:G3"/>
  </mergeCells>
  <phoneticPr fontId="42" type="noConversion"/>
  <conditionalFormatting sqref="J8:J248">
    <cfRule type="cellIs" dxfId="6" priority="5" operator="between">
      <formula>15</formula>
      <formula>26</formula>
    </cfRule>
    <cfRule type="cellIs" dxfId="5" priority="6" operator="equal">
      <formula>15</formula>
    </cfRule>
    <cfRule type="cellIs" dxfId="4" priority="7" operator="equal">
      <formula>6.25</formula>
    </cfRule>
    <cfRule type="cellIs" dxfId="3" priority="8" operator="between">
      <formula>6.25</formula>
      <formula>15</formula>
    </cfRule>
    <cfRule type="cellIs" dxfId="2" priority="18" operator="lessThan">
      <formula>6.25</formula>
    </cfRule>
    <cfRule type="containsBlanks" dxfId="1" priority="18">
      <formula>LEN(TRIM(J8))=0</formula>
    </cfRule>
  </conditionalFormatting>
  <conditionalFormatting sqref="L6:M7">
    <cfRule type="colorScale" priority="12">
      <colorScale>
        <cfvo type="min"/>
        <cfvo type="percentile" val="15"/>
        <cfvo type="max"/>
        <color rgb="FFF8696B"/>
        <color rgb="FFFFEB84"/>
        <color rgb="FF63BE7B"/>
      </colorScale>
    </cfRule>
  </conditionalFormatting>
  <pageMargins left="0.7" right="0.7" top="0.75" bottom="0.75" header="0.3" footer="0.3"/>
  <pageSetup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ontainsText" priority="1" operator="containsText" id="{4B0F5456-A7EF-4D0D-911E-1FE366D71E69}">
            <xm:f>NOT(ISERROR(SEARCH('1. Basic Information'!$F$7,K1)))</xm:f>
            <xm:f>'1. Basic Information'!$F$7</xm:f>
            <x14:dxf>
              <font>
                <b/>
                <i val="0"/>
                <color theme="0"/>
              </font>
              <fill>
                <patternFill>
                  <bgColor rgb="FFFF5050"/>
                </patternFill>
              </fill>
            </x14:dxf>
          </x14:cfRule>
          <xm:sqref>L1:L5 K6:K1048576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B6C21-C4A8-4409-94D2-9E9D92C95B6D}">
  <sheetPr codeName="Sheet13">
    <tabColor rgb="FF7AB850"/>
  </sheetPr>
  <dimension ref="B1:X3"/>
  <sheetViews>
    <sheetView zoomScale="84" zoomScaleNormal="84" workbookViewId="0">
      <selection activeCell="AA25" sqref="AA25"/>
    </sheetView>
  </sheetViews>
  <sheetFormatPr defaultColWidth="9.140625" defaultRowHeight="15" x14ac:dyDescent="0.25"/>
  <cols>
    <col min="1" max="16384" width="9.140625" style="33"/>
  </cols>
  <sheetData>
    <row r="1" spans="2:24" ht="12" customHeight="1" x14ac:dyDescent="0.25"/>
    <row r="2" spans="2:24" ht="37.5" customHeight="1" x14ac:dyDescent="0.25">
      <c r="B2" s="224" t="s">
        <v>537</v>
      </c>
      <c r="C2" s="224"/>
      <c r="D2" s="224"/>
      <c r="E2" s="224"/>
      <c r="F2" s="224"/>
      <c r="G2" s="224"/>
      <c r="H2" s="224"/>
      <c r="I2" s="224"/>
      <c r="J2" s="224"/>
      <c r="K2" s="224"/>
      <c r="L2" s="224"/>
      <c r="M2" s="224"/>
      <c r="N2" s="224"/>
      <c r="O2" s="224"/>
      <c r="P2" s="224"/>
      <c r="Q2" s="224"/>
      <c r="R2" s="224"/>
      <c r="S2" s="224"/>
      <c r="T2" s="224"/>
      <c r="U2" s="224"/>
      <c r="V2" s="224"/>
      <c r="W2" s="224"/>
      <c r="X2" s="224"/>
    </row>
    <row r="3" spans="2:24" ht="45" customHeight="1" x14ac:dyDescent="0.25">
      <c r="B3" s="225" t="s">
        <v>571</v>
      </c>
      <c r="C3" s="226"/>
      <c r="D3" s="226"/>
      <c r="E3" s="226"/>
      <c r="F3" s="226"/>
      <c r="G3" s="226"/>
      <c r="H3" s="226"/>
      <c r="I3" s="226"/>
      <c r="J3" s="226"/>
      <c r="K3" s="226"/>
      <c r="L3" s="226"/>
      <c r="M3" s="226"/>
      <c r="N3" s="226"/>
      <c r="O3" s="226"/>
      <c r="P3" s="226"/>
      <c r="Q3" s="226"/>
      <c r="R3" s="226"/>
      <c r="S3" s="226"/>
      <c r="T3" s="226"/>
      <c r="U3" s="226"/>
      <c r="V3" s="226"/>
      <c r="W3" s="226"/>
      <c r="X3" s="227"/>
    </row>
  </sheetData>
  <mergeCells count="2">
    <mergeCell ref="B2:X2"/>
    <mergeCell ref="B3:X3"/>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8C62B-2EE0-46CE-9A92-EFAB152E9859}">
  <sheetPr codeName="Sheet14">
    <tabColor theme="1"/>
  </sheetPr>
  <dimension ref="B1:X131"/>
  <sheetViews>
    <sheetView topLeftCell="B77" zoomScale="95" zoomScaleNormal="95" workbookViewId="0">
      <selection activeCell="B95" sqref="B95"/>
    </sheetView>
  </sheetViews>
  <sheetFormatPr defaultColWidth="9.140625" defaultRowHeight="30.75" customHeight="1" x14ac:dyDescent="0.25"/>
  <cols>
    <col min="1" max="1" width="3.85546875" style="33" customWidth="1"/>
    <col min="2" max="2" width="52.28515625" style="33" customWidth="1"/>
    <col min="3" max="3" width="9.42578125" style="33" customWidth="1"/>
    <col min="4" max="4" width="2.28515625" style="33" customWidth="1"/>
    <col min="5" max="5" width="20.85546875" style="33" customWidth="1"/>
    <col min="6" max="6" width="9.140625" style="33"/>
    <col min="7" max="7" width="6" style="33" customWidth="1"/>
    <col min="8" max="8" width="6.5703125" style="33" customWidth="1"/>
    <col min="9" max="9" width="2.140625" style="33" customWidth="1"/>
    <col min="10" max="10" width="10.42578125" style="33" customWidth="1"/>
    <col min="11" max="11" width="12.5703125" style="33" customWidth="1"/>
    <col min="12" max="12" width="9.42578125" style="33" customWidth="1"/>
    <col min="13" max="13" width="4.5703125" style="33" customWidth="1"/>
    <col min="14" max="14" width="10.140625" style="33" customWidth="1"/>
    <col min="15" max="22" width="9.140625" style="33"/>
    <col min="23" max="23" width="1.42578125" style="33" customWidth="1"/>
    <col min="24" max="24" width="17.140625" style="33" customWidth="1"/>
    <col min="25" max="16384" width="9.140625" style="33"/>
  </cols>
  <sheetData>
    <row r="1" spans="2:22" ht="69" customHeight="1" x14ac:dyDescent="0.4">
      <c r="D1" s="34"/>
    </row>
    <row r="2" spans="2:22" ht="39.75" customHeight="1" x14ac:dyDescent="0.25">
      <c r="B2" s="228" t="s">
        <v>129</v>
      </c>
      <c r="C2" s="228"/>
      <c r="D2" s="228"/>
      <c r="E2" s="228"/>
      <c r="F2" s="228"/>
      <c r="G2" s="228"/>
      <c r="H2" s="228"/>
      <c r="I2" s="228"/>
      <c r="J2" s="228"/>
      <c r="K2" s="228"/>
      <c r="L2" s="228"/>
      <c r="M2" s="228"/>
      <c r="N2" s="228"/>
      <c r="O2" s="228"/>
      <c r="P2" s="228"/>
      <c r="Q2" s="228"/>
      <c r="R2" s="228"/>
      <c r="S2" s="228"/>
      <c r="T2" s="228"/>
      <c r="U2" s="228"/>
      <c r="V2" s="228"/>
    </row>
    <row r="3" spans="2:22" ht="25.5" customHeight="1" x14ac:dyDescent="0.25">
      <c r="B3" s="54" t="s">
        <v>130</v>
      </c>
      <c r="C3" s="56"/>
      <c r="D3" s="67"/>
      <c r="E3" s="68" t="s">
        <v>102</v>
      </c>
      <c r="F3" s="57"/>
      <c r="G3" s="57"/>
      <c r="H3" s="57"/>
      <c r="I3" s="67"/>
      <c r="J3" s="68" t="s">
        <v>131</v>
      </c>
      <c r="K3" s="57"/>
      <c r="L3" s="57"/>
      <c r="M3" s="67"/>
      <c r="N3" s="68" t="s">
        <v>132</v>
      </c>
      <c r="O3" s="67"/>
      <c r="P3" s="67"/>
    </row>
    <row r="4" spans="2:22" ht="20.25" customHeight="1" x14ac:dyDescent="0.3">
      <c r="D4" s="58"/>
      <c r="E4" s="229" t="s">
        <v>133</v>
      </c>
      <c r="F4" s="229"/>
      <c r="G4" s="229"/>
      <c r="H4" s="55"/>
      <c r="I4" s="55"/>
      <c r="J4" s="229" t="s">
        <v>134</v>
      </c>
      <c r="K4" s="229"/>
      <c r="L4" s="55"/>
      <c r="M4" s="55"/>
      <c r="N4" s="229" t="s">
        <v>135</v>
      </c>
      <c r="O4" s="229"/>
      <c r="P4" s="229"/>
    </row>
    <row r="5" spans="2:22" ht="20.25" customHeight="1" x14ac:dyDescent="0.3">
      <c r="D5" s="58"/>
      <c r="E5" s="229" t="s">
        <v>136</v>
      </c>
      <c r="F5" s="229"/>
      <c r="G5" s="55"/>
      <c r="H5" s="55"/>
      <c r="I5" s="55"/>
      <c r="J5" s="229" t="s">
        <v>137</v>
      </c>
      <c r="K5" s="229"/>
      <c r="L5" s="229"/>
      <c r="M5" s="55"/>
      <c r="N5" s="229" t="s">
        <v>138</v>
      </c>
      <c r="O5" s="229"/>
    </row>
    <row r="6" spans="2:22" ht="9.75" customHeight="1" x14ac:dyDescent="0.3">
      <c r="D6" s="58"/>
      <c r="E6" s="70"/>
      <c r="F6" s="70"/>
      <c r="G6" s="55"/>
      <c r="H6" s="55"/>
      <c r="I6" s="55"/>
      <c r="J6" s="70"/>
      <c r="K6" s="70"/>
      <c r="L6" s="70"/>
      <c r="M6" s="55"/>
      <c r="N6" s="70"/>
      <c r="O6" s="70"/>
    </row>
    <row r="7" spans="2:22" ht="10.5" customHeight="1" x14ac:dyDescent="0.35">
      <c r="D7" s="41"/>
      <c r="E7" s="35"/>
    </row>
    <row r="8" spans="2:22" ht="27" customHeight="1" x14ac:dyDescent="0.25">
      <c r="B8" s="234" t="s">
        <v>139</v>
      </c>
      <c r="C8" s="235"/>
      <c r="D8" s="235"/>
      <c r="E8" s="235"/>
      <c r="F8" s="235"/>
      <c r="G8" s="235"/>
      <c r="H8" s="235"/>
      <c r="I8" s="235"/>
      <c r="J8" s="235"/>
      <c r="K8" s="235"/>
      <c r="L8" s="235"/>
      <c r="M8" s="235"/>
      <c r="N8" s="235"/>
      <c r="O8" s="235"/>
      <c r="P8" s="235"/>
      <c r="Q8" s="235"/>
      <c r="R8" s="235"/>
      <c r="S8" s="235"/>
      <c r="T8" s="235"/>
      <c r="U8" s="235"/>
      <c r="V8" s="236"/>
    </row>
    <row r="9" spans="2:22" ht="23.25" customHeight="1" x14ac:dyDescent="0.25">
      <c r="B9" s="237" t="s">
        <v>140</v>
      </c>
      <c r="C9" s="238"/>
      <c r="D9" s="238"/>
      <c r="E9" s="238"/>
      <c r="F9" s="238"/>
      <c r="G9" s="238"/>
      <c r="H9" s="238"/>
      <c r="I9" s="238"/>
      <c r="J9" s="238"/>
      <c r="K9" s="238"/>
      <c r="L9" s="238"/>
      <c r="M9" s="238"/>
      <c r="N9" s="238"/>
      <c r="O9" s="238"/>
      <c r="P9" s="238"/>
      <c r="Q9" s="238"/>
      <c r="R9" s="238"/>
      <c r="S9" s="238"/>
      <c r="T9" s="238"/>
      <c r="U9" s="238"/>
      <c r="V9" s="239"/>
    </row>
    <row r="10" spans="2:22" ht="25.5" customHeight="1" x14ac:dyDescent="0.35">
      <c r="B10" s="51" t="s">
        <v>141</v>
      </c>
      <c r="C10" s="47"/>
      <c r="D10" s="48"/>
      <c r="E10" s="49"/>
      <c r="F10" s="49"/>
      <c r="G10" s="49"/>
      <c r="H10" s="49"/>
      <c r="I10" s="49"/>
      <c r="J10" s="49"/>
      <c r="K10" s="49"/>
      <c r="L10" s="49"/>
      <c r="M10" s="49"/>
      <c r="N10" s="49"/>
      <c r="O10" s="49"/>
      <c r="P10" s="49"/>
      <c r="Q10" s="49"/>
      <c r="R10" s="49"/>
      <c r="S10" s="49"/>
      <c r="T10" s="49"/>
      <c r="U10" s="49"/>
      <c r="V10" s="50"/>
    </row>
    <row r="11" spans="2:22" ht="30.75" customHeight="1" x14ac:dyDescent="0.25">
      <c r="B11" s="52" t="s">
        <v>142</v>
      </c>
      <c r="C11" s="230" t="s">
        <v>143</v>
      </c>
      <c r="D11" s="231"/>
      <c r="E11" s="231"/>
      <c r="F11" s="231"/>
      <c r="G11" s="231"/>
      <c r="H11" s="231"/>
      <c r="I11" s="231"/>
      <c r="J11" s="231"/>
      <c r="K11" s="231"/>
      <c r="L11" s="231"/>
      <c r="M11" s="231"/>
      <c r="N11" s="231"/>
      <c r="O11" s="231"/>
      <c r="P11" s="231"/>
      <c r="Q11" s="231"/>
      <c r="R11" s="231"/>
      <c r="S11" s="231"/>
      <c r="T11" s="231"/>
      <c r="U11" s="231"/>
      <c r="V11" s="232"/>
    </row>
    <row r="12" spans="2:22" ht="30.75" customHeight="1" x14ac:dyDescent="0.25">
      <c r="B12" s="52" t="s">
        <v>144</v>
      </c>
      <c r="C12" s="230" t="s">
        <v>145</v>
      </c>
      <c r="D12" s="231"/>
      <c r="E12" s="231"/>
      <c r="F12" s="231"/>
      <c r="G12" s="231"/>
      <c r="H12" s="231"/>
      <c r="I12" s="231"/>
      <c r="J12" s="231"/>
      <c r="K12" s="231"/>
      <c r="L12" s="231"/>
      <c r="M12" s="231"/>
      <c r="N12" s="231"/>
      <c r="O12" s="231"/>
      <c r="P12" s="231"/>
      <c r="Q12" s="231"/>
      <c r="R12" s="231"/>
      <c r="S12" s="231"/>
      <c r="T12" s="231"/>
      <c r="U12" s="231"/>
      <c r="V12" s="232"/>
    </row>
    <row r="13" spans="2:22" ht="30.75" customHeight="1" x14ac:dyDescent="0.25">
      <c r="B13" s="52" t="s">
        <v>146</v>
      </c>
      <c r="C13" s="230" t="s">
        <v>147</v>
      </c>
      <c r="D13" s="231"/>
      <c r="E13" s="231"/>
      <c r="F13" s="231"/>
      <c r="G13" s="231"/>
      <c r="H13" s="231"/>
      <c r="I13" s="231"/>
      <c r="J13" s="231"/>
      <c r="K13" s="231"/>
      <c r="L13" s="231"/>
      <c r="M13" s="231"/>
      <c r="N13" s="231"/>
      <c r="O13" s="231"/>
      <c r="P13" s="231"/>
      <c r="Q13" s="231"/>
      <c r="R13" s="231"/>
      <c r="S13" s="231"/>
      <c r="T13" s="231"/>
      <c r="U13" s="231"/>
      <c r="V13" s="232"/>
    </row>
    <row r="14" spans="2:22" ht="30.75" customHeight="1" x14ac:dyDescent="0.25">
      <c r="B14" s="53" t="s">
        <v>148</v>
      </c>
      <c r="C14" s="230" t="s">
        <v>149</v>
      </c>
      <c r="D14" s="231"/>
      <c r="E14" s="231"/>
      <c r="F14" s="231"/>
      <c r="G14" s="231"/>
      <c r="H14" s="231"/>
      <c r="I14" s="231"/>
      <c r="J14" s="231"/>
      <c r="K14" s="231"/>
      <c r="L14" s="231"/>
      <c r="M14" s="231"/>
      <c r="N14" s="231"/>
      <c r="O14" s="231"/>
      <c r="P14" s="231"/>
      <c r="Q14" s="231"/>
      <c r="R14" s="231"/>
      <c r="S14" s="231"/>
      <c r="T14" s="231"/>
      <c r="U14" s="231"/>
      <c r="V14" s="232"/>
    </row>
    <row r="15" spans="2:22" ht="30.75" customHeight="1" x14ac:dyDescent="0.25">
      <c r="B15" s="52" t="s">
        <v>150</v>
      </c>
      <c r="C15" s="230" t="s">
        <v>151</v>
      </c>
      <c r="D15" s="231"/>
      <c r="E15" s="231"/>
      <c r="F15" s="231"/>
      <c r="G15" s="231"/>
      <c r="H15" s="231"/>
      <c r="I15" s="231"/>
      <c r="J15" s="231"/>
      <c r="K15" s="231"/>
      <c r="L15" s="231"/>
      <c r="M15" s="231"/>
      <c r="N15" s="231"/>
      <c r="O15" s="231"/>
      <c r="P15" s="231"/>
      <c r="Q15" s="231"/>
      <c r="R15" s="231"/>
      <c r="S15" s="231"/>
      <c r="T15" s="231"/>
      <c r="U15" s="231"/>
      <c r="V15" s="232"/>
    </row>
    <row r="16" spans="2:22" ht="30.75" customHeight="1" x14ac:dyDescent="0.25">
      <c r="B16" s="53" t="s">
        <v>152</v>
      </c>
      <c r="C16" s="230" t="s">
        <v>153</v>
      </c>
      <c r="D16" s="231"/>
      <c r="E16" s="231"/>
      <c r="F16" s="231"/>
      <c r="G16" s="231"/>
      <c r="H16" s="231"/>
      <c r="I16" s="231"/>
      <c r="J16" s="231"/>
      <c r="K16" s="231"/>
      <c r="L16" s="231"/>
      <c r="M16" s="231"/>
      <c r="N16" s="231"/>
      <c r="O16" s="231"/>
      <c r="P16" s="231"/>
      <c r="Q16" s="231"/>
      <c r="R16" s="231"/>
      <c r="S16" s="231"/>
      <c r="T16" s="231"/>
      <c r="U16" s="231"/>
      <c r="V16" s="232"/>
    </row>
    <row r="17" spans="2:22" ht="30.75" customHeight="1" x14ac:dyDescent="0.25">
      <c r="B17" s="52" t="s">
        <v>154</v>
      </c>
      <c r="C17" s="230" t="s">
        <v>155</v>
      </c>
      <c r="D17" s="231"/>
      <c r="E17" s="231"/>
      <c r="F17" s="231"/>
      <c r="G17" s="231"/>
      <c r="H17" s="231"/>
      <c r="I17" s="231"/>
      <c r="J17" s="231"/>
      <c r="K17" s="231"/>
      <c r="L17" s="231"/>
      <c r="M17" s="231"/>
      <c r="N17" s="231"/>
      <c r="O17" s="231"/>
      <c r="P17" s="231"/>
      <c r="Q17" s="231"/>
      <c r="R17" s="231"/>
      <c r="S17" s="231"/>
      <c r="T17" s="231"/>
      <c r="U17" s="231"/>
      <c r="V17" s="232"/>
    </row>
    <row r="18" spans="2:22" ht="25.5" customHeight="1" x14ac:dyDescent="0.35">
      <c r="B18" s="51" t="s">
        <v>156</v>
      </c>
      <c r="C18" s="36"/>
      <c r="D18" s="39"/>
      <c r="E18" s="37"/>
      <c r="F18" s="37"/>
      <c r="G18" s="37"/>
      <c r="H18" s="37"/>
      <c r="I18" s="37"/>
      <c r="J18" s="37"/>
      <c r="K18" s="37"/>
      <c r="L18" s="37"/>
      <c r="M18" s="37"/>
      <c r="N18" s="37"/>
      <c r="O18" s="37"/>
      <c r="P18" s="37"/>
      <c r="Q18" s="37"/>
      <c r="R18" s="37"/>
      <c r="S18" s="37"/>
      <c r="T18" s="37"/>
      <c r="U18" s="37"/>
      <c r="V18" s="38"/>
    </row>
    <row r="19" spans="2:22" ht="30.75" customHeight="1" x14ac:dyDescent="0.25">
      <c r="B19" s="52" t="s">
        <v>157</v>
      </c>
      <c r="C19" s="230" t="s">
        <v>158</v>
      </c>
      <c r="D19" s="231"/>
      <c r="E19" s="231"/>
      <c r="F19" s="231"/>
      <c r="G19" s="231"/>
      <c r="H19" s="231"/>
      <c r="I19" s="231"/>
      <c r="J19" s="231"/>
      <c r="K19" s="231"/>
      <c r="L19" s="231"/>
      <c r="M19" s="231"/>
      <c r="N19" s="231"/>
      <c r="O19" s="231"/>
      <c r="P19" s="231"/>
      <c r="Q19" s="231"/>
      <c r="R19" s="231"/>
      <c r="S19" s="231"/>
      <c r="T19" s="231"/>
      <c r="U19" s="231"/>
      <c r="V19" s="232"/>
    </row>
    <row r="20" spans="2:22" ht="30.75" customHeight="1" x14ac:dyDescent="0.25">
      <c r="B20" s="52" t="s">
        <v>159</v>
      </c>
      <c r="C20" s="230" t="s">
        <v>160</v>
      </c>
      <c r="D20" s="231"/>
      <c r="E20" s="231"/>
      <c r="F20" s="231"/>
      <c r="G20" s="231"/>
      <c r="H20" s="231"/>
      <c r="I20" s="231"/>
      <c r="J20" s="231"/>
      <c r="K20" s="231"/>
      <c r="L20" s="231"/>
      <c r="M20" s="231"/>
      <c r="N20" s="231"/>
      <c r="O20" s="231"/>
      <c r="P20" s="231"/>
      <c r="Q20" s="231"/>
      <c r="R20" s="231"/>
      <c r="S20" s="231"/>
      <c r="T20" s="231"/>
      <c r="U20" s="231"/>
      <c r="V20" s="232"/>
    </row>
    <row r="21" spans="2:22" ht="30.75" customHeight="1" x14ac:dyDescent="0.25">
      <c r="B21" s="52" t="s">
        <v>161</v>
      </c>
      <c r="C21" s="230" t="s">
        <v>162</v>
      </c>
      <c r="D21" s="231"/>
      <c r="E21" s="231"/>
      <c r="F21" s="231"/>
      <c r="G21" s="231"/>
      <c r="H21" s="231"/>
      <c r="I21" s="231"/>
      <c r="J21" s="231"/>
      <c r="K21" s="231"/>
      <c r="L21" s="231"/>
      <c r="M21" s="231"/>
      <c r="N21" s="231"/>
      <c r="O21" s="231"/>
      <c r="P21" s="231"/>
      <c r="Q21" s="231"/>
      <c r="R21" s="231"/>
      <c r="S21" s="231"/>
      <c r="T21" s="231"/>
      <c r="U21" s="231"/>
      <c r="V21" s="232"/>
    </row>
    <row r="22" spans="2:22" ht="25.5" customHeight="1" x14ac:dyDescent="0.25">
      <c r="B22" s="51" t="s">
        <v>163</v>
      </c>
      <c r="C22" s="36"/>
      <c r="D22" s="40"/>
      <c r="E22" s="37"/>
      <c r="F22" s="37"/>
      <c r="G22" s="37"/>
      <c r="H22" s="37"/>
      <c r="I22" s="37"/>
      <c r="J22" s="37"/>
      <c r="K22" s="37"/>
      <c r="L22" s="37"/>
      <c r="M22" s="37"/>
      <c r="N22" s="37"/>
      <c r="O22" s="37"/>
      <c r="P22" s="37"/>
      <c r="Q22" s="37"/>
      <c r="R22" s="37"/>
      <c r="S22" s="37"/>
      <c r="T22" s="37"/>
      <c r="U22" s="37"/>
      <c r="V22" s="38"/>
    </row>
    <row r="23" spans="2:22" ht="30.75" customHeight="1" x14ac:dyDescent="0.25">
      <c r="B23" s="52" t="s">
        <v>164</v>
      </c>
      <c r="C23" s="230" t="s">
        <v>165</v>
      </c>
      <c r="D23" s="231"/>
      <c r="E23" s="231"/>
      <c r="F23" s="231"/>
      <c r="G23" s="231"/>
      <c r="H23" s="231"/>
      <c r="I23" s="231"/>
      <c r="J23" s="231"/>
      <c r="K23" s="231"/>
      <c r="L23" s="231"/>
      <c r="M23" s="231"/>
      <c r="N23" s="231"/>
      <c r="O23" s="231"/>
      <c r="P23" s="231"/>
      <c r="Q23" s="231"/>
      <c r="R23" s="231"/>
      <c r="S23" s="231"/>
      <c r="T23" s="231"/>
      <c r="U23" s="231"/>
      <c r="V23" s="232"/>
    </row>
    <row r="24" spans="2:22" ht="30.75" customHeight="1" x14ac:dyDescent="0.25">
      <c r="B24" s="53" t="s">
        <v>22</v>
      </c>
      <c r="C24" s="230" t="s">
        <v>166</v>
      </c>
      <c r="D24" s="231"/>
      <c r="E24" s="231"/>
      <c r="F24" s="231"/>
      <c r="G24" s="231"/>
      <c r="H24" s="231"/>
      <c r="I24" s="231"/>
      <c r="J24" s="231"/>
      <c r="K24" s="231"/>
      <c r="L24" s="231"/>
      <c r="M24" s="231"/>
      <c r="N24" s="231"/>
      <c r="O24" s="231"/>
      <c r="P24" s="231"/>
      <c r="Q24" s="231"/>
      <c r="R24" s="231"/>
      <c r="S24" s="231"/>
      <c r="T24" s="231"/>
      <c r="U24" s="231"/>
      <c r="V24" s="232"/>
    </row>
    <row r="25" spans="2:22" ht="30.75" customHeight="1" x14ac:dyDescent="0.25">
      <c r="B25" s="52" t="s">
        <v>11</v>
      </c>
      <c r="C25" s="230" t="s">
        <v>167</v>
      </c>
      <c r="D25" s="231"/>
      <c r="E25" s="231"/>
      <c r="F25" s="231"/>
      <c r="G25" s="231"/>
      <c r="H25" s="231"/>
      <c r="I25" s="231"/>
      <c r="J25" s="231"/>
      <c r="K25" s="231"/>
      <c r="L25" s="231"/>
      <c r="M25" s="231"/>
      <c r="N25" s="231"/>
      <c r="O25" s="231"/>
      <c r="P25" s="231"/>
      <c r="Q25" s="231"/>
      <c r="R25" s="231"/>
      <c r="S25" s="231"/>
      <c r="T25" s="231"/>
      <c r="U25" s="231"/>
      <c r="V25" s="232"/>
    </row>
    <row r="26" spans="2:22" ht="30.75" customHeight="1" x14ac:dyDescent="0.25">
      <c r="B26" s="53" t="s">
        <v>168</v>
      </c>
      <c r="C26" s="230" t="s">
        <v>169</v>
      </c>
      <c r="D26" s="231"/>
      <c r="E26" s="231"/>
      <c r="F26" s="231"/>
      <c r="G26" s="231"/>
      <c r="H26" s="231"/>
      <c r="I26" s="231"/>
      <c r="J26" s="231"/>
      <c r="K26" s="231"/>
      <c r="L26" s="231"/>
      <c r="M26" s="231"/>
      <c r="N26" s="231"/>
      <c r="O26" s="231"/>
      <c r="P26" s="231"/>
      <c r="Q26" s="231"/>
      <c r="R26" s="231"/>
      <c r="S26" s="231"/>
      <c r="T26" s="231"/>
      <c r="U26" s="231"/>
      <c r="V26" s="232"/>
    </row>
    <row r="27" spans="2:22" ht="30.75" customHeight="1" x14ac:dyDescent="0.25">
      <c r="B27" s="52" t="s">
        <v>170</v>
      </c>
      <c r="C27" s="230" t="s">
        <v>171</v>
      </c>
      <c r="D27" s="231"/>
      <c r="E27" s="231"/>
      <c r="F27" s="231"/>
      <c r="G27" s="231"/>
      <c r="H27" s="231"/>
      <c r="I27" s="231"/>
      <c r="J27" s="231"/>
      <c r="K27" s="231"/>
      <c r="L27" s="231"/>
      <c r="M27" s="231"/>
      <c r="N27" s="231"/>
      <c r="O27" s="231"/>
      <c r="P27" s="231"/>
      <c r="Q27" s="231"/>
      <c r="R27" s="231"/>
      <c r="S27" s="231"/>
      <c r="T27" s="231"/>
      <c r="U27" s="231"/>
      <c r="V27" s="232"/>
    </row>
    <row r="28" spans="2:22" ht="30.75" customHeight="1" x14ac:dyDescent="0.25">
      <c r="B28" s="71" t="s">
        <v>60</v>
      </c>
      <c r="C28" s="230" t="s">
        <v>172</v>
      </c>
      <c r="D28" s="231"/>
      <c r="E28" s="231"/>
      <c r="F28" s="231"/>
      <c r="G28" s="231"/>
      <c r="H28" s="231"/>
      <c r="I28" s="231"/>
      <c r="J28" s="231"/>
      <c r="K28" s="231"/>
      <c r="L28" s="231"/>
      <c r="M28" s="231"/>
      <c r="N28" s="231"/>
      <c r="O28" s="231"/>
      <c r="P28" s="231"/>
      <c r="Q28" s="231"/>
      <c r="R28" s="231"/>
      <c r="S28" s="231"/>
      <c r="T28" s="231"/>
      <c r="U28" s="231"/>
      <c r="V28" s="232"/>
    </row>
    <row r="29" spans="2:22" ht="25.5" customHeight="1" x14ac:dyDescent="0.25">
      <c r="B29" s="51" t="s">
        <v>173</v>
      </c>
      <c r="C29" s="36"/>
      <c r="D29" s="40"/>
      <c r="E29" s="37"/>
      <c r="F29" s="37"/>
      <c r="G29" s="37"/>
      <c r="H29" s="37"/>
      <c r="I29" s="37"/>
      <c r="J29" s="37"/>
      <c r="K29" s="37"/>
      <c r="L29" s="37"/>
      <c r="M29" s="37"/>
      <c r="N29" s="37"/>
      <c r="O29" s="37"/>
      <c r="P29" s="37"/>
      <c r="Q29" s="37"/>
      <c r="R29" s="37"/>
      <c r="S29" s="37"/>
      <c r="T29" s="37"/>
      <c r="U29" s="37"/>
      <c r="V29" s="38"/>
    </row>
    <row r="30" spans="2:22" ht="30.75" customHeight="1" x14ac:dyDescent="0.25">
      <c r="B30" s="52" t="s">
        <v>21</v>
      </c>
      <c r="C30" s="230" t="s">
        <v>174</v>
      </c>
      <c r="D30" s="231"/>
      <c r="E30" s="231"/>
      <c r="F30" s="231"/>
      <c r="G30" s="231"/>
      <c r="H30" s="231"/>
      <c r="I30" s="231"/>
      <c r="J30" s="231"/>
      <c r="K30" s="231"/>
      <c r="L30" s="231"/>
      <c r="M30" s="231"/>
      <c r="N30" s="231"/>
      <c r="O30" s="231"/>
      <c r="P30" s="231"/>
      <c r="Q30" s="231"/>
      <c r="R30" s="231"/>
      <c r="S30" s="231"/>
      <c r="T30" s="231"/>
      <c r="U30" s="231"/>
      <c r="V30" s="232"/>
    </row>
    <row r="31" spans="2:22" ht="30.75" customHeight="1" x14ac:dyDescent="0.25">
      <c r="B31" s="53" t="s">
        <v>175</v>
      </c>
      <c r="C31" s="230" t="s">
        <v>176</v>
      </c>
      <c r="D31" s="231"/>
      <c r="E31" s="231"/>
      <c r="F31" s="231"/>
      <c r="G31" s="231"/>
      <c r="H31" s="231"/>
      <c r="I31" s="231"/>
      <c r="J31" s="231"/>
      <c r="K31" s="231"/>
      <c r="L31" s="231"/>
      <c r="M31" s="231"/>
      <c r="N31" s="231"/>
      <c r="O31" s="231"/>
      <c r="P31" s="231"/>
      <c r="Q31" s="231"/>
      <c r="R31" s="231"/>
      <c r="S31" s="231"/>
      <c r="T31" s="231"/>
      <c r="U31" s="231"/>
      <c r="V31" s="232"/>
    </row>
    <row r="32" spans="2:22" ht="30.75" customHeight="1" x14ac:dyDescent="0.25">
      <c r="B32" s="52" t="s">
        <v>177</v>
      </c>
      <c r="C32" s="230" t="s">
        <v>178</v>
      </c>
      <c r="D32" s="231"/>
      <c r="E32" s="231"/>
      <c r="F32" s="231"/>
      <c r="G32" s="231"/>
      <c r="H32" s="231"/>
      <c r="I32" s="231"/>
      <c r="J32" s="231"/>
      <c r="K32" s="231"/>
      <c r="L32" s="231"/>
      <c r="M32" s="231"/>
      <c r="N32" s="231"/>
      <c r="O32" s="231"/>
      <c r="P32" s="231"/>
      <c r="Q32" s="231"/>
      <c r="R32" s="231"/>
      <c r="S32" s="231"/>
      <c r="T32" s="231"/>
      <c r="U32" s="231"/>
      <c r="V32" s="232"/>
    </row>
    <row r="33" spans="2:22" ht="30.75" customHeight="1" x14ac:dyDescent="0.25">
      <c r="B33" s="53" t="s">
        <v>179</v>
      </c>
      <c r="C33" s="230" t="s">
        <v>180</v>
      </c>
      <c r="D33" s="231"/>
      <c r="E33" s="231"/>
      <c r="F33" s="231"/>
      <c r="G33" s="231"/>
      <c r="H33" s="231"/>
      <c r="I33" s="231"/>
      <c r="J33" s="231"/>
      <c r="K33" s="231"/>
      <c r="L33" s="231"/>
      <c r="M33" s="231"/>
      <c r="N33" s="231"/>
      <c r="O33" s="231"/>
      <c r="P33" s="231"/>
      <c r="Q33" s="231"/>
      <c r="R33" s="231"/>
      <c r="S33" s="231"/>
      <c r="T33" s="231"/>
      <c r="U33" s="231"/>
      <c r="V33" s="232"/>
    </row>
    <row r="34" spans="2:22" ht="30.75" customHeight="1" x14ac:dyDescent="0.25">
      <c r="B34" s="52" t="s">
        <v>181</v>
      </c>
      <c r="C34" s="230" t="s">
        <v>182</v>
      </c>
      <c r="D34" s="231"/>
      <c r="E34" s="231"/>
      <c r="F34" s="231"/>
      <c r="G34" s="231"/>
      <c r="H34" s="231"/>
      <c r="I34" s="231"/>
      <c r="J34" s="231"/>
      <c r="K34" s="231"/>
      <c r="L34" s="231"/>
      <c r="M34" s="231"/>
      <c r="N34" s="231"/>
      <c r="O34" s="231"/>
      <c r="P34" s="231"/>
      <c r="Q34" s="231"/>
      <c r="R34" s="231"/>
      <c r="S34" s="231"/>
      <c r="T34" s="231"/>
      <c r="U34" s="231"/>
      <c r="V34" s="232"/>
    </row>
    <row r="35" spans="2:22" ht="30.75" customHeight="1" x14ac:dyDescent="0.25">
      <c r="B35" s="71" t="s">
        <v>183</v>
      </c>
      <c r="C35" s="230" t="s">
        <v>184</v>
      </c>
      <c r="D35" s="231"/>
      <c r="E35" s="231"/>
      <c r="F35" s="231"/>
      <c r="G35" s="231"/>
      <c r="H35" s="231"/>
      <c r="I35" s="231"/>
      <c r="J35" s="231"/>
      <c r="K35" s="231"/>
      <c r="L35" s="231"/>
      <c r="M35" s="231"/>
      <c r="N35" s="231"/>
      <c r="O35" s="231"/>
      <c r="P35" s="231"/>
      <c r="Q35" s="231"/>
      <c r="R35" s="231"/>
      <c r="S35" s="231"/>
      <c r="T35" s="231"/>
      <c r="U35" s="231"/>
      <c r="V35" s="232"/>
    </row>
    <row r="36" spans="2:22" ht="25.5" customHeight="1" x14ac:dyDescent="0.25">
      <c r="B36" s="51" t="s">
        <v>185</v>
      </c>
      <c r="C36" s="36"/>
      <c r="D36" s="40"/>
      <c r="E36" s="37"/>
      <c r="F36" s="37"/>
      <c r="G36" s="37"/>
      <c r="H36" s="37"/>
      <c r="I36" s="37"/>
      <c r="J36" s="37"/>
      <c r="K36" s="37"/>
      <c r="L36" s="37"/>
      <c r="M36" s="37"/>
      <c r="N36" s="37"/>
      <c r="O36" s="37"/>
      <c r="P36" s="37"/>
      <c r="Q36" s="37"/>
      <c r="R36" s="37"/>
      <c r="S36" s="37"/>
      <c r="T36" s="37"/>
      <c r="U36" s="37"/>
      <c r="V36" s="38"/>
    </row>
    <row r="37" spans="2:22" ht="30.75" customHeight="1" x14ac:dyDescent="0.25">
      <c r="B37" s="52" t="s">
        <v>22</v>
      </c>
      <c r="C37" s="230" t="s">
        <v>186</v>
      </c>
      <c r="D37" s="231"/>
      <c r="E37" s="231"/>
      <c r="F37" s="231"/>
      <c r="G37" s="231"/>
      <c r="H37" s="231"/>
      <c r="I37" s="231"/>
      <c r="J37" s="231"/>
      <c r="K37" s="231"/>
      <c r="L37" s="231"/>
      <c r="M37" s="231"/>
      <c r="N37" s="231"/>
      <c r="O37" s="231"/>
      <c r="P37" s="231"/>
      <c r="Q37" s="231"/>
      <c r="R37" s="231"/>
      <c r="S37" s="231"/>
      <c r="T37" s="231"/>
      <c r="U37" s="231"/>
      <c r="V37" s="232"/>
    </row>
    <row r="38" spans="2:22" ht="30.75" customHeight="1" x14ac:dyDescent="0.25">
      <c r="B38" s="53" t="s">
        <v>187</v>
      </c>
      <c r="C38" s="230" t="s">
        <v>188</v>
      </c>
      <c r="D38" s="231"/>
      <c r="E38" s="231"/>
      <c r="F38" s="231"/>
      <c r="G38" s="231"/>
      <c r="H38" s="231"/>
      <c r="I38" s="231"/>
      <c r="J38" s="231"/>
      <c r="K38" s="231"/>
      <c r="L38" s="231"/>
      <c r="M38" s="231"/>
      <c r="N38" s="231"/>
      <c r="O38" s="231"/>
      <c r="P38" s="231"/>
      <c r="Q38" s="231"/>
      <c r="R38" s="231"/>
      <c r="S38" s="231"/>
      <c r="T38" s="231"/>
      <c r="U38" s="231"/>
      <c r="V38" s="232"/>
    </row>
    <row r="39" spans="2:22" ht="30.75" customHeight="1" x14ac:dyDescent="0.25">
      <c r="B39" s="52" t="s">
        <v>189</v>
      </c>
      <c r="C39" s="230" t="s">
        <v>190</v>
      </c>
      <c r="D39" s="231"/>
      <c r="E39" s="231"/>
      <c r="F39" s="231"/>
      <c r="G39" s="231"/>
      <c r="H39" s="231"/>
      <c r="I39" s="231"/>
      <c r="J39" s="231"/>
      <c r="K39" s="231"/>
      <c r="L39" s="231"/>
      <c r="M39" s="231"/>
      <c r="N39" s="231"/>
      <c r="O39" s="231"/>
      <c r="P39" s="231"/>
      <c r="Q39" s="231"/>
      <c r="R39" s="231"/>
      <c r="S39" s="231"/>
      <c r="T39" s="231"/>
      <c r="U39" s="231"/>
      <c r="V39" s="232"/>
    </row>
    <row r="40" spans="2:22" ht="30.75" customHeight="1" x14ac:dyDescent="0.25">
      <c r="B40" s="53" t="s">
        <v>191</v>
      </c>
      <c r="C40" s="230" t="s">
        <v>192</v>
      </c>
      <c r="D40" s="231"/>
      <c r="E40" s="231"/>
      <c r="F40" s="231"/>
      <c r="G40" s="231"/>
      <c r="H40" s="231"/>
      <c r="I40" s="231"/>
      <c r="J40" s="231"/>
      <c r="K40" s="231"/>
      <c r="L40" s="231"/>
      <c r="M40" s="231"/>
      <c r="N40" s="231"/>
      <c r="O40" s="231"/>
      <c r="P40" s="231"/>
      <c r="Q40" s="231"/>
      <c r="R40" s="231"/>
      <c r="S40" s="231"/>
      <c r="T40" s="231"/>
      <c r="U40" s="231"/>
      <c r="V40" s="232"/>
    </row>
    <row r="41" spans="2:22" ht="25.5" customHeight="1" x14ac:dyDescent="0.25">
      <c r="B41" s="51" t="s">
        <v>193</v>
      </c>
      <c r="C41" s="36"/>
      <c r="D41" s="40"/>
      <c r="E41" s="37"/>
      <c r="F41" s="37"/>
      <c r="G41" s="37"/>
      <c r="H41" s="37"/>
      <c r="I41" s="37"/>
      <c r="J41" s="37"/>
      <c r="K41" s="37"/>
      <c r="L41" s="37"/>
      <c r="M41" s="37"/>
      <c r="N41" s="37"/>
      <c r="O41" s="37"/>
      <c r="P41" s="37"/>
      <c r="Q41" s="37"/>
      <c r="R41" s="37"/>
      <c r="S41" s="37"/>
      <c r="T41" s="37"/>
      <c r="U41" s="37"/>
      <c r="V41" s="38"/>
    </row>
    <row r="42" spans="2:22" ht="30.75" customHeight="1" x14ac:dyDescent="0.25">
      <c r="B42" s="52" t="s">
        <v>194</v>
      </c>
      <c r="C42" s="230" t="s">
        <v>195</v>
      </c>
      <c r="D42" s="231"/>
      <c r="E42" s="231"/>
      <c r="F42" s="231"/>
      <c r="G42" s="231"/>
      <c r="H42" s="231"/>
      <c r="I42" s="231"/>
      <c r="J42" s="231"/>
      <c r="K42" s="231"/>
      <c r="L42" s="231"/>
      <c r="M42" s="231"/>
      <c r="N42" s="231"/>
      <c r="O42" s="231"/>
      <c r="P42" s="231"/>
      <c r="Q42" s="231"/>
      <c r="R42" s="231"/>
      <c r="S42" s="231"/>
      <c r="T42" s="231"/>
      <c r="U42" s="231"/>
      <c r="V42" s="232"/>
    </row>
    <row r="43" spans="2:22" ht="30.75" customHeight="1" x14ac:dyDescent="0.25">
      <c r="B43" s="53" t="s">
        <v>34</v>
      </c>
      <c r="C43" s="230" t="s">
        <v>196</v>
      </c>
      <c r="D43" s="231"/>
      <c r="E43" s="231"/>
      <c r="F43" s="231"/>
      <c r="G43" s="231"/>
      <c r="H43" s="231"/>
      <c r="I43" s="231"/>
      <c r="J43" s="231"/>
      <c r="K43" s="231"/>
      <c r="L43" s="231"/>
      <c r="M43" s="231"/>
      <c r="N43" s="231"/>
      <c r="O43" s="231"/>
      <c r="P43" s="231"/>
      <c r="Q43" s="231"/>
      <c r="R43" s="231"/>
      <c r="S43" s="231"/>
      <c r="T43" s="231"/>
      <c r="U43" s="231"/>
      <c r="V43" s="232"/>
    </row>
    <row r="44" spans="2:22" ht="30.75" customHeight="1" x14ac:dyDescent="0.25">
      <c r="B44" s="52" t="s">
        <v>42</v>
      </c>
      <c r="C44" s="230" t="s">
        <v>197</v>
      </c>
      <c r="D44" s="231"/>
      <c r="E44" s="231"/>
      <c r="F44" s="231"/>
      <c r="G44" s="231"/>
      <c r="H44" s="231"/>
      <c r="I44" s="231"/>
      <c r="J44" s="231"/>
      <c r="K44" s="231"/>
      <c r="L44" s="231"/>
      <c r="M44" s="231"/>
      <c r="N44" s="231"/>
      <c r="O44" s="231"/>
      <c r="P44" s="231"/>
      <c r="Q44" s="231"/>
      <c r="R44" s="231"/>
      <c r="S44" s="231"/>
      <c r="T44" s="231"/>
      <c r="U44" s="231"/>
      <c r="V44" s="232"/>
    </row>
    <row r="45" spans="2:22" ht="30.75" customHeight="1" x14ac:dyDescent="0.25">
      <c r="B45" s="75" t="s">
        <v>340</v>
      </c>
      <c r="C45" s="230" t="s">
        <v>339</v>
      </c>
      <c r="D45" s="231"/>
      <c r="E45" s="231"/>
      <c r="F45" s="231"/>
      <c r="G45" s="231"/>
      <c r="H45" s="231"/>
      <c r="I45" s="231"/>
      <c r="J45" s="231"/>
      <c r="K45" s="231"/>
      <c r="L45" s="231"/>
      <c r="M45" s="231"/>
      <c r="N45" s="231"/>
      <c r="O45" s="231"/>
      <c r="P45" s="231"/>
      <c r="Q45" s="231"/>
      <c r="R45" s="231"/>
      <c r="S45" s="231"/>
      <c r="T45" s="231"/>
      <c r="U45" s="231"/>
      <c r="V45" s="232"/>
    </row>
    <row r="46" spans="2:22" ht="25.5" customHeight="1" x14ac:dyDescent="0.25">
      <c r="B46" s="51" t="s">
        <v>13</v>
      </c>
      <c r="C46" s="36"/>
      <c r="D46" s="40"/>
      <c r="E46" s="37"/>
      <c r="F46" s="37"/>
      <c r="G46" s="37"/>
      <c r="H46" s="37"/>
      <c r="I46" s="37"/>
      <c r="J46" s="37"/>
      <c r="K46" s="37"/>
      <c r="L46" s="37"/>
      <c r="M46" s="37"/>
      <c r="N46" s="37"/>
      <c r="O46" s="37"/>
      <c r="P46" s="37"/>
      <c r="Q46" s="37"/>
      <c r="R46" s="37"/>
      <c r="S46" s="37"/>
      <c r="T46" s="37"/>
      <c r="U46" s="37"/>
      <c r="V46" s="38"/>
    </row>
    <row r="47" spans="2:22" ht="30.75" customHeight="1" x14ac:dyDescent="0.25">
      <c r="B47" s="52" t="s">
        <v>198</v>
      </c>
      <c r="C47" s="230" t="s">
        <v>199</v>
      </c>
      <c r="D47" s="231"/>
      <c r="E47" s="231"/>
      <c r="F47" s="231"/>
      <c r="G47" s="231"/>
      <c r="H47" s="231"/>
      <c r="I47" s="231"/>
      <c r="J47" s="231"/>
      <c r="K47" s="231"/>
      <c r="L47" s="231"/>
      <c r="M47" s="231"/>
      <c r="N47" s="231"/>
      <c r="O47" s="231"/>
      <c r="P47" s="231"/>
      <c r="Q47" s="231"/>
      <c r="R47" s="231"/>
      <c r="S47" s="231"/>
      <c r="T47" s="231"/>
      <c r="U47" s="231"/>
      <c r="V47" s="232"/>
    </row>
    <row r="48" spans="2:22" ht="30.75" customHeight="1" x14ac:dyDescent="0.25">
      <c r="B48" s="53" t="s">
        <v>200</v>
      </c>
      <c r="C48" s="230" t="s">
        <v>201</v>
      </c>
      <c r="D48" s="231"/>
      <c r="E48" s="231"/>
      <c r="F48" s="231"/>
      <c r="G48" s="231"/>
      <c r="H48" s="231"/>
      <c r="I48" s="231"/>
      <c r="J48" s="231"/>
      <c r="K48" s="231"/>
      <c r="L48" s="231"/>
      <c r="M48" s="231"/>
      <c r="N48" s="231"/>
      <c r="O48" s="231"/>
      <c r="P48" s="231"/>
      <c r="Q48" s="231"/>
      <c r="R48" s="231"/>
      <c r="S48" s="231"/>
      <c r="T48" s="231"/>
      <c r="U48" s="231"/>
      <c r="V48" s="232"/>
    </row>
    <row r="49" spans="2:22" ht="30.75" customHeight="1" x14ac:dyDescent="0.25">
      <c r="B49" s="52" t="s">
        <v>43</v>
      </c>
      <c r="C49" s="230" t="s">
        <v>202</v>
      </c>
      <c r="D49" s="231"/>
      <c r="E49" s="231"/>
      <c r="F49" s="231"/>
      <c r="G49" s="231"/>
      <c r="H49" s="231"/>
      <c r="I49" s="231"/>
      <c r="J49" s="231"/>
      <c r="K49" s="231"/>
      <c r="L49" s="231"/>
      <c r="M49" s="231"/>
      <c r="N49" s="231"/>
      <c r="O49" s="231"/>
      <c r="P49" s="231"/>
      <c r="Q49" s="231"/>
      <c r="R49" s="231"/>
      <c r="S49" s="231"/>
      <c r="T49" s="231"/>
      <c r="U49" s="231"/>
      <c r="V49" s="232"/>
    </row>
    <row r="50" spans="2:22" ht="30.75" customHeight="1" x14ac:dyDescent="0.25">
      <c r="B50" s="52" t="s">
        <v>52</v>
      </c>
      <c r="C50" s="230" t="s">
        <v>203</v>
      </c>
      <c r="D50" s="231"/>
      <c r="E50" s="231"/>
      <c r="F50" s="231"/>
      <c r="G50" s="231"/>
      <c r="H50" s="231"/>
      <c r="I50" s="231"/>
      <c r="J50" s="231"/>
      <c r="K50" s="231"/>
      <c r="L50" s="231"/>
      <c r="M50" s="231"/>
      <c r="N50" s="231"/>
      <c r="O50" s="231"/>
      <c r="P50" s="231"/>
      <c r="Q50" s="231"/>
      <c r="R50" s="231"/>
      <c r="S50" s="231"/>
      <c r="T50" s="231"/>
      <c r="U50" s="231"/>
      <c r="V50" s="232"/>
    </row>
    <row r="51" spans="2:22" ht="30.75" customHeight="1" x14ac:dyDescent="0.25">
      <c r="B51" s="53" t="s">
        <v>57</v>
      </c>
      <c r="C51" s="230" t="s">
        <v>204</v>
      </c>
      <c r="D51" s="231"/>
      <c r="E51" s="231"/>
      <c r="F51" s="231"/>
      <c r="G51" s="231"/>
      <c r="H51" s="231"/>
      <c r="I51" s="231"/>
      <c r="J51" s="231"/>
      <c r="K51" s="231"/>
      <c r="L51" s="231"/>
      <c r="M51" s="231"/>
      <c r="N51" s="231"/>
      <c r="O51" s="231"/>
      <c r="P51" s="231"/>
      <c r="Q51" s="231"/>
      <c r="R51" s="231"/>
      <c r="S51" s="231"/>
      <c r="T51" s="231"/>
      <c r="U51" s="231"/>
      <c r="V51" s="232"/>
    </row>
    <row r="52" spans="2:22" ht="25.5" customHeight="1" x14ac:dyDescent="0.25">
      <c r="B52" s="51" t="s">
        <v>14</v>
      </c>
      <c r="C52" s="36"/>
      <c r="D52" s="40"/>
      <c r="E52" s="37"/>
      <c r="F52" s="37"/>
      <c r="G52" s="37"/>
      <c r="H52" s="37"/>
      <c r="I52" s="37"/>
      <c r="J52" s="37"/>
      <c r="K52" s="37"/>
      <c r="L52" s="37"/>
      <c r="M52" s="37"/>
      <c r="N52" s="37"/>
      <c r="O52" s="37"/>
      <c r="P52" s="37"/>
      <c r="Q52" s="37"/>
      <c r="R52" s="37"/>
      <c r="S52" s="37"/>
      <c r="T52" s="37"/>
      <c r="U52" s="37"/>
      <c r="V52" s="38"/>
    </row>
    <row r="53" spans="2:22" ht="30.75" customHeight="1" x14ac:dyDescent="0.25">
      <c r="B53" s="52" t="s">
        <v>205</v>
      </c>
      <c r="C53" s="230" t="s">
        <v>206</v>
      </c>
      <c r="D53" s="231"/>
      <c r="E53" s="231"/>
      <c r="F53" s="231"/>
      <c r="G53" s="231"/>
      <c r="H53" s="231"/>
      <c r="I53" s="231"/>
      <c r="J53" s="231"/>
      <c r="K53" s="231"/>
      <c r="L53" s="231"/>
      <c r="M53" s="231"/>
      <c r="N53" s="231"/>
      <c r="O53" s="231"/>
      <c r="P53" s="231"/>
      <c r="Q53" s="231"/>
      <c r="R53" s="231"/>
      <c r="S53" s="231"/>
      <c r="T53" s="231"/>
      <c r="U53" s="231"/>
      <c r="V53" s="232"/>
    </row>
    <row r="54" spans="2:22" ht="30.75" customHeight="1" x14ac:dyDescent="0.25">
      <c r="B54" s="53" t="s">
        <v>35</v>
      </c>
      <c r="C54" s="230" t="s">
        <v>207</v>
      </c>
      <c r="D54" s="231"/>
      <c r="E54" s="231"/>
      <c r="F54" s="231"/>
      <c r="G54" s="231"/>
      <c r="H54" s="231"/>
      <c r="I54" s="231"/>
      <c r="J54" s="231"/>
      <c r="K54" s="231"/>
      <c r="L54" s="231"/>
      <c r="M54" s="231"/>
      <c r="N54" s="231"/>
      <c r="O54" s="231"/>
      <c r="P54" s="231"/>
      <c r="Q54" s="231"/>
      <c r="R54" s="231"/>
      <c r="S54" s="231"/>
      <c r="T54" s="231"/>
      <c r="U54" s="231"/>
      <c r="V54" s="232"/>
    </row>
    <row r="55" spans="2:22" ht="30.75" customHeight="1" x14ac:dyDescent="0.25">
      <c r="B55" s="52" t="s">
        <v>44</v>
      </c>
      <c r="C55" s="230" t="s">
        <v>208</v>
      </c>
      <c r="D55" s="231"/>
      <c r="E55" s="231"/>
      <c r="F55" s="231"/>
      <c r="G55" s="231"/>
      <c r="H55" s="231"/>
      <c r="I55" s="231"/>
      <c r="J55" s="231"/>
      <c r="K55" s="231"/>
      <c r="L55" s="231"/>
      <c r="M55" s="231"/>
      <c r="N55" s="231"/>
      <c r="O55" s="231"/>
      <c r="P55" s="231"/>
      <c r="Q55" s="231"/>
      <c r="R55" s="231"/>
      <c r="S55" s="231"/>
      <c r="T55" s="231"/>
      <c r="U55" s="231"/>
      <c r="V55" s="232"/>
    </row>
    <row r="56" spans="2:22" ht="30.75" customHeight="1" x14ac:dyDescent="0.25">
      <c r="B56" s="52" t="s">
        <v>53</v>
      </c>
      <c r="C56" s="230" t="s">
        <v>209</v>
      </c>
      <c r="D56" s="231"/>
      <c r="E56" s="231"/>
      <c r="F56" s="231"/>
      <c r="G56" s="231"/>
      <c r="H56" s="231"/>
      <c r="I56" s="231"/>
      <c r="J56" s="231"/>
      <c r="K56" s="231"/>
      <c r="L56" s="231"/>
      <c r="M56" s="231"/>
      <c r="N56" s="231"/>
      <c r="O56" s="231"/>
      <c r="P56" s="231"/>
      <c r="Q56" s="231"/>
      <c r="R56" s="231"/>
      <c r="S56" s="231"/>
      <c r="T56" s="231"/>
      <c r="U56" s="231"/>
      <c r="V56" s="232"/>
    </row>
    <row r="57" spans="2:22" ht="30.75" customHeight="1" x14ac:dyDescent="0.25">
      <c r="B57" s="52" t="s">
        <v>210</v>
      </c>
      <c r="C57" s="230" t="s">
        <v>211</v>
      </c>
      <c r="D57" s="231"/>
      <c r="E57" s="231"/>
      <c r="F57" s="231"/>
      <c r="G57" s="231"/>
      <c r="H57" s="231"/>
      <c r="I57" s="231"/>
      <c r="J57" s="231"/>
      <c r="K57" s="231"/>
      <c r="L57" s="231"/>
      <c r="M57" s="231"/>
      <c r="N57" s="231"/>
      <c r="O57" s="231"/>
      <c r="P57" s="231"/>
      <c r="Q57" s="231"/>
      <c r="R57" s="231"/>
      <c r="S57" s="231"/>
      <c r="T57" s="231"/>
      <c r="U57" s="231"/>
      <c r="V57" s="232"/>
    </row>
    <row r="58" spans="2:22" ht="30.75" customHeight="1" x14ac:dyDescent="0.25">
      <c r="B58" s="52" t="s">
        <v>212</v>
      </c>
      <c r="C58" s="230" t="s">
        <v>213</v>
      </c>
      <c r="D58" s="231"/>
      <c r="E58" s="231"/>
      <c r="F58" s="231"/>
      <c r="G58" s="231"/>
      <c r="H58" s="231"/>
      <c r="I58" s="231"/>
      <c r="J58" s="231"/>
      <c r="K58" s="231"/>
      <c r="L58" s="231"/>
      <c r="M58" s="231"/>
      <c r="N58" s="231"/>
      <c r="O58" s="231"/>
      <c r="P58" s="231"/>
      <c r="Q58" s="231"/>
      <c r="R58" s="231"/>
      <c r="S58" s="231"/>
      <c r="T58" s="231"/>
      <c r="U58" s="231"/>
      <c r="V58" s="232"/>
    </row>
    <row r="59" spans="2:22" ht="30.75" customHeight="1" x14ac:dyDescent="0.25">
      <c r="B59" s="53" t="s">
        <v>214</v>
      </c>
      <c r="C59" s="230" t="s">
        <v>215</v>
      </c>
      <c r="D59" s="231"/>
      <c r="E59" s="231"/>
      <c r="F59" s="231"/>
      <c r="G59" s="231"/>
      <c r="H59" s="231"/>
      <c r="I59" s="231"/>
      <c r="J59" s="231"/>
      <c r="K59" s="231"/>
      <c r="L59" s="231"/>
      <c r="M59" s="231"/>
      <c r="N59" s="231"/>
      <c r="O59" s="231"/>
      <c r="P59" s="231"/>
      <c r="Q59" s="231"/>
      <c r="R59" s="231"/>
      <c r="S59" s="231"/>
      <c r="T59" s="231"/>
      <c r="U59" s="231"/>
      <c r="V59" s="232"/>
    </row>
    <row r="60" spans="2:22" ht="30.75" customHeight="1" x14ac:dyDescent="0.25">
      <c r="B60" s="52" t="s">
        <v>216</v>
      </c>
      <c r="C60" s="230" t="s">
        <v>217</v>
      </c>
      <c r="D60" s="231"/>
      <c r="E60" s="231"/>
      <c r="F60" s="231"/>
      <c r="G60" s="231"/>
      <c r="H60" s="231"/>
      <c r="I60" s="231"/>
      <c r="J60" s="231"/>
      <c r="K60" s="231"/>
      <c r="L60" s="231"/>
      <c r="M60" s="231"/>
      <c r="N60" s="231"/>
      <c r="O60" s="231"/>
      <c r="P60" s="231"/>
      <c r="Q60" s="231"/>
      <c r="R60" s="231"/>
      <c r="S60" s="231"/>
      <c r="T60" s="231"/>
      <c r="U60" s="231"/>
      <c r="V60" s="232"/>
    </row>
    <row r="61" spans="2:22" ht="30.75" customHeight="1" x14ac:dyDescent="0.25">
      <c r="B61" s="52" t="s">
        <v>218</v>
      </c>
      <c r="C61" s="230" t="s">
        <v>219</v>
      </c>
      <c r="D61" s="231"/>
      <c r="E61" s="231"/>
      <c r="F61" s="231"/>
      <c r="G61" s="231"/>
      <c r="H61" s="231"/>
      <c r="I61" s="231"/>
      <c r="J61" s="231"/>
      <c r="K61" s="231"/>
      <c r="L61" s="231"/>
      <c r="M61" s="231"/>
      <c r="N61" s="231"/>
      <c r="O61" s="231"/>
      <c r="P61" s="231"/>
      <c r="Q61" s="231"/>
      <c r="R61" s="231"/>
      <c r="S61" s="231"/>
      <c r="T61" s="231"/>
      <c r="U61" s="231"/>
      <c r="V61" s="232"/>
    </row>
    <row r="62" spans="2:22" ht="30.75" customHeight="1" x14ac:dyDescent="0.25">
      <c r="B62" s="52" t="s">
        <v>65</v>
      </c>
      <c r="C62" s="230" t="s">
        <v>220</v>
      </c>
      <c r="D62" s="231"/>
      <c r="E62" s="231"/>
      <c r="F62" s="231"/>
      <c r="G62" s="231"/>
      <c r="H62" s="231"/>
      <c r="I62" s="231"/>
      <c r="J62" s="231"/>
      <c r="K62" s="231"/>
      <c r="L62" s="231"/>
      <c r="M62" s="231"/>
      <c r="N62" s="231"/>
      <c r="O62" s="231"/>
      <c r="P62" s="231"/>
      <c r="Q62" s="231"/>
      <c r="R62" s="231"/>
      <c r="S62" s="231"/>
      <c r="T62" s="231"/>
      <c r="U62" s="231"/>
      <c r="V62" s="232"/>
    </row>
    <row r="63" spans="2:22" ht="30.75" customHeight="1" x14ac:dyDescent="0.25">
      <c r="B63" s="52" t="s">
        <v>66</v>
      </c>
      <c r="C63" s="230" t="s">
        <v>221</v>
      </c>
      <c r="D63" s="231"/>
      <c r="E63" s="231"/>
      <c r="F63" s="231"/>
      <c r="G63" s="231"/>
      <c r="H63" s="231"/>
      <c r="I63" s="231"/>
      <c r="J63" s="231"/>
      <c r="K63" s="231"/>
      <c r="L63" s="231"/>
      <c r="M63" s="231"/>
      <c r="N63" s="231"/>
      <c r="O63" s="231"/>
      <c r="P63" s="231"/>
      <c r="Q63" s="231"/>
      <c r="R63" s="231"/>
      <c r="S63" s="231"/>
      <c r="T63" s="231"/>
      <c r="U63" s="231"/>
      <c r="V63" s="232"/>
    </row>
    <row r="64" spans="2:22" ht="25.5" customHeight="1" x14ac:dyDescent="0.25">
      <c r="B64" s="51" t="s">
        <v>15</v>
      </c>
      <c r="C64" s="36"/>
      <c r="D64" s="40"/>
      <c r="E64" s="37"/>
      <c r="F64" s="37"/>
      <c r="G64" s="37"/>
      <c r="H64" s="37"/>
      <c r="I64" s="37"/>
      <c r="J64" s="37"/>
      <c r="K64" s="37"/>
      <c r="L64" s="37"/>
      <c r="M64" s="37"/>
      <c r="N64" s="37"/>
      <c r="O64" s="37"/>
      <c r="P64" s="37"/>
      <c r="Q64" s="37"/>
      <c r="R64" s="37"/>
      <c r="S64" s="37"/>
      <c r="T64" s="37"/>
      <c r="U64" s="37"/>
      <c r="V64" s="38"/>
    </row>
    <row r="65" spans="2:22" ht="30.75" customHeight="1" x14ac:dyDescent="0.25">
      <c r="B65" s="52" t="s">
        <v>222</v>
      </c>
      <c r="C65" s="230" t="s">
        <v>223</v>
      </c>
      <c r="D65" s="231"/>
      <c r="E65" s="231"/>
      <c r="F65" s="231"/>
      <c r="G65" s="231"/>
      <c r="H65" s="231"/>
      <c r="I65" s="231"/>
      <c r="J65" s="231"/>
      <c r="K65" s="231"/>
      <c r="L65" s="231"/>
      <c r="M65" s="231"/>
      <c r="N65" s="231"/>
      <c r="O65" s="231"/>
      <c r="P65" s="231"/>
      <c r="Q65" s="231"/>
      <c r="R65" s="231"/>
      <c r="S65" s="231"/>
      <c r="T65" s="231"/>
      <c r="U65" s="231"/>
      <c r="V65" s="232"/>
    </row>
    <row r="66" spans="2:22" ht="30.75" customHeight="1" x14ac:dyDescent="0.25">
      <c r="B66" s="53" t="s">
        <v>36</v>
      </c>
      <c r="C66" s="230" t="s">
        <v>224</v>
      </c>
      <c r="D66" s="231"/>
      <c r="E66" s="231"/>
      <c r="F66" s="231"/>
      <c r="G66" s="231"/>
      <c r="H66" s="231"/>
      <c r="I66" s="231"/>
      <c r="J66" s="231"/>
      <c r="K66" s="231"/>
      <c r="L66" s="231"/>
      <c r="M66" s="231"/>
      <c r="N66" s="231"/>
      <c r="O66" s="231"/>
      <c r="P66" s="231"/>
      <c r="Q66" s="231"/>
      <c r="R66" s="231"/>
      <c r="S66" s="231"/>
      <c r="T66" s="231"/>
      <c r="U66" s="231"/>
      <c r="V66" s="232"/>
    </row>
    <row r="67" spans="2:22" ht="30.75" customHeight="1" x14ac:dyDescent="0.25">
      <c r="B67" s="52" t="s">
        <v>225</v>
      </c>
      <c r="C67" s="230" t="s">
        <v>226</v>
      </c>
      <c r="D67" s="231"/>
      <c r="E67" s="231"/>
      <c r="F67" s="231"/>
      <c r="G67" s="231"/>
      <c r="H67" s="231"/>
      <c r="I67" s="231"/>
      <c r="J67" s="231"/>
      <c r="K67" s="231"/>
      <c r="L67" s="231"/>
      <c r="M67" s="231"/>
      <c r="N67" s="231"/>
      <c r="O67" s="231"/>
      <c r="P67" s="231"/>
      <c r="Q67" s="231"/>
      <c r="R67" s="231"/>
      <c r="S67" s="231"/>
      <c r="T67" s="231"/>
      <c r="U67" s="231"/>
      <c r="V67" s="232"/>
    </row>
    <row r="68" spans="2:22" ht="30.75" customHeight="1" x14ac:dyDescent="0.25">
      <c r="B68" s="52" t="s">
        <v>54</v>
      </c>
      <c r="C68" s="230" t="s">
        <v>227</v>
      </c>
      <c r="D68" s="231"/>
      <c r="E68" s="231"/>
      <c r="F68" s="231"/>
      <c r="G68" s="231"/>
      <c r="H68" s="231"/>
      <c r="I68" s="231"/>
      <c r="J68" s="231"/>
      <c r="K68" s="231"/>
      <c r="L68" s="231"/>
      <c r="M68" s="231"/>
      <c r="N68" s="231"/>
      <c r="O68" s="231"/>
      <c r="P68" s="231"/>
      <c r="Q68" s="231"/>
      <c r="R68" s="231"/>
      <c r="S68" s="231"/>
      <c r="T68" s="231"/>
      <c r="U68" s="231"/>
      <c r="V68" s="232"/>
    </row>
    <row r="69" spans="2:22" ht="30.75" customHeight="1" x14ac:dyDescent="0.25">
      <c r="B69" s="52" t="s">
        <v>58</v>
      </c>
      <c r="C69" s="230" t="s">
        <v>228</v>
      </c>
      <c r="D69" s="231"/>
      <c r="E69" s="231"/>
      <c r="F69" s="231"/>
      <c r="G69" s="231"/>
      <c r="H69" s="231"/>
      <c r="I69" s="231"/>
      <c r="J69" s="231"/>
      <c r="K69" s="231"/>
      <c r="L69" s="231"/>
      <c r="M69" s="231"/>
      <c r="N69" s="231"/>
      <c r="O69" s="231"/>
      <c r="P69" s="231"/>
      <c r="Q69" s="231"/>
      <c r="R69" s="231"/>
      <c r="S69" s="231"/>
      <c r="T69" s="231"/>
      <c r="U69" s="231"/>
      <c r="V69" s="232"/>
    </row>
    <row r="70" spans="2:22" ht="30.75" customHeight="1" x14ac:dyDescent="0.25">
      <c r="B70" s="52" t="s">
        <v>61</v>
      </c>
      <c r="C70" s="230" t="s">
        <v>229</v>
      </c>
      <c r="D70" s="231"/>
      <c r="E70" s="231"/>
      <c r="F70" s="231"/>
      <c r="G70" s="231"/>
      <c r="H70" s="231"/>
      <c r="I70" s="231"/>
      <c r="J70" s="231"/>
      <c r="K70" s="231"/>
      <c r="L70" s="231"/>
      <c r="M70" s="231"/>
      <c r="N70" s="231"/>
      <c r="O70" s="231"/>
      <c r="P70" s="231"/>
      <c r="Q70" s="231"/>
      <c r="R70" s="231"/>
      <c r="S70" s="231"/>
      <c r="T70" s="231"/>
      <c r="U70" s="231"/>
      <c r="V70" s="232"/>
    </row>
    <row r="71" spans="2:22" ht="30.75" customHeight="1" x14ac:dyDescent="0.25">
      <c r="B71" s="53" t="s">
        <v>230</v>
      </c>
      <c r="C71" s="230" t="s">
        <v>231</v>
      </c>
      <c r="D71" s="231"/>
      <c r="E71" s="231"/>
      <c r="F71" s="231"/>
      <c r="G71" s="231"/>
      <c r="H71" s="231"/>
      <c r="I71" s="231"/>
      <c r="J71" s="231"/>
      <c r="K71" s="231"/>
      <c r="L71" s="231"/>
      <c r="M71" s="231"/>
      <c r="N71" s="231"/>
      <c r="O71" s="231"/>
      <c r="P71" s="231"/>
      <c r="Q71" s="231"/>
      <c r="R71" s="231"/>
      <c r="S71" s="231"/>
      <c r="T71" s="231"/>
      <c r="U71" s="231"/>
      <c r="V71" s="232"/>
    </row>
    <row r="72" spans="2:22" ht="30.75" customHeight="1" x14ac:dyDescent="0.25">
      <c r="B72" s="52" t="s">
        <v>232</v>
      </c>
      <c r="C72" s="230" t="s">
        <v>233</v>
      </c>
      <c r="D72" s="231"/>
      <c r="E72" s="231"/>
      <c r="F72" s="231"/>
      <c r="G72" s="231"/>
      <c r="H72" s="231"/>
      <c r="I72" s="231"/>
      <c r="J72" s="231"/>
      <c r="K72" s="231"/>
      <c r="L72" s="231"/>
      <c r="M72" s="231"/>
      <c r="N72" s="231"/>
      <c r="O72" s="231"/>
      <c r="P72" s="231"/>
      <c r="Q72" s="231"/>
      <c r="R72" s="231"/>
      <c r="S72" s="231"/>
      <c r="T72" s="231"/>
      <c r="U72" s="231"/>
      <c r="V72" s="232"/>
    </row>
    <row r="73" spans="2:22" ht="30.75" customHeight="1" x14ac:dyDescent="0.25">
      <c r="B73" s="52" t="s">
        <v>234</v>
      </c>
      <c r="C73" s="230" t="s">
        <v>235</v>
      </c>
      <c r="D73" s="231"/>
      <c r="E73" s="231"/>
      <c r="F73" s="231"/>
      <c r="G73" s="231"/>
      <c r="H73" s="231"/>
      <c r="I73" s="231"/>
      <c r="J73" s="231"/>
      <c r="K73" s="231"/>
      <c r="L73" s="231"/>
      <c r="M73" s="231"/>
      <c r="N73" s="231"/>
      <c r="O73" s="231"/>
      <c r="P73" s="231"/>
      <c r="Q73" s="231"/>
      <c r="R73" s="231"/>
      <c r="S73" s="231"/>
      <c r="T73" s="231"/>
      <c r="U73" s="231"/>
      <c r="V73" s="232"/>
    </row>
    <row r="74" spans="2:22" ht="25.5" customHeight="1" x14ac:dyDescent="0.25">
      <c r="B74" s="51" t="s">
        <v>16</v>
      </c>
      <c r="C74" s="36"/>
      <c r="D74" s="40"/>
      <c r="E74" s="37"/>
      <c r="F74" s="37"/>
      <c r="G74" s="37"/>
      <c r="H74" s="37"/>
      <c r="I74" s="37"/>
      <c r="J74" s="37"/>
      <c r="K74" s="37"/>
      <c r="L74" s="37"/>
      <c r="M74" s="37"/>
      <c r="N74" s="37"/>
      <c r="O74" s="37"/>
      <c r="P74" s="37"/>
      <c r="Q74" s="37"/>
      <c r="R74" s="37"/>
      <c r="S74" s="37"/>
      <c r="T74" s="37"/>
      <c r="U74" s="37"/>
      <c r="V74" s="38"/>
    </row>
    <row r="75" spans="2:22" ht="30.75" customHeight="1" x14ac:dyDescent="0.25">
      <c r="B75" s="52" t="s">
        <v>236</v>
      </c>
      <c r="C75" s="230" t="s">
        <v>237</v>
      </c>
      <c r="D75" s="231"/>
      <c r="E75" s="231"/>
      <c r="F75" s="231"/>
      <c r="G75" s="231"/>
      <c r="H75" s="231"/>
      <c r="I75" s="231"/>
      <c r="J75" s="231"/>
      <c r="K75" s="231"/>
      <c r="L75" s="231"/>
      <c r="M75" s="231"/>
      <c r="N75" s="231"/>
      <c r="O75" s="231"/>
      <c r="P75" s="231"/>
      <c r="Q75" s="231"/>
      <c r="R75" s="231"/>
      <c r="S75" s="231"/>
      <c r="T75" s="231"/>
      <c r="U75" s="231"/>
      <c r="V75" s="232"/>
    </row>
    <row r="76" spans="2:22" ht="30.75" customHeight="1" x14ac:dyDescent="0.25">
      <c r="B76" s="53" t="s">
        <v>238</v>
      </c>
      <c r="C76" s="230" t="s">
        <v>239</v>
      </c>
      <c r="D76" s="231"/>
      <c r="E76" s="231"/>
      <c r="F76" s="231"/>
      <c r="G76" s="231"/>
      <c r="H76" s="231"/>
      <c r="I76" s="231"/>
      <c r="J76" s="231"/>
      <c r="K76" s="231"/>
      <c r="L76" s="231"/>
      <c r="M76" s="231"/>
      <c r="N76" s="231"/>
      <c r="O76" s="231"/>
      <c r="P76" s="231"/>
      <c r="Q76" s="231"/>
      <c r="R76" s="231"/>
      <c r="S76" s="231"/>
      <c r="T76" s="231"/>
      <c r="U76" s="231"/>
      <c r="V76" s="232"/>
    </row>
    <row r="77" spans="2:22" ht="30.75" customHeight="1" x14ac:dyDescent="0.25">
      <c r="B77" s="52" t="s">
        <v>240</v>
      </c>
      <c r="C77" s="230" t="s">
        <v>241</v>
      </c>
      <c r="D77" s="231"/>
      <c r="E77" s="231"/>
      <c r="F77" s="231"/>
      <c r="G77" s="231"/>
      <c r="H77" s="231"/>
      <c r="I77" s="231"/>
      <c r="J77" s="231"/>
      <c r="K77" s="231"/>
      <c r="L77" s="231"/>
      <c r="M77" s="231"/>
      <c r="N77" s="231"/>
      <c r="O77" s="231"/>
      <c r="P77" s="231"/>
      <c r="Q77" s="231"/>
      <c r="R77" s="231"/>
      <c r="S77" s="231"/>
      <c r="T77" s="231"/>
      <c r="U77" s="231"/>
      <c r="V77" s="232"/>
    </row>
    <row r="78" spans="2:22" ht="25.5" customHeight="1" x14ac:dyDescent="0.25">
      <c r="B78" s="51" t="s">
        <v>17</v>
      </c>
      <c r="C78" s="36"/>
      <c r="D78" s="40"/>
      <c r="E78" s="37"/>
      <c r="F78" s="37"/>
      <c r="G78" s="37"/>
      <c r="H78" s="37"/>
      <c r="I78" s="37"/>
      <c r="J78" s="37"/>
      <c r="K78" s="37"/>
      <c r="L78" s="37"/>
      <c r="M78" s="37"/>
      <c r="N78" s="37"/>
      <c r="O78" s="37"/>
      <c r="P78" s="37"/>
      <c r="Q78" s="37"/>
      <c r="R78" s="37"/>
      <c r="S78" s="37"/>
      <c r="T78" s="37"/>
      <c r="U78" s="37"/>
      <c r="V78" s="38"/>
    </row>
    <row r="79" spans="2:22" ht="30.75" customHeight="1" x14ac:dyDescent="0.25">
      <c r="B79" s="52" t="s">
        <v>27</v>
      </c>
      <c r="C79" s="230" t="s">
        <v>242</v>
      </c>
      <c r="D79" s="231"/>
      <c r="E79" s="231"/>
      <c r="F79" s="231"/>
      <c r="G79" s="231"/>
      <c r="H79" s="231"/>
      <c r="I79" s="231"/>
      <c r="J79" s="231"/>
      <c r="K79" s="231"/>
      <c r="L79" s="231"/>
      <c r="M79" s="231"/>
      <c r="N79" s="231"/>
      <c r="O79" s="231"/>
      <c r="P79" s="231"/>
      <c r="Q79" s="231"/>
      <c r="R79" s="231"/>
      <c r="S79" s="231"/>
      <c r="T79" s="231"/>
      <c r="U79" s="231"/>
      <c r="V79" s="232"/>
    </row>
    <row r="80" spans="2:22" ht="30.75" customHeight="1" x14ac:dyDescent="0.25">
      <c r="B80" s="53" t="s">
        <v>38</v>
      </c>
      <c r="C80" s="230" t="s">
        <v>243</v>
      </c>
      <c r="D80" s="231"/>
      <c r="E80" s="231"/>
      <c r="F80" s="231"/>
      <c r="G80" s="231"/>
      <c r="H80" s="231"/>
      <c r="I80" s="231"/>
      <c r="J80" s="231"/>
      <c r="K80" s="231"/>
      <c r="L80" s="231"/>
      <c r="M80" s="231"/>
      <c r="N80" s="231"/>
      <c r="O80" s="231"/>
      <c r="P80" s="231"/>
      <c r="Q80" s="231"/>
      <c r="R80" s="231"/>
      <c r="S80" s="231"/>
      <c r="T80" s="231"/>
      <c r="U80" s="231"/>
      <c r="V80" s="232"/>
    </row>
    <row r="81" spans="2:22" ht="25.5" customHeight="1" x14ac:dyDescent="0.25">
      <c r="B81" s="51" t="s">
        <v>18</v>
      </c>
      <c r="C81" s="36"/>
      <c r="D81" s="40"/>
      <c r="E81" s="37"/>
      <c r="F81" s="37"/>
      <c r="G81" s="37"/>
      <c r="H81" s="37"/>
      <c r="I81" s="37"/>
      <c r="J81" s="37"/>
      <c r="K81" s="37"/>
      <c r="L81" s="37"/>
      <c r="M81" s="37"/>
      <c r="N81" s="37"/>
      <c r="O81" s="37"/>
      <c r="P81" s="37"/>
      <c r="Q81" s="37"/>
      <c r="R81" s="37"/>
      <c r="S81" s="37"/>
      <c r="T81" s="37"/>
      <c r="U81" s="37"/>
      <c r="V81" s="38"/>
    </row>
    <row r="82" spans="2:22" ht="30.75" customHeight="1" x14ac:dyDescent="0.25">
      <c r="B82" s="52" t="s">
        <v>28</v>
      </c>
      <c r="C82" s="230" t="s">
        <v>244</v>
      </c>
      <c r="D82" s="231"/>
      <c r="E82" s="231"/>
      <c r="F82" s="231"/>
      <c r="G82" s="231"/>
      <c r="H82" s="231"/>
      <c r="I82" s="231"/>
      <c r="J82" s="231"/>
      <c r="K82" s="231"/>
      <c r="L82" s="231"/>
      <c r="M82" s="231"/>
      <c r="N82" s="231"/>
      <c r="O82" s="231"/>
      <c r="P82" s="231"/>
      <c r="Q82" s="231"/>
      <c r="R82" s="231"/>
      <c r="S82" s="231"/>
      <c r="T82" s="231"/>
      <c r="U82" s="231"/>
      <c r="V82" s="232"/>
    </row>
    <row r="83" spans="2:22" ht="30.75" customHeight="1" x14ac:dyDescent="0.25">
      <c r="B83" s="52" t="s">
        <v>245</v>
      </c>
      <c r="C83" s="230" t="s">
        <v>246</v>
      </c>
      <c r="D83" s="231"/>
      <c r="E83" s="231"/>
      <c r="F83" s="231"/>
      <c r="G83" s="231"/>
      <c r="H83" s="231"/>
      <c r="I83" s="231"/>
      <c r="J83" s="231"/>
      <c r="K83" s="231"/>
      <c r="L83" s="231"/>
      <c r="M83" s="231"/>
      <c r="N83" s="231"/>
      <c r="O83" s="231"/>
      <c r="P83" s="231"/>
      <c r="Q83" s="231"/>
      <c r="R83" s="231"/>
      <c r="S83" s="231"/>
      <c r="T83" s="231"/>
      <c r="U83" s="231"/>
      <c r="V83" s="232"/>
    </row>
    <row r="84" spans="2:22" ht="30.75" customHeight="1" x14ac:dyDescent="0.25">
      <c r="B84" s="53" t="s">
        <v>47</v>
      </c>
      <c r="C84" s="230" t="s">
        <v>247</v>
      </c>
      <c r="D84" s="231"/>
      <c r="E84" s="231"/>
      <c r="F84" s="231"/>
      <c r="G84" s="231"/>
      <c r="H84" s="231"/>
      <c r="I84" s="231"/>
      <c r="J84" s="231"/>
      <c r="K84" s="231"/>
      <c r="L84" s="231"/>
      <c r="M84" s="231"/>
      <c r="N84" s="231"/>
      <c r="O84" s="231"/>
      <c r="P84" s="231"/>
      <c r="Q84" s="231"/>
      <c r="R84" s="231"/>
      <c r="S84" s="231"/>
      <c r="T84" s="231"/>
      <c r="U84" s="231"/>
      <c r="V84" s="232"/>
    </row>
    <row r="85" spans="2:22" ht="25.5" customHeight="1" x14ac:dyDescent="0.25">
      <c r="B85" s="51" t="s">
        <v>248</v>
      </c>
      <c r="C85" s="42"/>
      <c r="D85" s="42"/>
      <c r="E85" s="42"/>
      <c r="F85" s="42"/>
      <c r="G85" s="42"/>
      <c r="H85" s="42"/>
      <c r="I85" s="42"/>
      <c r="J85" s="42"/>
      <c r="K85" s="42"/>
      <c r="L85" s="42"/>
      <c r="M85" s="42"/>
      <c r="N85" s="42"/>
      <c r="O85" s="42"/>
      <c r="P85" s="42"/>
      <c r="Q85" s="42"/>
      <c r="R85" s="42"/>
      <c r="S85" s="42"/>
      <c r="T85" s="42"/>
      <c r="U85" s="42"/>
      <c r="V85" s="43"/>
    </row>
    <row r="86" spans="2:22" ht="30.75" customHeight="1" x14ac:dyDescent="0.25">
      <c r="B86" s="52" t="s">
        <v>29</v>
      </c>
      <c r="C86" s="230" t="s">
        <v>249</v>
      </c>
      <c r="D86" s="231"/>
      <c r="E86" s="231"/>
      <c r="F86" s="231"/>
      <c r="G86" s="231"/>
      <c r="H86" s="231"/>
      <c r="I86" s="231"/>
      <c r="J86" s="231"/>
      <c r="K86" s="231"/>
      <c r="L86" s="231"/>
      <c r="M86" s="231"/>
      <c r="N86" s="231"/>
      <c r="O86" s="231"/>
      <c r="P86" s="231"/>
      <c r="Q86" s="231"/>
      <c r="R86" s="231"/>
      <c r="S86" s="231"/>
      <c r="T86" s="231"/>
      <c r="U86" s="231"/>
      <c r="V86" s="232"/>
    </row>
    <row r="87" spans="2:22" ht="30.75" customHeight="1" x14ac:dyDescent="0.25">
      <c r="B87" s="52" t="s">
        <v>39</v>
      </c>
      <c r="C87" s="230" t="s">
        <v>250</v>
      </c>
      <c r="D87" s="231"/>
      <c r="E87" s="231"/>
      <c r="F87" s="231"/>
      <c r="G87" s="231"/>
      <c r="H87" s="231"/>
      <c r="I87" s="231"/>
      <c r="J87" s="231"/>
      <c r="K87" s="231"/>
      <c r="L87" s="231"/>
      <c r="M87" s="231"/>
      <c r="N87" s="231"/>
      <c r="O87" s="231"/>
      <c r="P87" s="231"/>
      <c r="Q87" s="231"/>
      <c r="R87" s="231"/>
      <c r="S87" s="231"/>
      <c r="T87" s="231"/>
      <c r="U87" s="231"/>
      <c r="V87" s="232"/>
    </row>
    <row r="88" spans="2:22" ht="30.75" customHeight="1" x14ac:dyDescent="0.25">
      <c r="B88" s="52" t="s">
        <v>48</v>
      </c>
      <c r="C88" s="230" t="s">
        <v>251</v>
      </c>
      <c r="D88" s="231"/>
      <c r="E88" s="231"/>
      <c r="F88" s="231"/>
      <c r="G88" s="231"/>
      <c r="H88" s="231"/>
      <c r="I88" s="231"/>
      <c r="J88" s="231"/>
      <c r="K88" s="231"/>
      <c r="L88" s="231"/>
      <c r="M88" s="231"/>
      <c r="N88" s="231"/>
      <c r="O88" s="231"/>
      <c r="P88" s="231"/>
      <c r="Q88" s="231"/>
      <c r="R88" s="231"/>
      <c r="S88" s="231"/>
      <c r="T88" s="231"/>
      <c r="U88" s="231"/>
      <c r="V88" s="232"/>
    </row>
    <row r="89" spans="2:22" ht="30.75" customHeight="1" x14ac:dyDescent="0.25">
      <c r="B89" s="52" t="s">
        <v>55</v>
      </c>
      <c r="C89" s="230" t="s">
        <v>252</v>
      </c>
      <c r="D89" s="231"/>
      <c r="E89" s="231"/>
      <c r="F89" s="231"/>
      <c r="G89" s="231"/>
      <c r="H89" s="231"/>
      <c r="I89" s="231"/>
      <c r="J89" s="231"/>
      <c r="K89" s="231"/>
      <c r="L89" s="231"/>
      <c r="M89" s="231"/>
      <c r="N89" s="231"/>
      <c r="O89" s="231"/>
      <c r="P89" s="231"/>
      <c r="Q89" s="231"/>
      <c r="R89" s="231"/>
      <c r="S89" s="231"/>
      <c r="T89" s="231"/>
      <c r="U89" s="231"/>
      <c r="V89" s="232"/>
    </row>
    <row r="90" spans="2:22" ht="24" customHeight="1" x14ac:dyDescent="0.25">
      <c r="B90" s="240" t="s">
        <v>253</v>
      </c>
      <c r="C90" s="241"/>
      <c r="D90" s="241"/>
      <c r="E90" s="241"/>
      <c r="F90" s="241"/>
      <c r="G90" s="241"/>
      <c r="H90" s="241"/>
      <c r="I90" s="241"/>
      <c r="J90" s="241"/>
      <c r="K90" s="241"/>
      <c r="L90" s="241"/>
      <c r="M90" s="241"/>
      <c r="N90" s="241"/>
      <c r="O90" s="241"/>
      <c r="P90" s="241"/>
      <c r="Q90" s="241"/>
      <c r="R90" s="241"/>
      <c r="S90" s="241"/>
      <c r="T90" s="241"/>
      <c r="U90" s="241"/>
      <c r="V90" s="242"/>
    </row>
    <row r="91" spans="2:22" ht="25.5" customHeight="1" x14ac:dyDescent="0.25">
      <c r="B91" s="44" t="s">
        <v>254</v>
      </c>
      <c r="C91" s="42"/>
      <c r="D91" s="42"/>
      <c r="E91" s="42"/>
      <c r="F91" s="42"/>
      <c r="G91" s="42"/>
      <c r="H91" s="42"/>
      <c r="I91" s="42"/>
      <c r="J91" s="42"/>
      <c r="K91" s="42"/>
      <c r="L91" s="42"/>
      <c r="M91" s="42"/>
      <c r="N91" s="42"/>
      <c r="O91" s="42"/>
      <c r="P91" s="42"/>
      <c r="Q91" s="42"/>
      <c r="R91" s="42"/>
      <c r="S91" s="42"/>
      <c r="T91" s="42"/>
      <c r="U91" s="42"/>
      <c r="V91" s="43"/>
    </row>
    <row r="92" spans="2:22" ht="30.75" customHeight="1" x14ac:dyDescent="0.25">
      <c r="B92" s="52" t="s">
        <v>125</v>
      </c>
      <c r="C92" s="230" t="s">
        <v>255</v>
      </c>
      <c r="D92" s="231"/>
      <c r="E92" s="231"/>
      <c r="F92" s="231"/>
      <c r="G92" s="231"/>
      <c r="H92" s="231"/>
      <c r="I92" s="231"/>
      <c r="J92" s="231"/>
      <c r="K92" s="231"/>
      <c r="L92" s="231"/>
      <c r="M92" s="231"/>
      <c r="N92" s="231"/>
      <c r="O92" s="231"/>
      <c r="P92" s="231"/>
      <c r="Q92" s="231"/>
      <c r="R92" s="231"/>
      <c r="S92" s="231"/>
      <c r="T92" s="231"/>
      <c r="U92" s="231"/>
      <c r="V92" s="232"/>
    </row>
    <row r="93" spans="2:22" ht="30.75" customHeight="1" x14ac:dyDescent="0.25">
      <c r="B93" s="52" t="s">
        <v>107</v>
      </c>
      <c r="C93" s="230" t="s">
        <v>256</v>
      </c>
      <c r="D93" s="231"/>
      <c r="E93" s="231"/>
      <c r="F93" s="231"/>
      <c r="G93" s="231"/>
      <c r="H93" s="231"/>
      <c r="I93" s="231"/>
      <c r="J93" s="231"/>
      <c r="K93" s="231"/>
      <c r="L93" s="231"/>
      <c r="M93" s="231"/>
      <c r="N93" s="231"/>
      <c r="O93" s="231"/>
      <c r="P93" s="231"/>
      <c r="Q93" s="231"/>
      <c r="R93" s="231"/>
      <c r="S93" s="231"/>
      <c r="T93" s="231"/>
      <c r="U93" s="231"/>
      <c r="V93" s="232"/>
    </row>
    <row r="94" spans="2:22" ht="30.75" customHeight="1" x14ac:dyDescent="0.25">
      <c r="B94" s="53" t="s">
        <v>108</v>
      </c>
      <c r="C94" s="230" t="s">
        <v>257</v>
      </c>
      <c r="D94" s="231"/>
      <c r="E94" s="231"/>
      <c r="F94" s="231"/>
      <c r="G94" s="231"/>
      <c r="H94" s="231"/>
      <c r="I94" s="231"/>
      <c r="J94" s="231"/>
      <c r="K94" s="231"/>
      <c r="L94" s="231"/>
      <c r="M94" s="231"/>
      <c r="N94" s="231"/>
      <c r="O94" s="231"/>
      <c r="P94" s="231"/>
      <c r="Q94" s="231"/>
      <c r="R94" s="231"/>
      <c r="S94" s="231"/>
      <c r="T94" s="231"/>
      <c r="U94" s="231"/>
      <c r="V94" s="232"/>
    </row>
    <row r="95" spans="2:22" ht="30.75" customHeight="1" x14ac:dyDescent="0.25">
      <c r="B95" s="52" t="s">
        <v>341</v>
      </c>
      <c r="C95" s="230" t="s">
        <v>258</v>
      </c>
      <c r="D95" s="231"/>
      <c r="E95" s="231"/>
      <c r="F95" s="231"/>
      <c r="G95" s="231"/>
      <c r="H95" s="231"/>
      <c r="I95" s="231"/>
      <c r="J95" s="231"/>
      <c r="K95" s="231"/>
      <c r="L95" s="231"/>
      <c r="M95" s="231"/>
      <c r="N95" s="231"/>
      <c r="O95" s="231"/>
      <c r="P95" s="231"/>
      <c r="Q95" s="231"/>
      <c r="R95" s="231"/>
      <c r="S95" s="231"/>
      <c r="T95" s="231"/>
      <c r="U95" s="231"/>
      <c r="V95" s="232"/>
    </row>
    <row r="96" spans="2:22" ht="30.75" customHeight="1" x14ac:dyDescent="0.25">
      <c r="B96" s="53" t="s">
        <v>109</v>
      </c>
      <c r="C96" s="233" t="s">
        <v>259</v>
      </c>
      <c r="D96" s="231"/>
      <c r="E96" s="231"/>
      <c r="F96" s="231"/>
      <c r="G96" s="231"/>
      <c r="H96" s="231"/>
      <c r="I96" s="231"/>
      <c r="J96" s="231"/>
      <c r="K96" s="231"/>
      <c r="L96" s="231"/>
      <c r="M96" s="231"/>
      <c r="N96" s="231"/>
      <c r="O96" s="231"/>
      <c r="P96" s="231"/>
      <c r="Q96" s="231"/>
      <c r="R96" s="231"/>
      <c r="S96" s="231"/>
      <c r="T96" s="231"/>
      <c r="U96" s="231"/>
      <c r="V96" s="232"/>
    </row>
    <row r="97" spans="2:24" ht="30.75" customHeight="1" x14ac:dyDescent="0.25">
      <c r="B97" s="52" t="s">
        <v>73</v>
      </c>
      <c r="C97" s="230" t="s">
        <v>260</v>
      </c>
      <c r="D97" s="231"/>
      <c r="E97" s="231"/>
      <c r="F97" s="231"/>
      <c r="G97" s="231"/>
      <c r="H97" s="231"/>
      <c r="I97" s="231"/>
      <c r="J97" s="231"/>
      <c r="K97" s="231"/>
      <c r="L97" s="231"/>
      <c r="M97" s="231"/>
      <c r="N97" s="231"/>
      <c r="O97" s="231"/>
      <c r="P97" s="231"/>
      <c r="Q97" s="231"/>
      <c r="R97" s="231"/>
      <c r="S97" s="231"/>
      <c r="T97" s="231"/>
      <c r="U97" s="231"/>
      <c r="V97" s="232"/>
    </row>
    <row r="98" spans="2:24" ht="30.75" customHeight="1" x14ac:dyDescent="0.25">
      <c r="B98" s="53" t="s">
        <v>261</v>
      </c>
      <c r="C98" s="230" t="s">
        <v>262</v>
      </c>
      <c r="D98" s="231"/>
      <c r="E98" s="231"/>
      <c r="F98" s="231"/>
      <c r="G98" s="231"/>
      <c r="H98" s="231"/>
      <c r="I98" s="231"/>
      <c r="J98" s="231"/>
      <c r="K98" s="231"/>
      <c r="L98" s="231"/>
      <c r="M98" s="231"/>
      <c r="N98" s="231"/>
      <c r="O98" s="231"/>
      <c r="P98" s="231"/>
      <c r="Q98" s="231"/>
      <c r="R98" s="231"/>
      <c r="S98" s="231"/>
      <c r="T98" s="231"/>
      <c r="U98" s="231"/>
      <c r="V98" s="232"/>
    </row>
    <row r="99" spans="2:24" ht="25.5" customHeight="1" x14ac:dyDescent="0.25">
      <c r="B99" s="44" t="s">
        <v>263</v>
      </c>
      <c r="C99" s="45"/>
      <c r="D99" s="45"/>
      <c r="E99" s="45"/>
      <c r="F99" s="45"/>
      <c r="G99" s="45"/>
      <c r="H99" s="45"/>
      <c r="I99" s="45"/>
      <c r="J99" s="45"/>
      <c r="K99" s="45"/>
      <c r="L99" s="45"/>
      <c r="M99" s="45"/>
      <c r="N99" s="45"/>
      <c r="O99" s="45"/>
      <c r="P99" s="45"/>
      <c r="Q99" s="45"/>
      <c r="R99" s="45"/>
      <c r="S99" s="45" t="s">
        <v>264</v>
      </c>
      <c r="T99" s="45"/>
      <c r="U99" s="45"/>
      <c r="V99" s="46"/>
      <c r="W99" s="59"/>
      <c r="X99" s="59"/>
    </row>
    <row r="100" spans="2:24" ht="30.75" customHeight="1" x14ac:dyDescent="0.25">
      <c r="B100" s="53" t="s">
        <v>111</v>
      </c>
      <c r="C100" s="230" t="s">
        <v>265</v>
      </c>
      <c r="D100" s="231"/>
      <c r="E100" s="231"/>
      <c r="F100" s="231"/>
      <c r="G100" s="231"/>
      <c r="H100" s="231"/>
      <c r="I100" s="231"/>
      <c r="J100" s="231"/>
      <c r="K100" s="231"/>
      <c r="L100" s="231"/>
      <c r="M100" s="231"/>
      <c r="N100" s="231"/>
      <c r="O100" s="231"/>
      <c r="P100" s="231"/>
      <c r="Q100" s="231"/>
      <c r="R100" s="231"/>
      <c r="S100" s="231"/>
      <c r="T100" s="231"/>
      <c r="U100" s="231"/>
      <c r="V100" s="232"/>
      <c r="X100" s="60" t="s">
        <v>266</v>
      </c>
    </row>
    <row r="101" spans="2:24" ht="30.75" customHeight="1" x14ac:dyDescent="0.25">
      <c r="B101" s="52" t="s">
        <v>112</v>
      </c>
      <c r="C101" s="230" t="s">
        <v>267</v>
      </c>
      <c r="D101" s="231"/>
      <c r="E101" s="231"/>
      <c r="F101" s="231"/>
      <c r="G101" s="231"/>
      <c r="H101" s="231"/>
      <c r="I101" s="231"/>
      <c r="J101" s="231"/>
      <c r="K101" s="231"/>
      <c r="L101" s="231"/>
      <c r="M101" s="231"/>
      <c r="N101" s="231"/>
      <c r="O101" s="231"/>
      <c r="P101" s="231"/>
      <c r="Q101" s="231"/>
      <c r="R101" s="231"/>
      <c r="S101" s="231"/>
      <c r="T101" s="231"/>
      <c r="U101" s="231"/>
      <c r="V101" s="232"/>
      <c r="X101" s="61" t="s">
        <v>268</v>
      </c>
    </row>
    <row r="104" spans="2:24" ht="30.75" customHeight="1" x14ac:dyDescent="0.25">
      <c r="B104" s="234" t="s">
        <v>269</v>
      </c>
      <c r="C104" s="235"/>
      <c r="D104" s="235"/>
      <c r="E104" s="235"/>
      <c r="F104" s="235"/>
      <c r="G104" s="235"/>
      <c r="H104" s="235"/>
      <c r="I104" s="235"/>
      <c r="J104" s="235"/>
      <c r="K104" s="235"/>
      <c r="L104" s="235"/>
      <c r="M104" s="235"/>
      <c r="N104" s="235"/>
      <c r="O104" s="235"/>
      <c r="P104" s="235"/>
      <c r="Q104" s="235"/>
      <c r="R104" s="235"/>
      <c r="S104" s="235"/>
      <c r="T104" s="235"/>
      <c r="U104" s="235"/>
      <c r="V104" s="236"/>
    </row>
    <row r="105" spans="2:24" ht="25.5" customHeight="1" x14ac:dyDescent="0.25">
      <c r="B105" s="44" t="s">
        <v>254</v>
      </c>
      <c r="C105" s="42"/>
      <c r="D105" s="42"/>
      <c r="E105" s="42"/>
      <c r="F105" s="42"/>
      <c r="G105" s="42"/>
      <c r="H105" s="42"/>
      <c r="I105" s="42"/>
      <c r="J105" s="42"/>
      <c r="K105" s="42"/>
      <c r="L105" s="42"/>
      <c r="M105" s="42"/>
      <c r="N105" s="42"/>
      <c r="O105" s="42"/>
      <c r="P105" s="42"/>
      <c r="Q105" s="42"/>
      <c r="R105" s="42"/>
      <c r="S105" s="42"/>
      <c r="T105" s="42"/>
      <c r="U105" s="42"/>
      <c r="V105" s="43"/>
    </row>
    <row r="106" spans="2:24" ht="30.75" customHeight="1" x14ac:dyDescent="0.25">
      <c r="B106" s="52" t="s">
        <v>113</v>
      </c>
      <c r="C106" s="230" t="s">
        <v>270</v>
      </c>
      <c r="D106" s="231"/>
      <c r="E106" s="231"/>
      <c r="F106" s="231"/>
      <c r="G106" s="231"/>
      <c r="H106" s="231"/>
      <c r="I106" s="231"/>
      <c r="J106" s="231"/>
      <c r="K106" s="231"/>
      <c r="L106" s="231"/>
      <c r="M106" s="231"/>
      <c r="N106" s="231"/>
      <c r="O106" s="231"/>
      <c r="P106" s="231"/>
      <c r="Q106" s="231"/>
      <c r="R106" s="231"/>
      <c r="S106" s="231"/>
      <c r="T106" s="231"/>
      <c r="U106" s="231"/>
      <c r="V106" s="232"/>
    </row>
    <row r="107" spans="2:24" ht="30.75" customHeight="1" x14ac:dyDescent="0.25">
      <c r="B107" s="52" t="s">
        <v>114</v>
      </c>
      <c r="C107" s="230" t="s">
        <v>271</v>
      </c>
      <c r="D107" s="231"/>
      <c r="E107" s="231"/>
      <c r="F107" s="231"/>
      <c r="G107" s="231"/>
      <c r="H107" s="231"/>
      <c r="I107" s="231"/>
      <c r="J107" s="231"/>
      <c r="K107" s="231"/>
      <c r="L107" s="231"/>
      <c r="M107" s="231"/>
      <c r="N107" s="231"/>
      <c r="O107" s="231"/>
      <c r="P107" s="231"/>
      <c r="Q107" s="231"/>
      <c r="R107" s="231"/>
      <c r="S107" s="231"/>
      <c r="T107" s="231"/>
      <c r="U107" s="231"/>
      <c r="V107" s="232"/>
    </row>
    <row r="108" spans="2:24" ht="30.75" customHeight="1" x14ac:dyDescent="0.25">
      <c r="B108" s="52" t="s">
        <v>117</v>
      </c>
      <c r="C108" s="230" t="s">
        <v>272</v>
      </c>
      <c r="D108" s="231"/>
      <c r="E108" s="231"/>
      <c r="F108" s="231"/>
      <c r="G108" s="231"/>
      <c r="H108" s="231"/>
      <c r="I108" s="231"/>
      <c r="J108" s="231"/>
      <c r="K108" s="231"/>
      <c r="L108" s="231"/>
      <c r="M108" s="231"/>
      <c r="N108" s="231"/>
      <c r="O108" s="231"/>
      <c r="P108" s="231"/>
      <c r="Q108" s="231"/>
      <c r="R108" s="231"/>
      <c r="S108" s="231"/>
      <c r="T108" s="231"/>
      <c r="U108" s="231"/>
      <c r="V108" s="232"/>
    </row>
    <row r="109" spans="2:24" ht="25.5" customHeight="1" x14ac:dyDescent="0.25">
      <c r="B109" s="44" t="s">
        <v>263</v>
      </c>
      <c r="C109" s="45"/>
      <c r="D109" s="45"/>
      <c r="E109" s="45"/>
      <c r="F109" s="45"/>
      <c r="G109" s="45"/>
      <c r="H109" s="45"/>
      <c r="I109" s="45"/>
      <c r="J109" s="45"/>
      <c r="K109" s="45"/>
      <c r="L109" s="45"/>
      <c r="M109" s="45"/>
      <c r="N109" s="45"/>
      <c r="O109" s="45"/>
      <c r="P109" s="45"/>
      <c r="Q109" s="45"/>
      <c r="R109" s="45"/>
      <c r="S109" s="45" t="s">
        <v>264</v>
      </c>
      <c r="T109" s="45"/>
      <c r="U109" s="45"/>
      <c r="V109" s="46"/>
      <c r="W109" s="59"/>
      <c r="X109" s="59"/>
    </row>
    <row r="110" spans="2:24" ht="30.75" customHeight="1" x14ac:dyDescent="0.25">
      <c r="B110" s="52" t="s">
        <v>115</v>
      </c>
      <c r="C110" s="230" t="s">
        <v>273</v>
      </c>
      <c r="D110" s="231"/>
      <c r="E110" s="231"/>
      <c r="F110" s="231"/>
      <c r="G110" s="231"/>
      <c r="H110" s="231"/>
      <c r="I110" s="231"/>
      <c r="J110" s="231"/>
      <c r="K110" s="231"/>
      <c r="L110" s="231"/>
      <c r="M110" s="231"/>
      <c r="N110" s="231"/>
      <c r="O110" s="231"/>
      <c r="P110" s="231"/>
      <c r="Q110" s="231"/>
      <c r="R110" s="231"/>
      <c r="S110" s="231"/>
      <c r="T110" s="231"/>
      <c r="U110" s="231"/>
      <c r="V110" s="232"/>
    </row>
    <row r="111" spans="2:24" ht="30.75" customHeight="1" x14ac:dyDescent="0.25">
      <c r="B111" s="52" t="s">
        <v>274</v>
      </c>
      <c r="C111" s="230" t="s">
        <v>342</v>
      </c>
      <c r="D111" s="231"/>
      <c r="E111" s="231"/>
      <c r="F111" s="231"/>
      <c r="G111" s="231"/>
      <c r="H111" s="231"/>
      <c r="I111" s="231"/>
      <c r="J111" s="231"/>
      <c r="K111" s="231"/>
      <c r="L111" s="231"/>
      <c r="M111" s="231"/>
      <c r="N111" s="231"/>
      <c r="O111" s="231"/>
      <c r="P111" s="231"/>
      <c r="Q111" s="231"/>
      <c r="R111" s="231"/>
      <c r="S111" s="231"/>
      <c r="T111" s="231"/>
      <c r="U111" s="231"/>
      <c r="V111" s="232"/>
      <c r="X111" s="61" t="s">
        <v>275</v>
      </c>
    </row>
    <row r="112" spans="2:24" ht="30.75" customHeight="1" x14ac:dyDescent="0.25">
      <c r="B112" s="52" t="s">
        <v>276</v>
      </c>
      <c r="C112" s="230" t="s">
        <v>277</v>
      </c>
      <c r="D112" s="231"/>
      <c r="E112" s="231"/>
      <c r="F112" s="231"/>
      <c r="G112" s="231"/>
      <c r="H112" s="231"/>
      <c r="I112" s="231"/>
      <c r="J112" s="231"/>
      <c r="K112" s="231"/>
      <c r="L112" s="231"/>
      <c r="M112" s="231"/>
      <c r="N112" s="231"/>
      <c r="O112" s="231"/>
      <c r="P112" s="231"/>
      <c r="Q112" s="231"/>
      <c r="R112" s="231"/>
      <c r="S112" s="231"/>
      <c r="T112" s="231"/>
      <c r="U112" s="231"/>
      <c r="V112" s="232"/>
      <c r="X112" s="61" t="s">
        <v>278</v>
      </c>
    </row>
    <row r="113" spans="2:24" ht="30.75" customHeight="1" x14ac:dyDescent="0.25">
      <c r="B113" s="52" t="s">
        <v>116</v>
      </c>
      <c r="C113" s="230" t="s">
        <v>279</v>
      </c>
      <c r="D113" s="231"/>
      <c r="E113" s="231"/>
      <c r="F113" s="231"/>
      <c r="G113" s="231"/>
      <c r="H113" s="231"/>
      <c r="I113" s="231"/>
      <c r="J113" s="231"/>
      <c r="K113" s="231"/>
      <c r="L113" s="231"/>
      <c r="M113" s="231"/>
      <c r="N113" s="231"/>
      <c r="O113" s="231"/>
      <c r="P113" s="231"/>
      <c r="Q113" s="231"/>
      <c r="R113" s="231"/>
      <c r="S113" s="231"/>
      <c r="T113" s="231"/>
      <c r="U113" s="231"/>
      <c r="V113" s="232"/>
    </row>
    <row r="116" spans="2:24" ht="30.75" customHeight="1" x14ac:dyDescent="0.25">
      <c r="B116" s="234" t="s">
        <v>280</v>
      </c>
      <c r="C116" s="235"/>
      <c r="D116" s="235"/>
      <c r="E116" s="235"/>
      <c r="F116" s="235"/>
      <c r="G116" s="235"/>
      <c r="H116" s="235"/>
      <c r="I116" s="235"/>
      <c r="J116" s="235"/>
      <c r="K116" s="235"/>
      <c r="L116" s="235"/>
      <c r="M116" s="235"/>
      <c r="N116" s="235"/>
      <c r="O116" s="235"/>
      <c r="P116" s="235"/>
      <c r="Q116" s="235"/>
      <c r="R116" s="235"/>
      <c r="S116" s="235"/>
      <c r="T116" s="235"/>
      <c r="U116" s="235"/>
      <c r="V116" s="236"/>
    </row>
    <row r="117" spans="2:24" ht="24" customHeight="1" x14ac:dyDescent="0.25">
      <c r="B117" s="240" t="s">
        <v>281</v>
      </c>
      <c r="C117" s="241"/>
      <c r="D117" s="241"/>
      <c r="E117" s="241"/>
      <c r="F117" s="241"/>
      <c r="G117" s="241"/>
      <c r="H117" s="241"/>
      <c r="I117" s="241"/>
      <c r="J117" s="241"/>
      <c r="K117" s="241"/>
      <c r="L117" s="241"/>
      <c r="M117" s="241"/>
      <c r="N117" s="241"/>
      <c r="O117" s="241"/>
      <c r="P117" s="241"/>
      <c r="Q117" s="241"/>
      <c r="R117" s="241"/>
      <c r="S117" s="241"/>
      <c r="T117" s="241"/>
      <c r="U117" s="241"/>
      <c r="V117" s="242"/>
    </row>
    <row r="118" spans="2:24" ht="25.5" customHeight="1" x14ac:dyDescent="0.25">
      <c r="B118" s="44" t="s">
        <v>254</v>
      </c>
      <c r="C118" s="42"/>
      <c r="D118" s="42"/>
      <c r="E118" s="42"/>
      <c r="F118" s="42"/>
      <c r="G118" s="42"/>
      <c r="H118" s="42"/>
      <c r="I118" s="42"/>
      <c r="J118" s="42"/>
      <c r="K118" s="42"/>
      <c r="L118" s="42"/>
      <c r="M118" s="42"/>
      <c r="N118" s="42"/>
      <c r="O118" s="42"/>
      <c r="P118" s="42"/>
      <c r="Q118" s="42"/>
      <c r="R118" s="42"/>
      <c r="S118" s="42"/>
      <c r="T118" s="42"/>
      <c r="U118" s="42"/>
      <c r="V118" s="43"/>
    </row>
    <row r="119" spans="2:24" ht="30.75" customHeight="1" x14ac:dyDescent="0.25">
      <c r="B119" s="52" t="s">
        <v>282</v>
      </c>
      <c r="C119" s="230" t="s">
        <v>283</v>
      </c>
      <c r="D119" s="231"/>
      <c r="E119" s="231"/>
      <c r="F119" s="231"/>
      <c r="G119" s="231"/>
      <c r="H119" s="231"/>
      <c r="I119" s="231"/>
      <c r="J119" s="231"/>
      <c r="K119" s="231"/>
      <c r="L119" s="231"/>
      <c r="M119" s="231"/>
      <c r="N119" s="231"/>
      <c r="O119" s="231"/>
      <c r="P119" s="231"/>
      <c r="Q119" s="231"/>
      <c r="R119" s="231"/>
      <c r="S119" s="231"/>
      <c r="T119" s="231"/>
      <c r="U119" s="231"/>
      <c r="V119" s="232"/>
    </row>
    <row r="120" spans="2:24" ht="30.75" customHeight="1" x14ac:dyDescent="0.25">
      <c r="B120" s="52" t="s">
        <v>284</v>
      </c>
      <c r="C120" s="230" t="s">
        <v>285</v>
      </c>
      <c r="D120" s="231"/>
      <c r="E120" s="231"/>
      <c r="F120" s="231"/>
      <c r="G120" s="231"/>
      <c r="H120" s="231"/>
      <c r="I120" s="231"/>
      <c r="J120" s="231"/>
      <c r="K120" s="231"/>
      <c r="L120" s="231"/>
      <c r="M120" s="231"/>
      <c r="N120" s="231"/>
      <c r="O120" s="231"/>
      <c r="P120" s="231"/>
      <c r="Q120" s="231"/>
      <c r="R120" s="231"/>
      <c r="S120" s="231"/>
      <c r="T120" s="231"/>
      <c r="U120" s="231"/>
      <c r="V120" s="232"/>
    </row>
    <row r="121" spans="2:24" ht="30.75" customHeight="1" x14ac:dyDescent="0.25">
      <c r="B121" s="52" t="s">
        <v>286</v>
      </c>
      <c r="C121" s="230" t="s">
        <v>287</v>
      </c>
      <c r="D121" s="231"/>
      <c r="E121" s="231"/>
      <c r="F121" s="231"/>
      <c r="G121" s="231"/>
      <c r="H121" s="231"/>
      <c r="I121" s="231"/>
      <c r="J121" s="231"/>
      <c r="K121" s="231"/>
      <c r="L121" s="231"/>
      <c r="M121" s="231"/>
      <c r="N121" s="231"/>
      <c r="O121" s="231"/>
      <c r="P121" s="231"/>
      <c r="Q121" s="231"/>
      <c r="R121" s="231"/>
      <c r="S121" s="231"/>
      <c r="T121" s="231"/>
      <c r="U121" s="231"/>
      <c r="V121" s="232"/>
    </row>
    <row r="122" spans="2:24" ht="30.75" customHeight="1" x14ac:dyDescent="0.25">
      <c r="B122" s="52" t="s">
        <v>288</v>
      </c>
      <c r="C122" s="230" t="s">
        <v>289</v>
      </c>
      <c r="D122" s="231"/>
      <c r="E122" s="231"/>
      <c r="F122" s="231"/>
      <c r="G122" s="231"/>
      <c r="H122" s="231"/>
      <c r="I122" s="231"/>
      <c r="J122" s="231"/>
      <c r="K122" s="231"/>
      <c r="L122" s="231"/>
      <c r="M122" s="231"/>
      <c r="N122" s="231"/>
      <c r="O122" s="231"/>
      <c r="P122" s="231"/>
      <c r="Q122" s="231"/>
      <c r="R122" s="231"/>
      <c r="S122" s="231"/>
      <c r="T122" s="231"/>
      <c r="U122" s="231"/>
      <c r="V122" s="232"/>
    </row>
    <row r="123" spans="2:24" ht="30.75" customHeight="1" x14ac:dyDescent="0.25">
      <c r="B123" s="52" t="s">
        <v>71</v>
      </c>
      <c r="C123" s="243" t="s">
        <v>290</v>
      </c>
      <c r="D123" s="244"/>
      <c r="E123" s="244"/>
      <c r="F123" s="244"/>
      <c r="G123" s="244"/>
      <c r="H123" s="244"/>
      <c r="I123" s="244"/>
      <c r="J123" s="244"/>
      <c r="K123" s="244"/>
      <c r="L123" s="244"/>
      <c r="M123" s="244"/>
      <c r="N123" s="244"/>
      <c r="O123" s="244"/>
      <c r="P123" s="244"/>
      <c r="Q123" s="244"/>
      <c r="R123" s="244"/>
      <c r="S123" s="244"/>
      <c r="T123" s="244"/>
      <c r="U123" s="244"/>
      <c r="V123" s="245"/>
    </row>
    <row r="124" spans="2:24" ht="30.75" customHeight="1" x14ac:dyDescent="0.25">
      <c r="B124" s="52" t="s">
        <v>291</v>
      </c>
      <c r="C124" s="230" t="s">
        <v>292</v>
      </c>
      <c r="D124" s="231"/>
      <c r="E124" s="231"/>
      <c r="F124" s="231"/>
      <c r="G124" s="231"/>
      <c r="H124" s="231"/>
      <c r="I124" s="231"/>
      <c r="J124" s="231"/>
      <c r="K124" s="231"/>
      <c r="L124" s="231"/>
      <c r="M124" s="231"/>
      <c r="N124" s="231"/>
      <c r="O124" s="231"/>
      <c r="P124" s="231"/>
      <c r="Q124" s="231"/>
      <c r="R124" s="231"/>
      <c r="S124" s="231"/>
      <c r="T124" s="231"/>
      <c r="U124" s="231"/>
      <c r="V124" s="232"/>
    </row>
    <row r="125" spans="2:24" ht="30.75" customHeight="1" x14ac:dyDescent="0.25">
      <c r="B125" s="52" t="s">
        <v>293</v>
      </c>
      <c r="C125" s="230" t="s">
        <v>294</v>
      </c>
      <c r="D125" s="231"/>
      <c r="E125" s="231"/>
      <c r="F125" s="231"/>
      <c r="G125" s="231"/>
      <c r="H125" s="231"/>
      <c r="I125" s="231"/>
      <c r="J125" s="231"/>
      <c r="K125" s="231"/>
      <c r="L125" s="231"/>
      <c r="M125" s="231"/>
      <c r="N125" s="231"/>
      <c r="O125" s="231"/>
      <c r="P125" s="231"/>
      <c r="Q125" s="231"/>
      <c r="R125" s="231"/>
      <c r="S125" s="231"/>
      <c r="T125" s="231"/>
      <c r="U125" s="231"/>
      <c r="V125" s="232"/>
    </row>
    <row r="126" spans="2:24" ht="25.5" customHeight="1" x14ac:dyDescent="0.25">
      <c r="B126" s="44" t="s">
        <v>263</v>
      </c>
      <c r="C126" s="45"/>
      <c r="D126" s="45"/>
      <c r="E126" s="45"/>
      <c r="F126" s="45"/>
      <c r="G126" s="45"/>
      <c r="H126" s="45"/>
      <c r="I126" s="45"/>
      <c r="J126" s="45"/>
      <c r="K126" s="45"/>
      <c r="L126" s="45"/>
      <c r="M126" s="45"/>
      <c r="N126" s="45"/>
      <c r="O126" s="45"/>
      <c r="P126" s="45"/>
      <c r="Q126" s="45"/>
      <c r="R126" s="45"/>
      <c r="S126" s="45" t="s">
        <v>264</v>
      </c>
      <c r="T126" s="45"/>
      <c r="U126" s="45"/>
      <c r="V126" s="46"/>
      <c r="W126" s="59"/>
      <c r="X126" s="59"/>
    </row>
    <row r="127" spans="2:24" ht="30.75" customHeight="1" x14ac:dyDescent="0.25">
      <c r="B127" s="52" t="s">
        <v>295</v>
      </c>
      <c r="C127" s="230" t="s">
        <v>296</v>
      </c>
      <c r="D127" s="231"/>
      <c r="E127" s="231"/>
      <c r="F127" s="231"/>
      <c r="G127" s="231"/>
      <c r="H127" s="231"/>
      <c r="I127" s="231"/>
      <c r="J127" s="231"/>
      <c r="K127" s="231"/>
      <c r="L127" s="231"/>
      <c r="M127" s="231"/>
      <c r="N127" s="231"/>
      <c r="O127" s="231"/>
      <c r="P127" s="231"/>
      <c r="Q127" s="231"/>
      <c r="R127" s="231"/>
      <c r="S127" s="231"/>
      <c r="T127" s="231"/>
      <c r="U127" s="231"/>
      <c r="V127" s="232"/>
      <c r="X127" s="61" t="s">
        <v>297</v>
      </c>
    </row>
    <row r="128" spans="2:24" ht="22.5" customHeight="1" x14ac:dyDescent="0.25">
      <c r="B128" s="240" t="s">
        <v>298</v>
      </c>
      <c r="C128" s="241"/>
      <c r="D128" s="241"/>
      <c r="E128" s="241"/>
      <c r="F128" s="241"/>
      <c r="G128" s="241"/>
      <c r="H128" s="241"/>
      <c r="I128" s="241"/>
      <c r="J128" s="241"/>
      <c r="K128" s="241"/>
      <c r="L128" s="241"/>
      <c r="M128" s="241"/>
      <c r="N128" s="241"/>
      <c r="O128" s="241"/>
      <c r="P128" s="241"/>
      <c r="Q128" s="241"/>
      <c r="R128" s="241"/>
      <c r="S128" s="241"/>
      <c r="T128" s="241"/>
      <c r="U128" s="241"/>
      <c r="V128" s="242"/>
      <c r="X128" s="62"/>
    </row>
    <row r="129" spans="2:24" ht="30.75" customHeight="1" x14ac:dyDescent="0.25">
      <c r="B129" s="52" t="s">
        <v>299</v>
      </c>
      <c r="C129" s="230" t="s">
        <v>300</v>
      </c>
      <c r="D129" s="231"/>
      <c r="E129" s="231"/>
      <c r="F129" s="231"/>
      <c r="G129" s="231"/>
      <c r="H129" s="231"/>
      <c r="I129" s="231"/>
      <c r="J129" s="231"/>
      <c r="K129" s="231"/>
      <c r="L129" s="231"/>
      <c r="M129" s="231"/>
      <c r="N129" s="231"/>
      <c r="O129" s="231"/>
      <c r="P129" s="231"/>
      <c r="Q129" s="231"/>
      <c r="R129" s="231"/>
      <c r="S129" s="231"/>
      <c r="T129" s="231"/>
      <c r="U129" s="231"/>
      <c r="V129" s="232"/>
      <c r="X129" s="61" t="s">
        <v>301</v>
      </c>
    </row>
    <row r="130" spans="2:24" ht="30.75" customHeight="1" x14ac:dyDescent="0.25">
      <c r="B130" s="52" t="s">
        <v>302</v>
      </c>
      <c r="C130" s="230" t="s">
        <v>303</v>
      </c>
      <c r="D130" s="231"/>
      <c r="E130" s="231"/>
      <c r="F130" s="231"/>
      <c r="G130" s="231"/>
      <c r="H130" s="231"/>
      <c r="I130" s="231"/>
      <c r="J130" s="231"/>
      <c r="K130" s="231"/>
      <c r="L130" s="231"/>
      <c r="M130" s="231"/>
      <c r="N130" s="231"/>
      <c r="O130" s="231"/>
      <c r="P130" s="231"/>
      <c r="Q130" s="231"/>
      <c r="R130" s="231"/>
      <c r="S130" s="231"/>
      <c r="T130" s="231"/>
      <c r="U130" s="231"/>
      <c r="V130" s="232"/>
      <c r="X130" s="61" t="s">
        <v>304</v>
      </c>
    </row>
    <row r="131" spans="2:24" ht="30.75" customHeight="1" x14ac:dyDescent="0.25">
      <c r="B131" s="52" t="s">
        <v>119</v>
      </c>
      <c r="C131" s="230" t="s">
        <v>305</v>
      </c>
      <c r="D131" s="231"/>
      <c r="E131" s="231"/>
      <c r="F131" s="231"/>
      <c r="G131" s="231"/>
      <c r="H131" s="231"/>
      <c r="I131" s="231"/>
      <c r="J131" s="231"/>
      <c r="K131" s="231"/>
      <c r="L131" s="231"/>
      <c r="M131" s="231"/>
      <c r="N131" s="231"/>
      <c r="O131" s="231"/>
      <c r="P131" s="231"/>
      <c r="Q131" s="231"/>
      <c r="R131" s="231"/>
      <c r="S131" s="231"/>
      <c r="T131" s="231"/>
      <c r="U131" s="231"/>
      <c r="V131" s="232"/>
      <c r="X131" s="61" t="s">
        <v>306</v>
      </c>
    </row>
  </sheetData>
  <mergeCells count="108">
    <mergeCell ref="C129:V129"/>
    <mergeCell ref="C130:V130"/>
    <mergeCell ref="C131:V131"/>
    <mergeCell ref="C121:V121"/>
    <mergeCell ref="C122:V122"/>
    <mergeCell ref="C123:V123"/>
    <mergeCell ref="C124:V124"/>
    <mergeCell ref="C125:V125"/>
    <mergeCell ref="C127:V127"/>
    <mergeCell ref="B128:V128"/>
    <mergeCell ref="C110:V110"/>
    <mergeCell ref="C111:V111"/>
    <mergeCell ref="C112:V112"/>
    <mergeCell ref="C113:V113"/>
    <mergeCell ref="C119:V119"/>
    <mergeCell ref="C120:V120"/>
    <mergeCell ref="C98:V98"/>
    <mergeCell ref="C100:V100"/>
    <mergeCell ref="C101:V101"/>
    <mergeCell ref="C106:V106"/>
    <mergeCell ref="C107:V107"/>
    <mergeCell ref="C108:V108"/>
    <mergeCell ref="B117:V117"/>
    <mergeCell ref="C86:V86"/>
    <mergeCell ref="C87:V87"/>
    <mergeCell ref="C88:V88"/>
    <mergeCell ref="C89:V89"/>
    <mergeCell ref="C92:V92"/>
    <mergeCell ref="C93:V93"/>
    <mergeCell ref="C77:V77"/>
    <mergeCell ref="C79:V79"/>
    <mergeCell ref="C80:V80"/>
    <mergeCell ref="C82:V82"/>
    <mergeCell ref="C83:V83"/>
    <mergeCell ref="C84:V84"/>
    <mergeCell ref="C70:V70"/>
    <mergeCell ref="C71:V71"/>
    <mergeCell ref="C72:V72"/>
    <mergeCell ref="C73:V73"/>
    <mergeCell ref="C75:V75"/>
    <mergeCell ref="C76:V76"/>
    <mergeCell ref="C63:V63"/>
    <mergeCell ref="C65:V65"/>
    <mergeCell ref="C66:V66"/>
    <mergeCell ref="C67:V67"/>
    <mergeCell ref="C68:V68"/>
    <mergeCell ref="C69:V69"/>
    <mergeCell ref="C57:V57"/>
    <mergeCell ref="C58:V58"/>
    <mergeCell ref="C59:V59"/>
    <mergeCell ref="C60:V60"/>
    <mergeCell ref="C61:V61"/>
    <mergeCell ref="C62:V62"/>
    <mergeCell ref="C50:V50"/>
    <mergeCell ref="C51:V51"/>
    <mergeCell ref="C53:V53"/>
    <mergeCell ref="C54:V54"/>
    <mergeCell ref="C55:V55"/>
    <mergeCell ref="C56:V56"/>
    <mergeCell ref="C42:V42"/>
    <mergeCell ref="C43:V43"/>
    <mergeCell ref="C44:V44"/>
    <mergeCell ref="C47:V47"/>
    <mergeCell ref="C48:V48"/>
    <mergeCell ref="C49:V49"/>
    <mergeCell ref="C34:V34"/>
    <mergeCell ref="C35:V35"/>
    <mergeCell ref="C37:V37"/>
    <mergeCell ref="C38:V38"/>
    <mergeCell ref="C39:V39"/>
    <mergeCell ref="C40:V40"/>
    <mergeCell ref="C45:V45"/>
    <mergeCell ref="C27:V27"/>
    <mergeCell ref="C28:V28"/>
    <mergeCell ref="C30:V30"/>
    <mergeCell ref="C31:V31"/>
    <mergeCell ref="C32:V32"/>
    <mergeCell ref="C33:V33"/>
    <mergeCell ref="C20:V20"/>
    <mergeCell ref="C21:V21"/>
    <mergeCell ref="C23:V23"/>
    <mergeCell ref="C24:V24"/>
    <mergeCell ref="C25:V25"/>
    <mergeCell ref="C26:V26"/>
    <mergeCell ref="B2:V2"/>
    <mergeCell ref="N4:P4"/>
    <mergeCell ref="N5:O5"/>
    <mergeCell ref="C94:V94"/>
    <mergeCell ref="C95:V95"/>
    <mergeCell ref="C96:V96"/>
    <mergeCell ref="C97:V97"/>
    <mergeCell ref="B104:V104"/>
    <mergeCell ref="B116:V116"/>
    <mergeCell ref="E4:G4"/>
    <mergeCell ref="E5:F5"/>
    <mergeCell ref="J4:K4"/>
    <mergeCell ref="J5:L5"/>
    <mergeCell ref="B8:V8"/>
    <mergeCell ref="B9:V9"/>
    <mergeCell ref="B90:V90"/>
    <mergeCell ref="C11:V11"/>
    <mergeCell ref="C12:V12"/>
    <mergeCell ref="C13:V13"/>
    <mergeCell ref="C14:V14"/>
    <mergeCell ref="C15:V15"/>
    <mergeCell ref="C16:V16"/>
    <mergeCell ref="C17:V17"/>
    <mergeCell ref="C19:V19"/>
  </mergeCells>
  <hyperlinks>
    <hyperlink ref="E4" location="Definitions!B9" display="Categories and Types of Assets" xr:uid="{FF3ED696-7BBE-4268-BE38-E1852D486454}"/>
    <hyperlink ref="E5" location="Definitions!B89" display="Other Headers" xr:uid="{FD74F591-84EA-4AFD-BDB1-B7FB2342A1F4}"/>
    <hyperlink ref="J4:K4" location="Definitions!B104" display="Data Input Headers" xr:uid="{A5F2AF27-2536-4CEE-9508-DC2999E640A8}"/>
    <hyperlink ref="J5:L5" location="Definitions!B108" display="Auto-Calculated Headers" xr:uid="{9E2C509E-FF2C-4073-9605-FF9B4888122D}"/>
    <hyperlink ref="N4:P4" location="Definitions!B116" display="Question Clarification" xr:uid="{6B896763-9A66-49DF-B9D4-E3C55753D82E}"/>
    <hyperlink ref="N5:O5" location="Definitions!B127" display="Scores" xr:uid="{BF23A493-2596-45BF-B028-A4D0192576BC}"/>
    <hyperlink ref="B18" location="'Data Collection Sheet'!B5" display="Hydrants" xr:uid="{609A90C0-C1D0-45DD-BCA0-EF39DB6D87BB}"/>
    <hyperlink ref="B22" location="'Data Collection Sheet'!B5" display="Meters" xr:uid="{8B4599C0-3B3C-4D99-8AC4-036684CA4A3E}"/>
    <hyperlink ref="B29" location="'Data Collection Sheet'!B5" display="Pipes" xr:uid="{71FB9D7C-4BC8-48BD-8D5F-AE5017F6B4ED}"/>
    <hyperlink ref="B36" location="'Data Collection Sheet'!B5" display="Sources" xr:uid="{2DA18A21-AEEB-4B37-AC44-9ABC73AC0949}"/>
    <hyperlink ref="B41" location="'Data Collection Sheet'!B5" display="Tanks" xr:uid="{2843B750-8DA0-430D-9D62-89072D10755F}"/>
    <hyperlink ref="B46" location="'Data Collection Sheet'!B5" display="Analytical" xr:uid="{6E5EA96D-9DCC-4E9E-B209-2FC4192F3664}"/>
    <hyperlink ref="B52" location="'Data Collection Sheet'!B5" display="Treatment" xr:uid="{8CD3DB76-FC75-49ED-9CD4-B9DABE946401}"/>
    <hyperlink ref="B64" location="'Data Collection Sheet'!B5" display="Valve" xr:uid="{4333489C-F881-4589-BB54-1274D8EA3EB5}"/>
    <hyperlink ref="B74" location="'Data Collection Sheet'!B5" display="Control" xr:uid="{97D4A106-07D0-41A3-BBDC-2E2141867E27}"/>
    <hyperlink ref="B78" location="'Data Collection Sheet'!B5" display="Safety" xr:uid="{D7BB03D0-D380-48BC-8961-88DE7EA7873D}"/>
    <hyperlink ref="B81" location="'Data Collection Sheet'!B5" display="Building" xr:uid="{FF207C9B-B30F-4C14-9865-43D7C5F4A5B2}"/>
    <hyperlink ref="B85" location="'Data Collection Sheet'!B5" display="  Vehicles" xr:uid="{0CB41D7F-E7BB-4BB4-98FE-FD858ECCE240}"/>
    <hyperlink ref="B11:B17" location="'Data Collection Sheet'!C5" display="High-Service" xr:uid="{81EC527D-4F39-4470-88AB-9B16AE2108B5}"/>
    <hyperlink ref="B19:B21" location="'Data Collection Sheet'!C5" display="Fire" xr:uid="{1CE7EBC3-2E0B-4434-9945-5DB29E7AE158}"/>
    <hyperlink ref="B23:B28" location="'Data Collection Sheet'!C5" display="Master" xr:uid="{369A77A2-2EBF-4EE0-888C-AC854AC3510D}"/>
    <hyperlink ref="B30:B35" location="'Data Collection Sheet'!C5" display="PVC" xr:uid="{8B3FEDF6-2754-47FC-ABD4-4D07BD7CA47C}"/>
    <hyperlink ref="B37:B40" location="'Data Collection Sheet'!C5" display="Well" xr:uid="{9C60248D-C441-4899-9052-03255A78166F}"/>
    <hyperlink ref="B42:B44" location="'Data Collection Sheet'!C5" display="Clearwell" xr:uid="{F9BD3868-5B56-4C8B-970E-E393043FE6F4}"/>
    <hyperlink ref="B53:B63" location="'Data Collection Sheet'!C5" display="Sedimentation" xr:uid="{38CB8C81-4844-4517-B670-01EE6A3776AA}"/>
    <hyperlink ref="B65:B73" location="'Data Collection Sheet'!C5" display="Gate" xr:uid="{480ADD71-AD8E-4B95-B67C-6750B1EFD9D3}"/>
    <hyperlink ref="B75:B77" location="'Data Collection Sheet'!C5" display="Telemetry" xr:uid="{7CC2D896-7E04-44A2-9EC9-73AE272C977E}"/>
    <hyperlink ref="B79:B80" location="'Data Collection Sheet'!C5" display="PPE" xr:uid="{D305CDF6-3329-409C-B711-7C53BDBC4F9A}"/>
    <hyperlink ref="B82:B84" location="'Data Collection Sheet'!C5" display="Treatment Plant" xr:uid="{26F01246-33A7-462E-A391-9D5D1D530FE3}"/>
    <hyperlink ref="B86:B89" location="'Data Collection Sheet'!C5" display="Truck" xr:uid="{F16EA073-7280-4C87-AB4D-72A15D9AD696}"/>
    <hyperlink ref="B92" location="'Data Collection Sheet'!D5" display="Size" xr:uid="{721F42F0-C919-409C-9671-1CA32286278E}"/>
    <hyperlink ref="B93" location="'Data Collection Sheet'!E5" display="Description" xr:uid="{B2376F1A-4DCC-4CCF-9CC7-E0DE3C0E9378}"/>
    <hyperlink ref="B94" location="'Data Collection Sheet'!F5" display="Location" xr:uid="{5C13B4A9-7507-46C4-A492-AA3300307C4C}"/>
    <hyperlink ref="B95" location="'Data Collection Sheet'!G5" display="Installation Date" xr:uid="{B922A85B-775F-4CE8-86AE-862A0F9E43FA}"/>
    <hyperlink ref="B96" location="'Data Collection Sheet'!H5" display="Installation Estimated?" xr:uid="{37289E75-E17D-4C12-8B71-504CD092E051}"/>
    <hyperlink ref="B97" location="'Data Collection Sheet'!I5" display="Current Condition" xr:uid="{853271EE-094F-4C58-8085-A750ACCB175D}"/>
    <hyperlink ref="B98" location="'Data Collection Sheet'!J5" display="Repair and Maintenance History" xr:uid="{21DADB38-8E2A-4AA0-98C2-370380A2F1AE}"/>
    <hyperlink ref="B100" location="'Data Collection Sheet'!K5" display="Estimated Year of Failure" xr:uid="{93FA1121-F855-4B08-A65C-868D664B1861}"/>
    <hyperlink ref="B101" location="'Data Collection Sheet'!L5" display="Life Expectancy" xr:uid="{B705B8AD-C21D-4091-90E2-98140F351858}"/>
    <hyperlink ref="B106" location="'Cost Data'!E5" display="Initial Price" xr:uid="{08F75D43-0ABB-480A-952E-7F79131AAF68}"/>
    <hyperlink ref="B107" location="'Cost Data'!F5" display="Initial Price Estimated?" xr:uid="{EE32D5C7-45C0-4507-9C26-A7090B19FDD3}"/>
    <hyperlink ref="B108" location="'Cost Data'!K5" display="Long-Term Funding Source" xr:uid="{75EF9F00-5582-47E3-B305-4786C6BC63B3}"/>
    <hyperlink ref="B110" location="'Cost Data'!G5" display="Year of Initial Price" xr:uid="{A589AB18-9F77-4B1A-A22D-531E4DE63F84}"/>
    <hyperlink ref="B111" location="'Cost Data'!H5" display="Current Predicted Cost" xr:uid="{88237748-7A4B-481D-B7F0-0E654B6ADACD}"/>
    <hyperlink ref="B112" location="'Cost Data'!I5" display="Future Projected Cost" xr:uid="{32E70757-EF17-46DD-B578-CA7D88A92FAA}"/>
    <hyperlink ref="B113" location="'Cost Data'!J5" display="Year of Failure" xr:uid="{9178514F-0203-42A7-9B0E-8728C9F5902B}"/>
    <hyperlink ref="B119" location="'Consequence of Failure'!F5" display="Back-ups" xr:uid="{FDB30043-015D-4933-9FB2-2A691F5ACE33}"/>
    <hyperlink ref="B120" location="'Consequence of Failure'!G5" display="Importance" xr:uid="{B70192C2-7FA4-4A3C-A455-B17A2B9B3612}"/>
    <hyperlink ref="B121" location="'Consequence of Failure'!H5" display="Compliance" xr:uid="{493552CC-1458-486C-85B3-52116D80DE6D}"/>
    <hyperlink ref="B122" location="'Consequence of Failure'!I5" display="Public Health and Environmental Concerns" xr:uid="{D7D97A33-9A46-4826-9920-5FB29B26EDC3}"/>
    <hyperlink ref="B123" location="'Consequence of Failure'!L5" display="Capacity" xr:uid="{F8A3759D-F465-4E1B-94C2-DD0313045BB2}"/>
    <hyperlink ref="B124" location="'Consequence of Failure'!M5" display="Reliablility" xr:uid="{04DBBA24-4FB8-4FBC-91DB-8AC2F0B466BF}"/>
    <hyperlink ref="B125" location="'Consequence of Failure'!N5" display="Repair Schedule" xr:uid="{31E04E61-754B-468E-B445-236ABF36B4C4}"/>
    <hyperlink ref="B127" location="'Consequence of Failure'!K5" display="Life Expectancy" xr:uid="{DF321B52-BE65-46FB-9930-C4814BCF7D74}"/>
    <hyperlink ref="B129" location="'Consequence of Failure'!J5" display="Consequence of Failure (CoF)" xr:uid="{BAA21BC3-0D42-48A3-A095-4299FC65BFA9}"/>
    <hyperlink ref="B130" location="'Consequence of Failure'!O5" display="Probability of Failure (PoF)" xr:uid="{3D121AA2-8169-4E74-9298-D8C3AB4A7033}"/>
    <hyperlink ref="B131" location="'Consequence of Failure'!P5" display="Criticallity Score" xr:uid="{E0BDA8D0-54C6-4D2B-B357-EA56EA715E8E}"/>
    <hyperlink ref="X100" location="Calculations!B5" display="Calculations!B5" xr:uid="{6FDB893D-D160-437E-BE93-2C17A972D288}"/>
    <hyperlink ref="X101" location="Calculations!B6" display="Calculations!B6" xr:uid="{00BA179D-6923-4907-ABF9-DF665C501FF7}"/>
    <hyperlink ref="X111" location="Calculations!B10" display="Calculations!B10" xr:uid="{6E406994-B538-418E-8647-1E6E4E4734E2}"/>
    <hyperlink ref="X112" location="Calculations!B11" display="Calculations!B11" xr:uid="{3B7823D5-B30B-4009-975B-77EF63844D8D}"/>
    <hyperlink ref="X127" location="Calculations!B15" display="Calculations!B15" xr:uid="{7DF77ABA-FA1A-475B-8F88-D4C0E577B921}"/>
    <hyperlink ref="X129" location="Calculations!B16" display="Calculations!B16" xr:uid="{FE7053AB-1AC8-4912-B0D7-730C81973177}"/>
    <hyperlink ref="X130" location="Calculations!B17" display="Calculations!B17" xr:uid="{77F3DA1B-7527-4038-9205-7A402FF49A9E}"/>
    <hyperlink ref="X131" location="Calculations!B18" display="Calculations!B18" xr:uid="{8E44291B-6584-4E8E-99FA-A1B619B40034}"/>
    <hyperlink ref="E3" location="Definitions!B8" display="Data Collection Sheet" xr:uid="{87DA3B7C-8D72-4DC2-BDF4-9FB071E393C2}"/>
    <hyperlink ref="J3" location="Definitions!B103" display="Cost Data" xr:uid="{87EDEC69-39EA-48A3-BD1D-117C7689CA58}"/>
    <hyperlink ref="N3" location="Definitions!B115" display="Consequence of Failure" xr:uid="{531559F8-CBEA-434D-8880-75922C5A8B11}"/>
    <hyperlink ref="B47:B51" location="'Data Collection Sheet'!C5" display="pH Meter" xr:uid="{870DCF62-8678-4FF3-B0A5-B3747E48BC96}"/>
    <hyperlink ref="B9:V10" location="'Data Collection Sheet'!B5" display="   Categories and Types of Assets" xr:uid="{A5CC25D2-A365-4F73-85F4-E5160AB2DE23}"/>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52EC9-16C4-47D6-922E-393062048D45}">
  <sheetPr codeName="Sheet15">
    <tabColor theme="1"/>
  </sheetPr>
  <dimension ref="B1:Q23"/>
  <sheetViews>
    <sheetView topLeftCell="A14" zoomScale="90" zoomScaleNormal="90" workbookViewId="0">
      <selection activeCell="K22" sqref="K22:Q22"/>
    </sheetView>
  </sheetViews>
  <sheetFormatPr defaultColWidth="13.140625" defaultRowHeight="30.75" customHeight="1" x14ac:dyDescent="0.25"/>
  <cols>
    <col min="1" max="1" width="2.85546875" style="33" customWidth="1"/>
    <col min="2" max="2" width="37.7109375" style="33" customWidth="1"/>
    <col min="3" max="3" width="18" style="33" customWidth="1"/>
    <col min="4" max="4" width="18.140625" style="33" customWidth="1"/>
    <col min="5" max="5" width="15.85546875" style="33" customWidth="1"/>
    <col min="6" max="6" width="13.140625" style="33"/>
    <col min="7" max="7" width="11.42578125" style="33" customWidth="1"/>
    <col min="8" max="9" width="13.140625" style="33"/>
    <col min="10" max="10" width="20.85546875" style="33" customWidth="1"/>
    <col min="11" max="11" width="25.42578125" style="33" customWidth="1"/>
    <col min="12" max="12" width="23" style="33" customWidth="1"/>
    <col min="13" max="13" width="13.140625" style="33"/>
    <col min="14" max="14" width="17" style="33" customWidth="1"/>
    <col min="15" max="16" width="13.140625" style="33"/>
    <col min="17" max="17" width="16.42578125" style="33" customWidth="1"/>
    <col min="18" max="16384" width="13.140625" style="33"/>
  </cols>
  <sheetData>
    <row r="1" spans="2:17" ht="69" customHeight="1" x14ac:dyDescent="0.4">
      <c r="D1" s="34"/>
    </row>
    <row r="2" spans="2:17" ht="39.75" customHeight="1" x14ac:dyDescent="0.25">
      <c r="B2" s="35"/>
      <c r="C2" s="35"/>
      <c r="D2" s="35"/>
      <c r="E2" s="35"/>
      <c r="F2" s="35"/>
      <c r="G2" s="228" t="s">
        <v>307</v>
      </c>
      <c r="H2" s="228"/>
      <c r="I2" s="228"/>
      <c r="J2" s="228"/>
      <c r="K2" s="35"/>
      <c r="L2" s="35"/>
      <c r="M2" s="35"/>
      <c r="N2" s="35"/>
      <c r="O2" s="35"/>
      <c r="P2" s="35"/>
      <c r="Q2" s="35"/>
    </row>
    <row r="3" spans="2:17" ht="12.75" customHeight="1" x14ac:dyDescent="0.25">
      <c r="B3" s="35"/>
      <c r="C3" s="35"/>
      <c r="D3" s="35"/>
      <c r="E3" s="35"/>
      <c r="F3" s="35"/>
      <c r="G3" s="69"/>
      <c r="H3" s="69"/>
      <c r="I3" s="69"/>
      <c r="J3" s="69"/>
      <c r="K3" s="35"/>
      <c r="L3" s="35"/>
      <c r="M3" s="35"/>
      <c r="N3" s="35"/>
      <c r="O3" s="35"/>
      <c r="P3" s="35"/>
      <c r="Q3" s="35"/>
    </row>
    <row r="4" spans="2:17" ht="27" customHeight="1" x14ac:dyDescent="0.25">
      <c r="B4" s="234" t="s">
        <v>139</v>
      </c>
      <c r="C4" s="235"/>
      <c r="D4" s="235"/>
      <c r="E4" s="235"/>
      <c r="F4" s="235"/>
      <c r="G4" s="235"/>
      <c r="H4" s="235"/>
      <c r="I4" s="235"/>
      <c r="J4" s="235"/>
      <c r="K4" s="235"/>
      <c r="L4" s="235"/>
      <c r="M4" s="235"/>
      <c r="N4" s="235"/>
      <c r="O4" s="235"/>
      <c r="P4" s="235"/>
      <c r="Q4" s="236"/>
    </row>
    <row r="5" spans="2:17" ht="28.5" customHeight="1" x14ac:dyDescent="0.25">
      <c r="B5" s="53" t="s">
        <v>111</v>
      </c>
      <c r="C5" s="230" t="s">
        <v>480</v>
      </c>
      <c r="D5" s="231"/>
      <c r="E5" s="231"/>
      <c r="F5" s="231"/>
      <c r="G5" s="231"/>
      <c r="H5" s="231"/>
      <c r="I5" s="231"/>
      <c r="J5" s="231"/>
      <c r="K5" s="231"/>
      <c r="L5" s="231"/>
      <c r="M5" s="231"/>
      <c r="N5" s="231"/>
      <c r="O5" s="231"/>
      <c r="P5" s="231"/>
      <c r="Q5" s="232"/>
    </row>
    <row r="6" spans="2:17" ht="78" customHeight="1" thickBot="1" x14ac:dyDescent="0.3">
      <c r="B6" s="259" t="s">
        <v>112</v>
      </c>
      <c r="C6" s="250" t="s">
        <v>308</v>
      </c>
      <c r="D6" s="252"/>
      <c r="E6" s="251"/>
      <c r="F6" s="250" t="s">
        <v>309</v>
      </c>
      <c r="G6" s="252"/>
      <c r="H6" s="251"/>
      <c r="I6" s="250" t="s">
        <v>310</v>
      </c>
      <c r="J6" s="251"/>
      <c r="K6" s="250" t="s">
        <v>481</v>
      </c>
      <c r="L6" s="251"/>
      <c r="M6" s="250" t="s">
        <v>483</v>
      </c>
      <c r="N6" s="251"/>
      <c r="O6" s="250" t="s">
        <v>484</v>
      </c>
      <c r="P6" s="252"/>
      <c r="Q6" s="251"/>
    </row>
    <row r="7" spans="2:17" ht="98.25" customHeight="1" thickTop="1" x14ac:dyDescent="0.25">
      <c r="B7" s="260"/>
      <c r="C7" s="63" t="s">
        <v>478</v>
      </c>
      <c r="D7" s="64" t="s">
        <v>479</v>
      </c>
      <c r="E7" s="65" t="s">
        <v>501</v>
      </c>
      <c r="F7" s="270" t="s">
        <v>527</v>
      </c>
      <c r="G7" s="271"/>
      <c r="H7" s="272"/>
      <c r="I7" s="246" t="s">
        <v>311</v>
      </c>
      <c r="J7" s="247"/>
      <c r="K7" s="248" t="s">
        <v>482</v>
      </c>
      <c r="L7" s="249"/>
      <c r="M7" s="246" t="s">
        <v>312</v>
      </c>
      <c r="N7" s="247"/>
      <c r="O7" s="253" t="s">
        <v>313</v>
      </c>
      <c r="P7" s="254"/>
      <c r="Q7" s="255"/>
    </row>
    <row r="10" spans="2:17" ht="30.75" customHeight="1" x14ac:dyDescent="0.25">
      <c r="B10" s="234" t="s">
        <v>269</v>
      </c>
      <c r="C10" s="235"/>
      <c r="D10" s="235"/>
      <c r="E10" s="235"/>
      <c r="F10" s="235"/>
      <c r="G10" s="235"/>
      <c r="H10" s="235"/>
      <c r="I10" s="235"/>
      <c r="J10" s="235"/>
      <c r="K10" s="235"/>
      <c r="L10" s="235"/>
      <c r="M10" s="235"/>
      <c r="N10" s="235"/>
      <c r="O10" s="235"/>
      <c r="P10" s="235"/>
      <c r="Q10" s="236"/>
    </row>
    <row r="11" spans="2:17" ht="116.25" customHeight="1" thickBot="1" x14ac:dyDescent="0.3">
      <c r="B11" s="259" t="s">
        <v>274</v>
      </c>
      <c r="C11" s="250" t="s">
        <v>485</v>
      </c>
      <c r="D11" s="252"/>
      <c r="E11" s="251"/>
      <c r="F11" s="250" t="s">
        <v>486</v>
      </c>
      <c r="G11" s="252"/>
      <c r="H11" s="251"/>
      <c r="I11" s="250" t="s">
        <v>314</v>
      </c>
      <c r="J11" s="251"/>
      <c r="K11" s="250" t="s">
        <v>495</v>
      </c>
      <c r="L11" s="251"/>
      <c r="M11" s="250" t="s">
        <v>315</v>
      </c>
      <c r="N11" s="252"/>
      <c r="O11" s="252"/>
      <c r="P11" s="252"/>
      <c r="Q11" s="251"/>
    </row>
    <row r="12" spans="2:17" ht="64.5" customHeight="1" thickTop="1" x14ac:dyDescent="0.25">
      <c r="B12" s="260"/>
      <c r="C12" s="246" t="s">
        <v>488</v>
      </c>
      <c r="D12" s="256"/>
      <c r="E12" s="247"/>
      <c r="F12" s="246"/>
      <c r="G12" s="256"/>
      <c r="H12" s="247"/>
      <c r="I12" s="246" t="s">
        <v>316</v>
      </c>
      <c r="J12" s="247"/>
      <c r="K12" s="257" t="s">
        <v>487</v>
      </c>
      <c r="L12" s="258"/>
      <c r="M12" s="246"/>
      <c r="N12" s="256"/>
      <c r="O12" s="256"/>
      <c r="P12" s="256"/>
      <c r="Q12" s="247"/>
    </row>
    <row r="13" spans="2:17" ht="88.5" customHeight="1" thickBot="1" x14ac:dyDescent="0.3">
      <c r="B13" s="259" t="s">
        <v>276</v>
      </c>
      <c r="C13" s="250" t="s">
        <v>489</v>
      </c>
      <c r="D13" s="252"/>
      <c r="E13" s="251"/>
      <c r="F13" s="250" t="s">
        <v>490</v>
      </c>
      <c r="G13" s="252"/>
      <c r="H13" s="251"/>
      <c r="I13" s="250" t="s">
        <v>491</v>
      </c>
      <c r="J13" s="251"/>
      <c r="K13" s="250" t="s">
        <v>496</v>
      </c>
      <c r="L13" s="251"/>
      <c r="M13" s="250" t="s">
        <v>315</v>
      </c>
      <c r="N13" s="252"/>
      <c r="O13" s="252"/>
      <c r="P13" s="252"/>
      <c r="Q13" s="251"/>
    </row>
    <row r="14" spans="2:17" ht="102" customHeight="1" thickTop="1" x14ac:dyDescent="0.25">
      <c r="B14" s="260"/>
      <c r="C14" s="246" t="s">
        <v>492</v>
      </c>
      <c r="D14" s="256"/>
      <c r="E14" s="247"/>
      <c r="F14" s="246" t="s">
        <v>525</v>
      </c>
      <c r="G14" s="256"/>
      <c r="H14" s="247"/>
      <c r="I14" s="287" t="s">
        <v>493</v>
      </c>
      <c r="J14" s="288"/>
      <c r="K14" s="248" t="s">
        <v>494</v>
      </c>
      <c r="L14" s="249"/>
      <c r="M14" s="246" t="s">
        <v>524</v>
      </c>
      <c r="N14" s="256"/>
      <c r="O14" s="256"/>
      <c r="P14" s="256"/>
      <c r="Q14" s="247"/>
    </row>
    <row r="16" spans="2:17" ht="30.75" customHeight="1" x14ac:dyDescent="0.25">
      <c r="B16" s="234" t="s">
        <v>280</v>
      </c>
      <c r="C16" s="235"/>
      <c r="D16" s="235"/>
      <c r="E16" s="235"/>
      <c r="F16" s="235"/>
      <c r="G16" s="235"/>
      <c r="H16" s="235"/>
      <c r="I16" s="235"/>
      <c r="J16" s="235"/>
      <c r="K16" s="235"/>
      <c r="L16" s="235"/>
      <c r="M16" s="235"/>
      <c r="N16" s="235"/>
      <c r="O16" s="235"/>
      <c r="P16" s="235"/>
      <c r="Q16" s="236"/>
    </row>
    <row r="17" spans="2:17" ht="81.75" customHeight="1" x14ac:dyDescent="0.25">
      <c r="B17" s="259" t="s">
        <v>295</v>
      </c>
      <c r="C17" s="261" t="s">
        <v>497</v>
      </c>
      <c r="D17" s="262"/>
      <c r="E17" s="263"/>
      <c r="F17" s="261" t="s">
        <v>317</v>
      </c>
      <c r="G17" s="262"/>
      <c r="H17" s="263"/>
      <c r="I17" s="261" t="s">
        <v>318</v>
      </c>
      <c r="J17" s="263"/>
      <c r="K17" s="261" t="s">
        <v>319</v>
      </c>
      <c r="L17" s="263"/>
      <c r="M17" s="261" t="s">
        <v>320</v>
      </c>
      <c r="N17" s="263"/>
      <c r="O17" s="261" t="s">
        <v>321</v>
      </c>
      <c r="P17" s="262"/>
      <c r="Q17" s="263"/>
    </row>
    <row r="18" spans="2:17" ht="60" customHeight="1" x14ac:dyDescent="0.25">
      <c r="B18" s="260"/>
      <c r="C18" s="264" t="s">
        <v>498</v>
      </c>
      <c r="D18" s="265"/>
      <c r="E18" s="266"/>
      <c r="F18" s="264" t="s">
        <v>322</v>
      </c>
      <c r="G18" s="265"/>
      <c r="H18" s="266"/>
      <c r="I18" s="264" t="s">
        <v>323</v>
      </c>
      <c r="J18" s="266"/>
      <c r="K18" s="267" t="s">
        <v>324</v>
      </c>
      <c r="L18" s="268"/>
      <c r="M18" s="264" t="s">
        <v>325</v>
      </c>
      <c r="N18" s="266"/>
      <c r="O18" s="267" t="s">
        <v>326</v>
      </c>
      <c r="P18" s="269"/>
      <c r="Q18" s="268"/>
    </row>
    <row r="19" spans="2:17" ht="31.5" customHeight="1" thickBot="1" x14ac:dyDescent="0.3">
      <c r="B19" s="274" t="s">
        <v>327</v>
      </c>
      <c r="C19" s="276" t="s">
        <v>328</v>
      </c>
      <c r="D19" s="277"/>
      <c r="E19" s="277"/>
      <c r="F19" s="277"/>
      <c r="G19" s="277"/>
      <c r="H19" s="277"/>
      <c r="I19" s="277"/>
      <c r="J19" s="277"/>
      <c r="K19" s="277"/>
      <c r="L19" s="277"/>
      <c r="M19" s="277"/>
      <c r="N19" s="277"/>
      <c r="O19" s="277"/>
      <c r="P19" s="277"/>
      <c r="Q19" s="278"/>
    </row>
    <row r="20" spans="2:17" ht="91.5" customHeight="1" thickTop="1" x14ac:dyDescent="0.25">
      <c r="B20" s="275"/>
      <c r="C20" s="257" t="s">
        <v>557</v>
      </c>
      <c r="D20" s="273"/>
      <c r="E20" s="258"/>
      <c r="F20" s="257" t="s">
        <v>558</v>
      </c>
      <c r="G20" s="273"/>
      <c r="H20" s="258"/>
      <c r="I20" s="257" t="s">
        <v>559</v>
      </c>
      <c r="J20" s="258"/>
      <c r="K20" s="273" t="s">
        <v>560</v>
      </c>
      <c r="L20" s="249"/>
      <c r="M20" s="279" t="s">
        <v>563</v>
      </c>
      <c r="N20" s="280"/>
      <c r="O20" s="280"/>
      <c r="P20" s="280"/>
      <c r="Q20" s="281"/>
    </row>
    <row r="21" spans="2:17" ht="30.75" customHeight="1" thickBot="1" x14ac:dyDescent="0.3">
      <c r="B21" s="282" t="s">
        <v>329</v>
      </c>
      <c r="C21" s="276" t="s">
        <v>328</v>
      </c>
      <c r="D21" s="277"/>
      <c r="E21" s="277"/>
      <c r="F21" s="277"/>
      <c r="G21" s="277"/>
      <c r="H21" s="277"/>
      <c r="I21" s="277"/>
      <c r="J21" s="277"/>
      <c r="K21" s="277"/>
      <c r="L21" s="277"/>
      <c r="M21" s="277"/>
      <c r="N21" s="277"/>
      <c r="O21" s="277"/>
      <c r="P21" s="277"/>
      <c r="Q21" s="278"/>
    </row>
    <row r="22" spans="2:17" ht="90" customHeight="1" thickTop="1" x14ac:dyDescent="0.25">
      <c r="B22" s="283"/>
      <c r="C22" s="257" t="s">
        <v>565</v>
      </c>
      <c r="D22" s="273"/>
      <c r="E22" s="258"/>
      <c r="F22" s="257" t="s">
        <v>561</v>
      </c>
      <c r="G22" s="273"/>
      <c r="H22" s="258"/>
      <c r="I22" s="257" t="s">
        <v>566</v>
      </c>
      <c r="J22" s="258"/>
      <c r="K22" s="284" t="s">
        <v>562</v>
      </c>
      <c r="L22" s="285"/>
      <c r="M22" s="285"/>
      <c r="N22" s="285"/>
      <c r="O22" s="285"/>
      <c r="P22" s="285"/>
      <c r="Q22" s="286"/>
    </row>
    <row r="23" spans="2:17" ht="28.5" customHeight="1" x14ac:dyDescent="0.25">
      <c r="B23" s="66" t="s">
        <v>119</v>
      </c>
      <c r="C23" s="230" t="s">
        <v>338</v>
      </c>
      <c r="D23" s="231"/>
      <c r="E23" s="231"/>
      <c r="F23" s="231"/>
      <c r="G23" s="231"/>
      <c r="H23" s="231"/>
      <c r="I23" s="231"/>
      <c r="J23" s="231"/>
      <c r="K23" s="231"/>
      <c r="L23" s="231"/>
      <c r="M23" s="231"/>
      <c r="N23" s="231"/>
      <c r="O23" s="231"/>
      <c r="P23" s="231"/>
      <c r="Q23" s="232"/>
    </row>
  </sheetData>
  <mergeCells count="66">
    <mergeCell ref="B11:B12"/>
    <mergeCell ref="B13:B14"/>
    <mergeCell ref="C12:E12"/>
    <mergeCell ref="M11:Q11"/>
    <mergeCell ref="M12:Q12"/>
    <mergeCell ref="C14:E14"/>
    <mergeCell ref="M13:Q13"/>
    <mergeCell ref="M14:Q14"/>
    <mergeCell ref="F14:H14"/>
    <mergeCell ref="I14:J14"/>
    <mergeCell ref="K14:L14"/>
    <mergeCell ref="C13:E13"/>
    <mergeCell ref="F13:H13"/>
    <mergeCell ref="I13:J13"/>
    <mergeCell ref="K13:L13"/>
    <mergeCell ref="C11:E11"/>
    <mergeCell ref="C23:Q23"/>
    <mergeCell ref="B21:B22"/>
    <mergeCell ref="C22:E22"/>
    <mergeCell ref="F22:H22"/>
    <mergeCell ref="I22:J22"/>
    <mergeCell ref="C21:Q21"/>
    <mergeCell ref="K22:Q22"/>
    <mergeCell ref="F20:H20"/>
    <mergeCell ref="I20:J20"/>
    <mergeCell ref="K20:L20"/>
    <mergeCell ref="B19:B20"/>
    <mergeCell ref="C19:Q19"/>
    <mergeCell ref="M20:Q20"/>
    <mergeCell ref="C20:E20"/>
    <mergeCell ref="G2:J2"/>
    <mergeCell ref="B6:B7"/>
    <mergeCell ref="C6:E6"/>
    <mergeCell ref="F6:H6"/>
    <mergeCell ref="F7:H7"/>
    <mergeCell ref="I6:J6"/>
    <mergeCell ref="C5:Q5"/>
    <mergeCell ref="B4:Q4"/>
    <mergeCell ref="B17:B18"/>
    <mergeCell ref="C17:E17"/>
    <mergeCell ref="F17:H17"/>
    <mergeCell ref="I17:J17"/>
    <mergeCell ref="B16:Q16"/>
    <mergeCell ref="K17:L17"/>
    <mergeCell ref="M17:N17"/>
    <mergeCell ref="O17:Q17"/>
    <mergeCell ref="F18:H18"/>
    <mergeCell ref="I18:J18"/>
    <mergeCell ref="K18:L18"/>
    <mergeCell ref="M18:N18"/>
    <mergeCell ref="O18:Q18"/>
    <mergeCell ref="C18:E18"/>
    <mergeCell ref="F11:H11"/>
    <mergeCell ref="I11:J11"/>
    <mergeCell ref="K11:L11"/>
    <mergeCell ref="F12:H12"/>
    <mergeCell ref="I12:J12"/>
    <mergeCell ref="K12:L12"/>
    <mergeCell ref="B10:Q10"/>
    <mergeCell ref="I7:J7"/>
    <mergeCell ref="K7:L7"/>
    <mergeCell ref="K6:L6"/>
    <mergeCell ref="M6:N6"/>
    <mergeCell ref="M7:N7"/>
    <mergeCell ref="O6:Q6"/>
    <mergeCell ref="O7:Q7"/>
  </mergeCells>
  <phoneticPr fontId="42" type="noConversion"/>
  <hyperlinks>
    <hyperlink ref="B5" location="'Data Collection Sheet'!K5" display="Estimated Year of Failure" xr:uid="{C54C5C59-CCDF-4356-9257-9F8EBD8C4DC6}"/>
    <hyperlink ref="B6" location="'Data Collection Sheet'!L5" display="Life Expectancy" xr:uid="{BE3F0244-CD9F-4969-912F-46D53DB004A3}"/>
    <hyperlink ref="B11" location="'Cost Data'!H5" display="Current Predicted Cost" xr:uid="{8FF0116F-2DF6-4B6A-80A6-A2EB54E35FFD}"/>
    <hyperlink ref="B17" location="'Data Collection Sheet'!L5" display="Life Expectancy" xr:uid="{482BE474-4364-42C5-A00C-B86E5F69F428}"/>
    <hyperlink ref="B19" location="'Data Collection Sheet'!L5" display="Life Expectancy" xr:uid="{C3FD1C3A-88D7-40D9-AC65-9281E3FD35E4}"/>
    <hyperlink ref="B17:B18" location="'Consequence of Failure'!K5" display="Useful Life" xr:uid="{09335569-EB16-49B9-A58C-40E4B479567A}"/>
    <hyperlink ref="B19:B20" location="'Consequence of Failure'!J5" display="Probability of Failure" xr:uid="{BDE0D2B0-B4A0-4AE9-9566-D4677603673D}"/>
    <hyperlink ref="B21" location="'Data Collection Sheet'!L5" display="Life Expectancy" xr:uid="{A8AF7D7F-0E70-4D1D-8962-B4A1E2769229}"/>
    <hyperlink ref="B21:B22" location="'Consequence of Failure'!O5" display="Consequence of Failure (CoF) Score" xr:uid="{F45F5B21-E1B3-45A0-997D-6644204866F8}"/>
    <hyperlink ref="B23" location="'Consequence of Failure'!P5" display="Estimated Year of Failure" xr:uid="{7A4E23F5-FC20-45C7-A0E0-400B1513CF5C}"/>
    <hyperlink ref="B13" location="'Cost Data'!I5" display="Future Projected Cost" xr:uid="{2BC001DF-3211-4A0B-9BF5-C247F9F4D8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sheetPr>
  <dimension ref="B3:O14"/>
  <sheetViews>
    <sheetView showGridLines="0" zoomScale="80" zoomScaleNormal="80" workbookViewId="0">
      <selection activeCell="P12" sqref="P12"/>
    </sheetView>
  </sheetViews>
  <sheetFormatPr defaultRowHeight="15" x14ac:dyDescent="0.25"/>
  <cols>
    <col min="3" max="3" width="26.140625" customWidth="1"/>
    <col min="14" max="14" width="5.140625" customWidth="1"/>
  </cols>
  <sheetData>
    <row r="3" spans="2:15" ht="44.45" customHeight="1" x14ac:dyDescent="0.55000000000000004">
      <c r="B3" s="138"/>
      <c r="C3" s="136"/>
      <c r="D3" s="186" t="s">
        <v>500</v>
      </c>
      <c r="E3" s="186"/>
      <c r="F3" s="186"/>
      <c r="G3" s="186"/>
      <c r="H3" s="186"/>
      <c r="I3" s="186"/>
      <c r="J3" s="186"/>
      <c r="K3" s="186"/>
      <c r="L3" s="186"/>
      <c r="M3" s="186"/>
      <c r="N3" s="186"/>
    </row>
    <row r="4" spans="2:15" ht="24.75" customHeight="1" x14ac:dyDescent="0.25">
      <c r="B4" s="138"/>
      <c r="C4" s="137"/>
      <c r="D4" s="185" t="s">
        <v>553</v>
      </c>
      <c r="E4" s="185"/>
      <c r="F4" s="185"/>
      <c r="G4" s="185"/>
      <c r="H4" s="185"/>
      <c r="I4" s="185"/>
      <c r="J4" s="185"/>
      <c r="K4" s="185"/>
      <c r="L4" s="185"/>
      <c r="M4" s="185"/>
      <c r="N4" s="185"/>
    </row>
    <row r="5" spans="2:15" ht="39.950000000000003" customHeight="1" x14ac:dyDescent="0.25">
      <c r="B5" s="188" t="s">
        <v>0</v>
      </c>
      <c r="C5" s="202"/>
      <c r="D5" s="203"/>
      <c r="E5" s="203"/>
      <c r="F5" s="203"/>
      <c r="G5" s="203"/>
      <c r="H5" s="203"/>
      <c r="I5" s="203"/>
      <c r="J5" s="203"/>
      <c r="K5" s="204"/>
      <c r="L5" s="204"/>
      <c r="M5" s="204"/>
      <c r="N5" s="204"/>
    </row>
    <row r="6" spans="2:15" ht="39.950000000000003" customHeight="1" x14ac:dyDescent="0.25">
      <c r="B6" s="188" t="s">
        <v>1</v>
      </c>
      <c r="C6" s="205"/>
      <c r="D6" s="206"/>
      <c r="E6" s="207"/>
      <c r="F6" s="207"/>
      <c r="G6" s="207"/>
      <c r="H6" s="207"/>
      <c r="I6" s="207"/>
      <c r="J6" s="207"/>
      <c r="K6" s="207"/>
      <c r="L6" s="207"/>
      <c r="M6" s="207"/>
      <c r="N6" s="208"/>
    </row>
    <row r="7" spans="2:15" ht="30.75" customHeight="1" x14ac:dyDescent="0.25">
      <c r="B7" s="192" t="s">
        <v>2</v>
      </c>
      <c r="C7" s="193"/>
      <c r="D7" s="92"/>
      <c r="E7" s="92"/>
      <c r="F7" s="135">
        <v>2026</v>
      </c>
      <c r="G7" s="196" t="s">
        <v>499</v>
      </c>
      <c r="H7" s="197"/>
      <c r="I7" s="197"/>
      <c r="J7" s="197"/>
      <c r="K7" s="197"/>
      <c r="L7" s="197"/>
      <c r="M7" s="197"/>
      <c r="N7" s="198"/>
      <c r="O7" s="91" t="str">
        <f>F7&amp;"±5"</f>
        <v>2026±5</v>
      </c>
    </row>
    <row r="8" spans="2:15" x14ac:dyDescent="0.25">
      <c r="B8" s="194"/>
      <c r="C8" s="195"/>
      <c r="D8" s="93" t="s">
        <v>475</v>
      </c>
      <c r="E8" s="94" t="s">
        <v>476</v>
      </c>
      <c r="F8" s="94" t="s">
        <v>477</v>
      </c>
      <c r="G8" s="199"/>
      <c r="H8" s="200"/>
      <c r="I8" s="200"/>
      <c r="J8" s="200"/>
      <c r="K8" s="200"/>
      <c r="L8" s="200"/>
      <c r="M8" s="200"/>
      <c r="N8" s="201"/>
    </row>
    <row r="9" spans="2:15" ht="39.950000000000003" customHeight="1" x14ac:dyDescent="0.25">
      <c r="B9" s="187" t="s">
        <v>3</v>
      </c>
      <c r="C9" s="188"/>
      <c r="D9" s="189"/>
      <c r="E9" s="190"/>
      <c r="F9" s="190"/>
      <c r="G9" s="190"/>
      <c r="H9" s="190"/>
      <c r="I9" s="190"/>
      <c r="J9" s="190"/>
      <c r="K9" s="191"/>
      <c r="L9" s="191"/>
      <c r="M9" s="191"/>
      <c r="N9" s="191"/>
    </row>
    <row r="10" spans="2:15" ht="39.950000000000003" customHeight="1" x14ac:dyDescent="0.25">
      <c r="B10" s="187" t="s">
        <v>4</v>
      </c>
      <c r="C10" s="188"/>
      <c r="D10" s="189"/>
      <c r="E10" s="190"/>
      <c r="F10" s="190"/>
      <c r="G10" s="190"/>
      <c r="H10" s="190"/>
      <c r="I10" s="190"/>
      <c r="J10" s="190"/>
      <c r="K10" s="191"/>
      <c r="L10" s="191"/>
      <c r="M10" s="191"/>
      <c r="N10" s="191"/>
    </row>
    <row r="11" spans="2:15" ht="39.950000000000003" customHeight="1" x14ac:dyDescent="0.25">
      <c r="B11" s="187" t="s">
        <v>5</v>
      </c>
      <c r="C11" s="188"/>
      <c r="D11" s="190"/>
      <c r="E11" s="190"/>
      <c r="F11" s="190"/>
      <c r="G11" s="190"/>
      <c r="H11" s="190"/>
      <c r="I11" s="190"/>
      <c r="J11" s="190"/>
      <c r="K11" s="191"/>
      <c r="L11" s="191"/>
      <c r="M11" s="191"/>
      <c r="N11" s="191"/>
    </row>
    <row r="12" spans="2:15" ht="40.15" customHeight="1" x14ac:dyDescent="0.25">
      <c r="B12" s="187" t="s">
        <v>552</v>
      </c>
      <c r="C12" s="188"/>
      <c r="D12" s="190"/>
      <c r="E12" s="190"/>
      <c r="F12" s="190"/>
      <c r="G12" s="190"/>
      <c r="H12" s="190"/>
      <c r="I12" s="190"/>
      <c r="J12" s="190"/>
      <c r="K12" s="191"/>
      <c r="L12" s="191"/>
      <c r="M12" s="191"/>
      <c r="N12" s="191"/>
    </row>
    <row r="13" spans="2:15" ht="40.15" customHeight="1" x14ac:dyDescent="0.25">
      <c r="B13" s="187" t="s">
        <v>550</v>
      </c>
      <c r="C13" s="188"/>
      <c r="D13" s="190"/>
      <c r="E13" s="190"/>
      <c r="F13" s="190"/>
      <c r="G13" s="190"/>
      <c r="H13" s="190"/>
      <c r="I13" s="190"/>
      <c r="J13" s="190"/>
      <c r="K13" s="191"/>
      <c r="L13" s="191"/>
      <c r="M13" s="191"/>
      <c r="N13" s="191"/>
    </row>
    <row r="14" spans="2:15" ht="40.15" customHeight="1" x14ac:dyDescent="0.25">
      <c r="B14" s="187" t="s">
        <v>551</v>
      </c>
      <c r="C14" s="188"/>
      <c r="D14" s="190"/>
      <c r="E14" s="190"/>
      <c r="F14" s="190"/>
      <c r="G14" s="190"/>
      <c r="H14" s="190"/>
      <c r="I14" s="190"/>
      <c r="J14" s="190"/>
      <c r="K14" s="191"/>
      <c r="L14" s="191"/>
      <c r="M14" s="191"/>
      <c r="N14" s="191"/>
    </row>
  </sheetData>
  <mergeCells count="20">
    <mergeCell ref="D10:N10"/>
    <mergeCell ref="D11:N11"/>
    <mergeCell ref="D12:N12"/>
    <mergeCell ref="D13:N13"/>
    <mergeCell ref="D14:N14"/>
    <mergeCell ref="B12:C12"/>
    <mergeCell ref="B13:C13"/>
    <mergeCell ref="B14:C14"/>
    <mergeCell ref="B10:C10"/>
    <mergeCell ref="B11:C11"/>
    <mergeCell ref="D4:N4"/>
    <mergeCell ref="D3:N3"/>
    <mergeCell ref="B9:C9"/>
    <mergeCell ref="D9:N9"/>
    <mergeCell ref="B7:C8"/>
    <mergeCell ref="G7:N8"/>
    <mergeCell ref="B5:C5"/>
    <mergeCell ref="D5:N5"/>
    <mergeCell ref="B6:C6"/>
    <mergeCell ref="D6:N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P67"/>
  <sheetViews>
    <sheetView topLeftCell="A27" workbookViewId="0">
      <selection activeCell="B43" sqref="B43"/>
    </sheetView>
  </sheetViews>
  <sheetFormatPr defaultRowHeight="15" x14ac:dyDescent="0.25"/>
  <cols>
    <col min="1" max="1" width="44.42578125" customWidth="1"/>
    <col min="2" max="2" width="21.7109375" customWidth="1"/>
    <col min="3" max="3" width="15.28515625" customWidth="1"/>
    <col min="4" max="4" width="11.140625" customWidth="1"/>
    <col min="5" max="5" width="16.42578125" customWidth="1"/>
    <col min="6" max="7" width="25.42578125" customWidth="1"/>
    <col min="8" max="8" width="21.42578125" customWidth="1"/>
    <col min="9" max="9" width="22.5703125" customWidth="1"/>
    <col min="10" max="10" width="22.42578125" customWidth="1"/>
    <col min="11" max="11" width="17.42578125" customWidth="1"/>
    <col min="12" max="14" width="18.85546875" customWidth="1"/>
    <col min="15" max="15" width="10.5703125" bestFit="1" customWidth="1"/>
    <col min="16" max="16" width="14.5703125" customWidth="1"/>
  </cols>
  <sheetData>
    <row r="1" spans="1:16" s="96" customFormat="1" ht="21" x14ac:dyDescent="0.35">
      <c r="A1" s="96" t="s">
        <v>102</v>
      </c>
    </row>
    <row r="2" spans="1:16" s="97" customFormat="1" ht="21" x14ac:dyDescent="0.35">
      <c r="A2" s="97" t="s">
        <v>504</v>
      </c>
    </row>
    <row r="3" spans="1:16" x14ac:dyDescent="0.25">
      <c r="A3" t="s">
        <v>6</v>
      </c>
      <c r="B3" t="s">
        <v>7</v>
      </c>
      <c r="C3" t="s">
        <v>8</v>
      </c>
      <c r="D3" t="s">
        <v>9</v>
      </c>
      <c r="E3" t="s">
        <v>10</v>
      </c>
      <c r="F3" t="s">
        <v>11</v>
      </c>
      <c r="G3" t="s">
        <v>12</v>
      </c>
      <c r="H3" t="s">
        <v>13</v>
      </c>
      <c r="I3" t="s">
        <v>14</v>
      </c>
      <c r="J3" t="s">
        <v>15</v>
      </c>
      <c r="K3" t="s">
        <v>16</v>
      </c>
      <c r="L3" t="s">
        <v>17</v>
      </c>
      <c r="M3" t="s">
        <v>18</v>
      </c>
      <c r="N3" t="s">
        <v>331</v>
      </c>
      <c r="O3" t="s">
        <v>347</v>
      </c>
      <c r="P3" t="s">
        <v>19</v>
      </c>
    </row>
    <row r="4" spans="1:16" x14ac:dyDescent="0.25">
      <c r="A4" t="s">
        <v>13</v>
      </c>
      <c r="B4" t="s">
        <v>59</v>
      </c>
      <c r="C4" t="s">
        <v>20</v>
      </c>
      <c r="D4" t="s">
        <v>152</v>
      </c>
      <c r="E4" t="s">
        <v>360</v>
      </c>
      <c r="F4" s="76" t="s">
        <v>362</v>
      </c>
      <c r="G4" t="s">
        <v>23</v>
      </c>
      <c r="H4" s="77" t="s">
        <v>365</v>
      </c>
      <c r="I4" s="76" t="s">
        <v>387</v>
      </c>
      <c r="J4" t="s">
        <v>58</v>
      </c>
      <c r="K4" t="s">
        <v>26</v>
      </c>
      <c r="L4" t="s">
        <v>400</v>
      </c>
      <c r="M4" t="s">
        <v>417</v>
      </c>
      <c r="N4" t="s">
        <v>29</v>
      </c>
      <c r="O4" t="s">
        <v>408</v>
      </c>
      <c r="P4" t="s">
        <v>30</v>
      </c>
    </row>
    <row r="5" spans="1:16" x14ac:dyDescent="0.25">
      <c r="A5" t="s">
        <v>18</v>
      </c>
      <c r="B5" t="s">
        <v>31</v>
      </c>
      <c r="C5" t="s">
        <v>32</v>
      </c>
      <c r="D5" t="s">
        <v>353</v>
      </c>
      <c r="E5" t="s">
        <v>50</v>
      </c>
      <c r="F5" t="s">
        <v>346</v>
      </c>
      <c r="G5" t="s">
        <v>34</v>
      </c>
      <c r="H5" s="77" t="s">
        <v>366</v>
      </c>
      <c r="I5" t="s">
        <v>388</v>
      </c>
      <c r="J5" t="s">
        <v>61</v>
      </c>
      <c r="K5" t="s">
        <v>37</v>
      </c>
      <c r="L5" t="s">
        <v>401</v>
      </c>
      <c r="M5" t="s">
        <v>404</v>
      </c>
      <c r="N5" t="s">
        <v>39</v>
      </c>
      <c r="O5" t="s">
        <v>474</v>
      </c>
    </row>
    <row r="6" spans="1:16" x14ac:dyDescent="0.25">
      <c r="A6" t="s">
        <v>16</v>
      </c>
      <c r="B6" t="s">
        <v>337</v>
      </c>
      <c r="C6" t="s">
        <v>40</v>
      </c>
      <c r="D6" t="s">
        <v>354</v>
      </c>
      <c r="E6" t="s">
        <v>56</v>
      </c>
      <c r="F6" t="s">
        <v>418</v>
      </c>
      <c r="G6" t="s">
        <v>42</v>
      </c>
      <c r="H6" s="77" t="s">
        <v>367</v>
      </c>
      <c r="I6" t="s">
        <v>389</v>
      </c>
      <c r="J6" t="s">
        <v>64</v>
      </c>
      <c r="K6" t="s">
        <v>46</v>
      </c>
      <c r="L6" t="s">
        <v>402</v>
      </c>
      <c r="M6" t="s">
        <v>405</v>
      </c>
      <c r="N6" t="s">
        <v>48</v>
      </c>
      <c r="O6" t="s">
        <v>19</v>
      </c>
    </row>
    <row r="7" spans="1:16" x14ac:dyDescent="0.25">
      <c r="A7" t="s">
        <v>347</v>
      </c>
      <c r="B7" t="s">
        <v>348</v>
      </c>
      <c r="C7" t="s">
        <v>49</v>
      </c>
      <c r="D7" t="s">
        <v>355</v>
      </c>
      <c r="E7" t="s">
        <v>33</v>
      </c>
      <c r="F7" t="s">
        <v>51</v>
      </c>
      <c r="G7" t="s">
        <v>340</v>
      </c>
      <c r="H7" s="77" t="s">
        <v>368</v>
      </c>
      <c r="I7" t="s">
        <v>419</v>
      </c>
      <c r="J7" s="76" t="s">
        <v>397</v>
      </c>
      <c r="K7" t="s">
        <v>49</v>
      </c>
      <c r="L7" s="76" t="s">
        <v>403</v>
      </c>
      <c r="M7" t="s">
        <v>406</v>
      </c>
      <c r="N7" t="s">
        <v>55</v>
      </c>
    </row>
    <row r="8" spans="1:16" x14ac:dyDescent="0.25">
      <c r="A8" t="s">
        <v>8</v>
      </c>
      <c r="B8" t="s">
        <v>349</v>
      </c>
      <c r="D8" t="s">
        <v>356</v>
      </c>
      <c r="E8" t="s">
        <v>361</v>
      </c>
      <c r="F8" t="s">
        <v>363</v>
      </c>
      <c r="G8" t="s">
        <v>49</v>
      </c>
      <c r="H8" s="77" t="s">
        <v>369</v>
      </c>
      <c r="I8" t="s">
        <v>417</v>
      </c>
      <c r="J8" t="s">
        <v>36</v>
      </c>
      <c r="L8" s="76" t="s">
        <v>19</v>
      </c>
      <c r="M8" s="76" t="s">
        <v>407</v>
      </c>
      <c r="N8" t="s">
        <v>19</v>
      </c>
    </row>
    <row r="9" spans="1:16" x14ac:dyDescent="0.25">
      <c r="A9" t="s">
        <v>9</v>
      </c>
      <c r="B9" t="s">
        <v>350</v>
      </c>
      <c r="D9" t="s">
        <v>357</v>
      </c>
      <c r="E9" t="s">
        <v>21</v>
      </c>
      <c r="F9" s="76" t="s">
        <v>364</v>
      </c>
      <c r="H9" s="77" t="s">
        <v>370</v>
      </c>
      <c r="I9" t="s">
        <v>44</v>
      </c>
      <c r="J9" t="s">
        <v>63</v>
      </c>
      <c r="M9" s="76" t="s">
        <v>19</v>
      </c>
    </row>
    <row r="10" spans="1:16" x14ac:dyDescent="0.25">
      <c r="A10" t="s">
        <v>10</v>
      </c>
      <c r="B10" t="s">
        <v>146</v>
      </c>
      <c r="D10" t="s">
        <v>358</v>
      </c>
      <c r="E10" s="76" t="s">
        <v>41</v>
      </c>
      <c r="F10" s="76" t="s">
        <v>49</v>
      </c>
      <c r="H10" s="77" t="s">
        <v>43</v>
      </c>
      <c r="I10" t="s">
        <v>390</v>
      </c>
      <c r="J10" t="s">
        <v>45</v>
      </c>
    </row>
    <row r="11" spans="1:16" x14ac:dyDescent="0.25">
      <c r="A11" s="76" t="s">
        <v>7</v>
      </c>
      <c r="B11" t="s">
        <v>467</v>
      </c>
      <c r="D11" s="76" t="s">
        <v>359</v>
      </c>
      <c r="E11" t="s">
        <v>19</v>
      </c>
      <c r="H11" s="77" t="s">
        <v>371</v>
      </c>
      <c r="I11" t="s">
        <v>391</v>
      </c>
      <c r="J11" t="s">
        <v>62</v>
      </c>
    </row>
    <row r="12" spans="1:16" x14ac:dyDescent="0.25">
      <c r="A12" s="76" t="s">
        <v>17</v>
      </c>
      <c r="B12" t="s">
        <v>351</v>
      </c>
      <c r="D12" s="76" t="s">
        <v>22</v>
      </c>
      <c r="H12" s="77" t="s">
        <v>372</v>
      </c>
      <c r="I12" s="76" t="s">
        <v>392</v>
      </c>
      <c r="J12" s="76" t="s">
        <v>398</v>
      </c>
    </row>
    <row r="13" spans="1:16" x14ac:dyDescent="0.25">
      <c r="A13" s="76" t="s">
        <v>11</v>
      </c>
      <c r="B13" t="s">
        <v>352</v>
      </c>
      <c r="D13" s="76" t="s">
        <v>19</v>
      </c>
      <c r="H13" s="77" t="s">
        <v>373</v>
      </c>
      <c r="I13" s="76" t="s">
        <v>393</v>
      </c>
      <c r="J13" t="s">
        <v>25</v>
      </c>
    </row>
    <row r="14" spans="1:16" x14ac:dyDescent="0.25">
      <c r="A14" s="76" t="s">
        <v>12</v>
      </c>
      <c r="B14" t="s">
        <v>468</v>
      </c>
      <c r="H14" s="77" t="s">
        <v>374</v>
      </c>
      <c r="I14" t="s">
        <v>35</v>
      </c>
      <c r="J14" t="s">
        <v>399</v>
      </c>
    </row>
    <row r="15" spans="1:16" x14ac:dyDescent="0.25">
      <c r="A15" s="76" t="s">
        <v>14</v>
      </c>
      <c r="B15" s="76" t="s">
        <v>19</v>
      </c>
      <c r="H15" s="77" t="s">
        <v>375</v>
      </c>
      <c r="I15" t="s">
        <v>420</v>
      </c>
      <c r="J15" s="76" t="s">
        <v>19</v>
      </c>
    </row>
    <row r="16" spans="1:16" x14ac:dyDescent="0.25">
      <c r="A16" s="76" t="s">
        <v>15</v>
      </c>
      <c r="H16" s="77" t="s">
        <v>376</v>
      </c>
      <c r="I16" t="s">
        <v>469</v>
      </c>
    </row>
    <row r="17" spans="1:12" x14ac:dyDescent="0.25">
      <c r="A17" t="s">
        <v>331</v>
      </c>
      <c r="H17" s="77" t="s">
        <v>377</v>
      </c>
      <c r="I17" t="s">
        <v>216</v>
      </c>
    </row>
    <row r="18" spans="1:12" x14ac:dyDescent="0.25">
      <c r="A18" t="s">
        <v>19</v>
      </c>
      <c r="H18" s="77" t="s">
        <v>378</v>
      </c>
      <c r="I18" t="s">
        <v>394</v>
      </c>
    </row>
    <row r="19" spans="1:12" x14ac:dyDescent="0.25">
      <c r="A19" s="126"/>
      <c r="H19" s="77" t="s">
        <v>379</v>
      </c>
      <c r="I19" t="s">
        <v>421</v>
      </c>
    </row>
    <row r="20" spans="1:12" x14ac:dyDescent="0.25">
      <c r="H20" s="77" t="s">
        <v>380</v>
      </c>
      <c r="I20" s="76" t="s">
        <v>395</v>
      </c>
    </row>
    <row r="21" spans="1:12" x14ac:dyDescent="0.25">
      <c r="H21" s="77" t="s">
        <v>381</v>
      </c>
      <c r="I21" t="s">
        <v>396</v>
      </c>
    </row>
    <row r="22" spans="1:12" x14ac:dyDescent="0.25">
      <c r="H22" s="77" t="s">
        <v>382</v>
      </c>
      <c r="I22" t="s">
        <v>24</v>
      </c>
    </row>
    <row r="23" spans="1:12" x14ac:dyDescent="0.25">
      <c r="H23" s="77" t="s">
        <v>383</v>
      </c>
      <c r="I23" s="76" t="s">
        <v>19</v>
      </c>
    </row>
    <row r="24" spans="1:12" x14ac:dyDescent="0.25">
      <c r="H24" s="77" t="s">
        <v>384</v>
      </c>
    </row>
    <row r="25" spans="1:12" x14ac:dyDescent="0.25">
      <c r="H25" s="77" t="s">
        <v>385</v>
      </c>
    </row>
    <row r="26" spans="1:12" x14ac:dyDescent="0.25">
      <c r="H26" s="77" t="s">
        <v>386</v>
      </c>
    </row>
    <row r="27" spans="1:12" x14ac:dyDescent="0.25">
      <c r="H27" s="78" t="s">
        <v>52</v>
      </c>
    </row>
    <row r="28" spans="1:12" x14ac:dyDescent="0.25">
      <c r="H28" s="79" t="s">
        <v>19</v>
      </c>
    </row>
    <row r="29" spans="1:12" s="97" customFormat="1" ht="21" x14ac:dyDescent="0.35">
      <c r="A29" s="97" t="s">
        <v>505</v>
      </c>
    </row>
    <row r="30" spans="1:12" x14ac:dyDescent="0.25">
      <c r="A30" s="80" t="s">
        <v>422</v>
      </c>
      <c r="B30" s="80" t="s">
        <v>346</v>
      </c>
      <c r="C30" s="80" t="s">
        <v>388</v>
      </c>
      <c r="D30" s="2" t="s">
        <v>394</v>
      </c>
      <c r="E30" s="2" t="s">
        <v>420</v>
      </c>
      <c r="F30" s="80" t="s">
        <v>44</v>
      </c>
      <c r="G30" s="2" t="s">
        <v>35</v>
      </c>
      <c r="H30" s="2" t="s">
        <v>391</v>
      </c>
      <c r="I30" s="2" t="s">
        <v>419</v>
      </c>
      <c r="J30" s="2" t="s">
        <v>417</v>
      </c>
      <c r="K30" s="2" t="s">
        <v>389</v>
      </c>
      <c r="L30" s="2" t="s">
        <v>421</v>
      </c>
    </row>
    <row r="31" spans="1:12" x14ac:dyDescent="0.25">
      <c r="A31" s="81" t="s">
        <v>343</v>
      </c>
      <c r="B31" s="81" t="s">
        <v>22</v>
      </c>
      <c r="C31" s="81" t="s">
        <v>409</v>
      </c>
      <c r="D31" s="83" t="s">
        <v>425</v>
      </c>
      <c r="E31" s="83" t="s">
        <v>429</v>
      </c>
      <c r="F31" s="81" t="s">
        <v>432</v>
      </c>
      <c r="G31" s="83" t="s">
        <v>439</v>
      </c>
      <c r="H31" s="83" t="s">
        <v>448</v>
      </c>
      <c r="I31" s="83" t="s">
        <v>470</v>
      </c>
      <c r="J31" s="83" t="s">
        <v>456</v>
      </c>
      <c r="K31" s="83" t="s">
        <v>459</v>
      </c>
      <c r="L31" s="83" t="s">
        <v>464</v>
      </c>
    </row>
    <row r="32" spans="1:12" x14ac:dyDescent="0.25">
      <c r="A32" s="81" t="s">
        <v>344</v>
      </c>
      <c r="B32" s="81" t="s">
        <v>423</v>
      </c>
      <c r="C32" s="81" t="s">
        <v>410</v>
      </c>
      <c r="D32" s="83" t="s">
        <v>426</v>
      </c>
      <c r="E32" s="83" t="s">
        <v>430</v>
      </c>
      <c r="F32" s="81" t="s">
        <v>433</v>
      </c>
      <c r="G32" s="83" t="s">
        <v>440</v>
      </c>
      <c r="H32" s="83" t="s">
        <v>449</v>
      </c>
      <c r="I32" s="83" t="s">
        <v>452</v>
      </c>
      <c r="J32" s="83" t="s">
        <v>457</v>
      </c>
      <c r="K32" s="83" t="s">
        <v>460</v>
      </c>
      <c r="L32" s="83" t="s">
        <v>465</v>
      </c>
    </row>
    <row r="33" spans="1:12" x14ac:dyDescent="0.25">
      <c r="A33" s="81" t="s">
        <v>345</v>
      </c>
      <c r="B33" s="81" t="s">
        <v>424</v>
      </c>
      <c r="C33" s="81" t="s">
        <v>411</v>
      </c>
      <c r="D33" s="83" t="s">
        <v>427</v>
      </c>
      <c r="E33" s="83" t="s">
        <v>431</v>
      </c>
      <c r="F33" s="81" t="s">
        <v>434</v>
      </c>
      <c r="G33" s="83" t="s">
        <v>441</v>
      </c>
      <c r="H33" s="83" t="s">
        <v>414</v>
      </c>
      <c r="I33" s="83" t="s">
        <v>471</v>
      </c>
      <c r="J33" s="83" t="s">
        <v>458</v>
      </c>
      <c r="K33" s="83" t="s">
        <v>461</v>
      </c>
      <c r="L33" s="83" t="s">
        <v>466</v>
      </c>
    </row>
    <row r="34" spans="1:12" x14ac:dyDescent="0.25">
      <c r="A34" s="82" t="s">
        <v>19</v>
      </c>
      <c r="B34" s="82" t="s">
        <v>19</v>
      </c>
      <c r="C34" s="81" t="s">
        <v>412</v>
      </c>
      <c r="D34" s="83" t="s">
        <v>472</v>
      </c>
      <c r="E34" s="84" t="s">
        <v>19</v>
      </c>
      <c r="F34" s="81" t="s">
        <v>473</v>
      </c>
      <c r="G34" s="83" t="s">
        <v>442</v>
      </c>
      <c r="H34" s="83" t="s">
        <v>450</v>
      </c>
      <c r="I34" s="83" t="s">
        <v>453</v>
      </c>
      <c r="J34" s="84" t="s">
        <v>19</v>
      </c>
      <c r="K34" s="83" t="s">
        <v>462</v>
      </c>
      <c r="L34" s="84" t="s">
        <v>19</v>
      </c>
    </row>
    <row r="35" spans="1:12" x14ac:dyDescent="0.25">
      <c r="C35" s="81" t="s">
        <v>413</v>
      </c>
      <c r="D35" s="83" t="s">
        <v>428</v>
      </c>
      <c r="F35" s="81" t="s">
        <v>435</v>
      </c>
      <c r="G35" s="83" t="s">
        <v>443</v>
      </c>
      <c r="H35" s="83" t="s">
        <v>451</v>
      </c>
      <c r="I35" s="83" t="s">
        <v>454</v>
      </c>
      <c r="K35" s="83" t="s">
        <v>463</v>
      </c>
    </row>
    <row r="36" spans="1:12" x14ac:dyDescent="0.25">
      <c r="C36" s="82" t="s">
        <v>19</v>
      </c>
      <c r="D36" s="84" t="s">
        <v>19</v>
      </c>
      <c r="F36" s="81" t="s">
        <v>436</v>
      </c>
      <c r="G36" s="83" t="s">
        <v>444</v>
      </c>
      <c r="H36" s="83" t="s">
        <v>415</v>
      </c>
      <c r="I36" s="83" t="s">
        <v>455</v>
      </c>
      <c r="K36" s="84" t="s">
        <v>19</v>
      </c>
    </row>
    <row r="37" spans="1:12" x14ac:dyDescent="0.25">
      <c r="F37" s="81" t="s">
        <v>437</v>
      </c>
      <c r="G37" s="83" t="s">
        <v>445</v>
      </c>
      <c r="H37" s="84" t="s">
        <v>19</v>
      </c>
      <c r="I37" s="84" t="s">
        <v>19</v>
      </c>
    </row>
    <row r="38" spans="1:12" x14ac:dyDescent="0.25">
      <c r="F38" s="81" t="s">
        <v>438</v>
      </c>
      <c r="G38" s="83" t="s">
        <v>446</v>
      </c>
    </row>
    <row r="39" spans="1:12" x14ac:dyDescent="0.25">
      <c r="F39" s="82" t="s">
        <v>19</v>
      </c>
      <c r="G39" s="83" t="s">
        <v>447</v>
      </c>
    </row>
    <row r="40" spans="1:12" x14ac:dyDescent="0.25">
      <c r="G40" s="84" t="s">
        <v>19</v>
      </c>
    </row>
    <row r="41" spans="1:12" s="97" customFormat="1" ht="21" x14ac:dyDescent="0.35">
      <c r="A41" s="97" t="s">
        <v>506</v>
      </c>
    </row>
    <row r="42" spans="1:12" x14ac:dyDescent="0.25">
      <c r="A42" t="s">
        <v>73</v>
      </c>
      <c r="B42" t="s">
        <v>503</v>
      </c>
    </row>
    <row r="43" spans="1:12" x14ac:dyDescent="0.25">
      <c r="A43" t="s">
        <v>86</v>
      </c>
      <c r="B43" t="s">
        <v>69</v>
      </c>
    </row>
    <row r="44" spans="1:12" x14ac:dyDescent="0.25">
      <c r="A44" t="s">
        <v>82</v>
      </c>
      <c r="B44" t="s">
        <v>76</v>
      </c>
    </row>
    <row r="45" spans="1:12" x14ac:dyDescent="0.25">
      <c r="A45" t="s">
        <v>78</v>
      </c>
    </row>
    <row r="46" spans="1:12" s="96" customFormat="1" ht="21" x14ac:dyDescent="0.35">
      <c r="A46" s="96" t="s">
        <v>507</v>
      </c>
    </row>
    <row r="47" spans="1:12" x14ac:dyDescent="0.25">
      <c r="A47" t="s">
        <v>88</v>
      </c>
    </row>
    <row r="48" spans="1:12" x14ac:dyDescent="0.25">
      <c r="A48" s="73" t="s">
        <v>89</v>
      </c>
    </row>
    <row r="49" spans="1:8" x14ac:dyDescent="0.25">
      <c r="A49" s="73" t="s">
        <v>90</v>
      </c>
    </row>
    <row r="50" spans="1:8" x14ac:dyDescent="0.25">
      <c r="A50" s="73" t="s">
        <v>91</v>
      </c>
    </row>
    <row r="51" spans="1:8" x14ac:dyDescent="0.25">
      <c r="A51" t="s">
        <v>92</v>
      </c>
    </row>
    <row r="52" spans="1:8" x14ac:dyDescent="0.25">
      <c r="A52" t="s">
        <v>93</v>
      </c>
    </row>
    <row r="53" spans="1:8" x14ac:dyDescent="0.25">
      <c r="A53" t="s">
        <v>94</v>
      </c>
    </row>
    <row r="54" spans="1:8" x14ac:dyDescent="0.25">
      <c r="A54" t="s">
        <v>95</v>
      </c>
    </row>
    <row r="55" spans="1:8" x14ac:dyDescent="0.25">
      <c r="A55" t="s">
        <v>96</v>
      </c>
    </row>
    <row r="56" spans="1:8" x14ac:dyDescent="0.25">
      <c r="A56" t="s">
        <v>97</v>
      </c>
    </row>
    <row r="57" spans="1:8" x14ac:dyDescent="0.25">
      <c r="A57" t="s">
        <v>98</v>
      </c>
    </row>
    <row r="58" spans="1:8" x14ac:dyDescent="0.25">
      <c r="A58" t="s">
        <v>99</v>
      </c>
    </row>
    <row r="59" spans="1:8" x14ac:dyDescent="0.25">
      <c r="A59" t="s">
        <v>100</v>
      </c>
    </row>
    <row r="60" spans="1:8" x14ac:dyDescent="0.25">
      <c r="A60" t="s">
        <v>101</v>
      </c>
    </row>
    <row r="62" spans="1:8" s="96" customFormat="1" ht="21" x14ac:dyDescent="0.35">
      <c r="A62" s="96" t="s">
        <v>132</v>
      </c>
    </row>
    <row r="63" spans="1:8" x14ac:dyDescent="0.25">
      <c r="A63" t="s">
        <v>74</v>
      </c>
      <c r="B63" t="s">
        <v>68</v>
      </c>
      <c r="C63" t="s">
        <v>67</v>
      </c>
      <c r="D63" t="s">
        <v>70</v>
      </c>
      <c r="E63" t="s">
        <v>71</v>
      </c>
      <c r="F63" t="s">
        <v>81</v>
      </c>
      <c r="G63" t="s">
        <v>84</v>
      </c>
      <c r="H63" t="s">
        <v>72</v>
      </c>
    </row>
    <row r="64" spans="1:8" x14ac:dyDescent="0.25">
      <c r="A64" t="s">
        <v>69</v>
      </c>
      <c r="B64" s="1" t="s">
        <v>75</v>
      </c>
      <c r="C64" t="s">
        <v>69</v>
      </c>
      <c r="D64" t="s">
        <v>69</v>
      </c>
      <c r="E64" t="s">
        <v>77</v>
      </c>
      <c r="F64" t="s">
        <v>69</v>
      </c>
      <c r="G64" t="s">
        <v>69</v>
      </c>
      <c r="H64" t="s">
        <v>69</v>
      </c>
    </row>
    <row r="65" spans="1:8" x14ac:dyDescent="0.25">
      <c r="A65" t="s">
        <v>76</v>
      </c>
      <c r="B65" s="1" t="s">
        <v>79</v>
      </c>
      <c r="C65" t="s">
        <v>76</v>
      </c>
      <c r="D65" t="s">
        <v>76</v>
      </c>
      <c r="E65" t="s">
        <v>80</v>
      </c>
      <c r="F65" t="s">
        <v>76</v>
      </c>
      <c r="G65" t="s">
        <v>76</v>
      </c>
      <c r="H65" t="s">
        <v>76</v>
      </c>
    </row>
    <row r="66" spans="1:8" x14ac:dyDescent="0.25">
      <c r="B66" s="1" t="s">
        <v>83</v>
      </c>
      <c r="E66" t="s">
        <v>85</v>
      </c>
    </row>
    <row r="67" spans="1:8" x14ac:dyDescent="0.25">
      <c r="B67" s="1" t="s">
        <v>87</v>
      </c>
    </row>
  </sheetData>
  <pageMargins left="0.7" right="0.7" top="0.75" bottom="0.75" header="0.3" footer="0.3"/>
  <pageSetup orientation="portrait" r:id="rId1"/>
  <tableParts count="26">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59999389629810485"/>
    <pageSetUpPr fitToPage="1"/>
  </sheetPr>
  <dimension ref="A1:T403"/>
  <sheetViews>
    <sheetView showGridLines="0" zoomScale="80" zoomScaleNormal="80" workbookViewId="0">
      <pane xSplit="1" ySplit="3" topLeftCell="B4" activePane="bottomRight" state="frozen"/>
      <selection pane="topRight" activeCell="B1" sqref="B1"/>
      <selection pane="bottomLeft" activeCell="A6" sqref="A6"/>
      <selection pane="bottomRight" activeCell="B4" sqref="B4"/>
    </sheetView>
  </sheetViews>
  <sheetFormatPr defaultColWidth="9.140625" defaultRowHeight="18.75" x14ac:dyDescent="0.3"/>
  <cols>
    <col min="1" max="1" width="18.85546875" style="9" customWidth="1"/>
    <col min="2" max="2" width="13.85546875" style="10" bestFit="1" customWidth="1"/>
    <col min="3" max="3" width="36.42578125" style="9" bestFit="1" customWidth="1"/>
    <col min="4" max="4" width="23.42578125" style="9" customWidth="1"/>
    <col min="5" max="5" width="15.42578125" style="9" customWidth="1"/>
    <col min="6" max="6" width="42.140625" style="9" customWidth="1"/>
    <col min="7" max="7" width="57" style="8" bestFit="1" customWidth="1"/>
    <col min="8" max="9" width="15.85546875" style="5" bestFit="1" customWidth="1"/>
    <col min="10" max="10" width="13.7109375" style="5" bestFit="1" customWidth="1"/>
    <col min="11" max="11" width="33.42578125" style="8" bestFit="1" customWidth="1"/>
    <col min="12" max="12" width="17.5703125" style="8" bestFit="1" customWidth="1"/>
    <col min="13" max="13" width="17.28515625" style="8" customWidth="1"/>
    <col min="14" max="14" width="42.140625" style="8" customWidth="1"/>
    <col min="15" max="15" width="15.7109375" style="8" customWidth="1"/>
    <col min="16" max="16" width="16.42578125" style="8" bestFit="1" customWidth="1"/>
    <col min="17" max="17" width="15.85546875" style="8" bestFit="1" customWidth="1"/>
    <col min="18" max="20" width="15.7109375" style="8" customWidth="1"/>
    <col min="21" max="35" width="9.140625" style="8"/>
    <col min="36" max="51" width="30.85546875" style="8" customWidth="1"/>
    <col min="52" max="16384" width="9.140625" style="8"/>
  </cols>
  <sheetData>
    <row r="1" spans="1:20" x14ac:dyDescent="0.3">
      <c r="A1" s="8"/>
      <c r="B1" s="99"/>
      <c r="C1" s="99"/>
      <c r="D1" s="99"/>
      <c r="E1" s="99"/>
      <c r="F1" s="99"/>
      <c r="H1" s="8"/>
      <c r="O1" s="209" t="s">
        <v>132</v>
      </c>
      <c r="P1" s="210"/>
      <c r="Q1" s="210"/>
      <c r="R1" s="211"/>
      <c r="S1" s="209" t="s">
        <v>118</v>
      </c>
      <c r="T1" s="211"/>
    </row>
    <row r="2" spans="1:20" ht="19.5" thickBot="1" x14ac:dyDescent="0.35">
      <c r="A2" s="8"/>
      <c r="B2" s="218" t="s">
        <v>516</v>
      </c>
      <c r="C2" s="219"/>
      <c r="D2" s="219"/>
      <c r="E2" s="219"/>
      <c r="F2" s="219"/>
      <c r="G2" s="219"/>
      <c r="H2" s="219"/>
      <c r="I2" s="219"/>
      <c r="J2" s="219"/>
      <c r="K2" s="220"/>
      <c r="L2" s="215" t="s">
        <v>131</v>
      </c>
      <c r="M2" s="216"/>
      <c r="N2" s="217"/>
      <c r="O2" s="212" t="s">
        <v>529</v>
      </c>
      <c r="P2" s="213"/>
      <c r="Q2" s="213"/>
      <c r="R2" s="213"/>
      <c r="S2" s="213"/>
      <c r="T2" s="214"/>
    </row>
    <row r="3" spans="1:20" s="13" customFormat="1" ht="42" x14ac:dyDescent="0.35">
      <c r="A3" s="12" t="s">
        <v>103</v>
      </c>
      <c r="B3" s="139" t="s">
        <v>104</v>
      </c>
      <c r="C3" s="139" t="s">
        <v>105</v>
      </c>
      <c r="D3" s="139" t="s">
        <v>416</v>
      </c>
      <c r="E3" s="139" t="s">
        <v>106</v>
      </c>
      <c r="F3" s="139" t="s">
        <v>107</v>
      </c>
      <c r="G3" s="139" t="s">
        <v>108</v>
      </c>
      <c r="H3" s="139" t="s">
        <v>341</v>
      </c>
      <c r="I3" s="139" t="s">
        <v>503</v>
      </c>
      <c r="J3" s="139" t="s">
        <v>73</v>
      </c>
      <c r="K3" s="139" t="s">
        <v>110</v>
      </c>
      <c r="L3" s="105" t="s">
        <v>514</v>
      </c>
      <c r="M3" s="105" t="s">
        <v>518</v>
      </c>
      <c r="N3" s="105" t="s">
        <v>117</v>
      </c>
      <c r="O3" s="106" t="s">
        <v>515</v>
      </c>
      <c r="P3" s="106" t="s">
        <v>284</v>
      </c>
      <c r="Q3" s="106" t="s">
        <v>286</v>
      </c>
      <c r="R3" s="106" t="s">
        <v>84</v>
      </c>
      <c r="S3" s="106" t="s">
        <v>71</v>
      </c>
      <c r="T3" s="106" t="s">
        <v>522</v>
      </c>
    </row>
    <row r="4" spans="1:20" x14ac:dyDescent="0.3">
      <c r="A4" s="9" t="str">
        <f>IF(IDNum[[#This Row],[I.D. Num]]="--","",IDNum[[#This Row],[I.D. Num]])</f>
        <v/>
      </c>
      <c r="B4" s="122"/>
      <c r="C4" s="123"/>
      <c r="D4" s="123"/>
      <c r="E4" s="123"/>
      <c r="F4" s="123"/>
      <c r="G4" s="123"/>
      <c r="H4" s="124"/>
      <c r="I4" s="124"/>
      <c r="J4" s="123"/>
      <c r="K4" s="9"/>
      <c r="L4" s="108"/>
      <c r="M4" s="124"/>
      <c r="N4" s="9"/>
      <c r="O4" s="11"/>
      <c r="P4" s="11"/>
      <c r="Q4" s="11"/>
      <c r="R4" s="11"/>
      <c r="S4" s="11"/>
      <c r="T4" s="11"/>
    </row>
    <row r="5" spans="1:20" x14ac:dyDescent="0.3">
      <c r="A5" s="9" t="str">
        <f>IF(IDNum[[#This Row],[I.D. Num]]="--","",IDNum[[#This Row],[I.D. Num]])</f>
        <v/>
      </c>
      <c r="B5" s="122"/>
      <c r="C5" s="123"/>
      <c r="D5" s="123"/>
      <c r="E5" s="123"/>
      <c r="F5" s="123"/>
      <c r="G5" s="123"/>
      <c r="H5" s="124"/>
      <c r="I5" s="124"/>
      <c r="J5" s="123"/>
      <c r="K5" s="125"/>
      <c r="L5" s="108"/>
      <c r="M5" s="124"/>
      <c r="N5" s="9"/>
      <c r="O5" s="11"/>
      <c r="P5" s="11"/>
      <c r="Q5" s="11"/>
      <c r="R5" s="11"/>
      <c r="S5" s="11"/>
      <c r="T5" s="11"/>
    </row>
    <row r="6" spans="1:20" x14ac:dyDescent="0.3">
      <c r="A6" s="9" t="str">
        <f>IF(IDNum[[#This Row],[I.D. Num]]="--","",IDNum[[#This Row],[I.D. Num]])</f>
        <v/>
      </c>
      <c r="B6" s="122"/>
      <c r="C6" s="123"/>
      <c r="D6" s="123"/>
      <c r="E6" s="123"/>
      <c r="F6" s="123"/>
      <c r="G6" s="123"/>
      <c r="H6" s="124"/>
      <c r="I6" s="124"/>
      <c r="J6" s="123"/>
      <c r="K6" s="125"/>
      <c r="L6" s="108"/>
      <c r="M6" s="124"/>
      <c r="N6" s="9"/>
      <c r="O6" s="11"/>
      <c r="P6" s="11"/>
      <c r="Q6" s="11"/>
      <c r="R6" s="11"/>
      <c r="S6" s="11"/>
      <c r="T6" s="11"/>
    </row>
    <row r="7" spans="1:20" x14ac:dyDescent="0.3">
      <c r="A7" s="9" t="str">
        <f>IF(IDNum[[#This Row],[I.D. Num]]="--","",IDNum[[#This Row],[I.D. Num]])</f>
        <v/>
      </c>
      <c r="B7" s="122"/>
      <c r="C7" s="123"/>
      <c r="D7" s="123"/>
      <c r="E7" s="123"/>
      <c r="F7" s="123"/>
      <c r="G7" s="123"/>
      <c r="H7" s="124"/>
      <c r="I7" s="124"/>
      <c r="J7" s="123"/>
      <c r="K7" s="123"/>
      <c r="L7" s="109"/>
      <c r="M7" s="124"/>
      <c r="N7" s="9"/>
      <c r="O7" s="11"/>
      <c r="P7" s="11"/>
      <c r="Q7" s="11"/>
      <c r="R7" s="11"/>
      <c r="S7" s="11"/>
      <c r="T7" s="11"/>
    </row>
    <row r="8" spans="1:20" x14ac:dyDescent="0.3">
      <c r="A8" s="9" t="str">
        <f>IF(IDNum[[#This Row],[I.D. Num]]="--","",IDNum[[#This Row],[I.D. Num]])</f>
        <v/>
      </c>
      <c r="B8" s="122"/>
      <c r="C8" s="123"/>
      <c r="D8" s="123"/>
      <c r="E8" s="123"/>
      <c r="F8" s="123"/>
      <c r="G8" s="123"/>
      <c r="H8" s="124"/>
      <c r="I8" s="124"/>
      <c r="J8" s="123"/>
      <c r="K8" s="125"/>
      <c r="L8" s="108"/>
      <c r="M8" s="124"/>
      <c r="N8" s="9"/>
      <c r="O8" s="11"/>
      <c r="P8" s="11"/>
      <c r="Q8" s="11"/>
      <c r="R8" s="11"/>
      <c r="S8" s="11"/>
      <c r="T8" s="11"/>
    </row>
    <row r="9" spans="1:20" x14ac:dyDescent="0.3">
      <c r="A9" s="9" t="str">
        <f>IF(IDNum[[#This Row],[I.D. Num]]="--","",IDNum[[#This Row],[I.D. Num]])</f>
        <v/>
      </c>
      <c r="B9" s="122"/>
      <c r="C9" s="123"/>
      <c r="D9" s="123"/>
      <c r="E9" s="123"/>
      <c r="F9" s="123"/>
      <c r="G9" s="123"/>
      <c r="H9" s="124"/>
      <c r="I9" s="124"/>
      <c r="J9" s="123"/>
      <c r="K9" s="125"/>
      <c r="L9" s="108"/>
      <c r="M9" s="124"/>
      <c r="N9" s="9"/>
      <c r="O9" s="11"/>
      <c r="P9" s="11"/>
      <c r="Q9" s="11"/>
      <c r="R9" s="11"/>
      <c r="S9" s="11"/>
      <c r="T9" s="11"/>
    </row>
    <row r="10" spans="1:20" x14ac:dyDescent="0.3">
      <c r="A10" s="9" t="str">
        <f>IF(IDNum[[#This Row],[I.D. Num]]="--","",IDNum[[#This Row],[I.D. Num]])</f>
        <v/>
      </c>
      <c r="B10" s="122"/>
      <c r="C10" s="123"/>
      <c r="D10" s="123"/>
      <c r="E10" s="123"/>
      <c r="F10" s="123"/>
      <c r="G10" s="123"/>
      <c r="H10" s="124"/>
      <c r="I10" s="124"/>
      <c r="J10" s="123"/>
      <c r="K10" s="125"/>
      <c r="L10" s="108"/>
      <c r="M10" s="124"/>
      <c r="N10" s="9"/>
      <c r="O10" s="11"/>
      <c r="P10" s="11"/>
      <c r="Q10" s="11"/>
      <c r="R10" s="11"/>
      <c r="S10" s="11"/>
      <c r="T10" s="11"/>
    </row>
    <row r="11" spans="1:20" x14ac:dyDescent="0.3">
      <c r="A11" s="9" t="str">
        <f>IF(IDNum[[#This Row],[I.D. Num]]="--","",IDNum[[#This Row],[I.D. Num]])</f>
        <v/>
      </c>
      <c r="B11" s="122"/>
      <c r="C11" s="123"/>
      <c r="D11" s="123"/>
      <c r="E11" s="123"/>
      <c r="F11" s="123"/>
      <c r="G11" s="123"/>
      <c r="H11" s="124"/>
      <c r="I11" s="124"/>
      <c r="J11" s="123"/>
      <c r="K11" s="9"/>
      <c r="L11" s="108"/>
      <c r="M11" s="124"/>
      <c r="N11" s="9"/>
      <c r="O11" s="11"/>
      <c r="P11" s="11"/>
      <c r="Q11" s="11"/>
      <c r="R11" s="11"/>
      <c r="S11" s="11"/>
      <c r="T11" s="11"/>
    </row>
    <row r="12" spans="1:20" x14ac:dyDescent="0.3">
      <c r="A12" s="9" t="str">
        <f>IF(IDNum[[#This Row],[I.D. Num]]="--","",IDNum[[#This Row],[I.D. Num]])</f>
        <v/>
      </c>
      <c r="B12" s="122"/>
      <c r="C12" s="123"/>
      <c r="D12" s="123"/>
      <c r="E12" s="123"/>
      <c r="F12" s="123"/>
      <c r="G12" s="123"/>
      <c r="H12" s="124"/>
      <c r="I12" s="124"/>
      <c r="J12" s="123"/>
      <c r="K12" s="9"/>
      <c r="L12" s="108"/>
      <c r="M12" s="124"/>
      <c r="N12" s="9"/>
      <c r="O12" s="11"/>
      <c r="P12" s="11"/>
      <c r="Q12" s="11"/>
      <c r="R12" s="11"/>
      <c r="S12" s="11"/>
      <c r="T12" s="11"/>
    </row>
    <row r="13" spans="1:20" x14ac:dyDescent="0.3">
      <c r="A13" s="9" t="str">
        <f>IF(IDNum[[#This Row],[I.D. Num]]="--","",IDNum[[#This Row],[I.D. Num]])</f>
        <v/>
      </c>
      <c r="B13" s="122"/>
      <c r="C13" s="123"/>
      <c r="D13" s="123"/>
      <c r="E13" s="123"/>
      <c r="F13" s="123"/>
      <c r="G13" s="123"/>
      <c r="H13" s="124"/>
      <c r="I13" s="124"/>
      <c r="J13" s="123"/>
      <c r="K13" s="9"/>
      <c r="L13" s="108"/>
      <c r="M13" s="124"/>
      <c r="N13" s="9"/>
      <c r="O13" s="11"/>
      <c r="P13" s="11"/>
      <c r="Q13" s="11"/>
      <c r="R13" s="11"/>
      <c r="S13" s="11"/>
      <c r="T13" s="11"/>
    </row>
    <row r="14" spans="1:20" x14ac:dyDescent="0.3">
      <c r="A14" s="9" t="str">
        <f>IF(IDNum[[#This Row],[I.D. Num]]="--","",IDNum[[#This Row],[I.D. Num]])</f>
        <v/>
      </c>
      <c r="B14" s="122"/>
      <c r="C14" s="123"/>
      <c r="D14" s="123"/>
      <c r="E14" s="123"/>
      <c r="F14" s="123"/>
      <c r="G14" s="123"/>
      <c r="H14" s="124"/>
      <c r="I14" s="124"/>
      <c r="J14" s="123"/>
      <c r="K14" s="9"/>
      <c r="L14" s="108"/>
      <c r="M14" s="124"/>
      <c r="N14" s="9"/>
      <c r="O14" s="11"/>
      <c r="P14" s="11"/>
      <c r="Q14" s="11"/>
      <c r="R14" s="11"/>
      <c r="S14" s="11"/>
      <c r="T14" s="11"/>
    </row>
    <row r="15" spans="1:20" x14ac:dyDescent="0.3">
      <c r="A15" s="9" t="str">
        <f>IF(IDNum[[#This Row],[I.D. Num]]="--","",IDNum[[#This Row],[I.D. Num]])</f>
        <v/>
      </c>
      <c r="B15" s="122"/>
      <c r="C15" s="123"/>
      <c r="D15" s="123"/>
      <c r="E15" s="123"/>
      <c r="F15" s="123"/>
      <c r="G15" s="123"/>
      <c r="H15" s="124"/>
      <c r="I15" s="124"/>
      <c r="J15" s="123"/>
      <c r="K15" s="125"/>
      <c r="L15" s="108"/>
      <c r="M15" s="124"/>
      <c r="N15" s="9"/>
      <c r="O15" s="11"/>
      <c r="P15" s="11"/>
      <c r="Q15" s="11"/>
      <c r="R15" s="11"/>
      <c r="S15" s="11"/>
      <c r="T15" s="11"/>
    </row>
    <row r="16" spans="1:20" x14ac:dyDescent="0.3">
      <c r="A16" s="9" t="str">
        <f>IF(IDNum[[#This Row],[I.D. Num]]="--","",IDNum[[#This Row],[I.D. Num]])</f>
        <v/>
      </c>
      <c r="B16" s="122"/>
      <c r="C16" s="123"/>
      <c r="D16" s="123"/>
      <c r="E16" s="123"/>
      <c r="F16" s="123"/>
      <c r="G16" s="123"/>
      <c r="H16" s="124"/>
      <c r="I16" s="124"/>
      <c r="J16" s="123"/>
      <c r="K16" s="125"/>
      <c r="L16" s="108"/>
      <c r="M16" s="124"/>
      <c r="N16" s="9"/>
      <c r="O16" s="11"/>
      <c r="P16" s="11"/>
      <c r="Q16" s="11"/>
      <c r="R16" s="11"/>
      <c r="S16" s="11"/>
      <c r="T16" s="11"/>
    </row>
    <row r="17" spans="1:20" x14ac:dyDescent="0.3">
      <c r="A17" s="9" t="str">
        <f>IF(IDNum[[#This Row],[I.D. Num]]="--","",IDNum[[#This Row],[I.D. Num]])</f>
        <v/>
      </c>
      <c r="B17" s="122"/>
      <c r="C17" s="123"/>
      <c r="D17" s="123"/>
      <c r="E17" s="123"/>
      <c r="F17" s="123"/>
      <c r="G17" s="123"/>
      <c r="H17" s="124"/>
      <c r="I17" s="124"/>
      <c r="J17" s="123"/>
      <c r="K17" s="125"/>
      <c r="L17" s="108"/>
      <c r="M17" s="124"/>
      <c r="N17" s="9"/>
      <c r="O17" s="11"/>
      <c r="P17" s="11"/>
      <c r="Q17" s="11"/>
      <c r="R17" s="11"/>
      <c r="S17" s="11"/>
      <c r="T17" s="11"/>
    </row>
    <row r="18" spans="1:20" x14ac:dyDescent="0.3">
      <c r="A18" s="9" t="str">
        <f>IF(IDNum[[#This Row],[I.D. Num]]="--","",IDNum[[#This Row],[I.D. Num]])</f>
        <v/>
      </c>
      <c r="B18" s="122"/>
      <c r="C18" s="123"/>
      <c r="D18" s="123"/>
      <c r="E18" s="123"/>
      <c r="F18" s="123"/>
      <c r="G18" s="123"/>
      <c r="H18" s="124"/>
      <c r="I18" s="124"/>
      <c r="J18" s="123"/>
      <c r="K18" s="125"/>
      <c r="L18" s="108"/>
      <c r="M18" s="124"/>
      <c r="N18" s="9"/>
      <c r="O18" s="11"/>
      <c r="P18" s="11"/>
      <c r="Q18" s="11"/>
      <c r="R18" s="11"/>
      <c r="S18" s="11"/>
      <c r="T18" s="11"/>
    </row>
    <row r="19" spans="1:20" x14ac:dyDescent="0.3">
      <c r="A19" s="9" t="str">
        <f>IF(IDNum[[#This Row],[I.D. Num]]="--","",IDNum[[#This Row],[I.D. Num]])</f>
        <v/>
      </c>
      <c r="B19" s="122"/>
      <c r="C19" s="123"/>
      <c r="D19" s="123"/>
      <c r="E19" s="123"/>
      <c r="F19" s="123"/>
      <c r="G19" s="123"/>
      <c r="H19" s="124"/>
      <c r="I19" s="124"/>
      <c r="J19" s="123"/>
      <c r="K19" s="125"/>
      <c r="L19" s="108"/>
      <c r="M19" s="124"/>
      <c r="N19" s="9"/>
      <c r="O19" s="11"/>
      <c r="P19" s="11"/>
      <c r="Q19" s="11"/>
      <c r="R19" s="11"/>
      <c r="S19" s="11"/>
      <c r="T19" s="11"/>
    </row>
    <row r="20" spans="1:20" x14ac:dyDescent="0.3">
      <c r="A20" s="9" t="str">
        <f>IF(IDNum[[#This Row],[I.D. Num]]="--","",IDNum[[#This Row],[I.D. Num]])</f>
        <v/>
      </c>
      <c r="B20" s="122"/>
      <c r="C20" s="123"/>
      <c r="D20" s="123"/>
      <c r="E20" s="123"/>
      <c r="F20" s="123"/>
      <c r="G20" s="123"/>
      <c r="H20" s="124"/>
      <c r="I20" s="124"/>
      <c r="J20" s="123"/>
      <c r="K20" s="125"/>
      <c r="L20" s="108"/>
      <c r="M20" s="124"/>
      <c r="N20" s="9"/>
      <c r="O20" s="11"/>
      <c r="P20" s="11"/>
      <c r="Q20" s="11"/>
      <c r="R20" s="11"/>
      <c r="S20" s="11"/>
      <c r="T20" s="11"/>
    </row>
    <row r="21" spans="1:20" x14ac:dyDescent="0.3">
      <c r="A21" s="9" t="str">
        <f>IF(IDNum[[#This Row],[I.D. Num]]="--","",IDNum[[#This Row],[I.D. Num]])</f>
        <v/>
      </c>
      <c r="B21" s="122"/>
      <c r="D21" s="123"/>
      <c r="F21"/>
      <c r="G21" s="123"/>
      <c r="H21" s="11"/>
      <c r="I21" s="124"/>
      <c r="J21" s="123"/>
      <c r="K21" s="125"/>
      <c r="L21" s="108"/>
      <c r="M21" s="124"/>
      <c r="N21" s="9"/>
      <c r="O21" s="11"/>
      <c r="P21" s="11"/>
      <c r="Q21" s="11"/>
      <c r="R21" s="11"/>
      <c r="S21" s="11"/>
      <c r="T21" s="11"/>
    </row>
    <row r="22" spans="1:20" x14ac:dyDescent="0.3">
      <c r="A22" s="9" t="str">
        <f>IF(IDNum[[#This Row],[I.D. Num]]="--","",IDNum[[#This Row],[I.D. Num]])</f>
        <v/>
      </c>
      <c r="B22" s="122"/>
      <c r="D22" s="123"/>
      <c r="E22"/>
      <c r="G22" s="123"/>
      <c r="H22" s="11"/>
      <c r="I22" s="124"/>
      <c r="J22" s="123"/>
      <c r="K22" s="125"/>
      <c r="L22" s="108"/>
      <c r="M22" s="124"/>
      <c r="N22" s="9"/>
      <c r="O22" s="11"/>
      <c r="P22" s="11"/>
      <c r="Q22" s="11"/>
      <c r="R22" s="11"/>
      <c r="S22" s="11"/>
      <c r="T22" s="11"/>
    </row>
    <row r="23" spans="1:20" x14ac:dyDescent="0.3">
      <c r="A23" s="9" t="str">
        <f>IF(IDNum[[#This Row],[I.D. Num]]="--","",IDNum[[#This Row],[I.D. Num]])</f>
        <v/>
      </c>
      <c r="B23" s="122"/>
      <c r="D23" s="123"/>
      <c r="E23"/>
      <c r="G23" s="123"/>
      <c r="H23" s="11"/>
      <c r="I23" s="124"/>
      <c r="J23" s="123"/>
      <c r="K23" s="125"/>
      <c r="L23" s="108"/>
      <c r="M23" s="124"/>
      <c r="N23" s="9"/>
      <c r="O23" s="11"/>
      <c r="P23" s="11"/>
      <c r="Q23" s="11"/>
      <c r="R23" s="11"/>
      <c r="S23" s="11"/>
      <c r="T23" s="11"/>
    </row>
    <row r="24" spans="1:20" x14ac:dyDescent="0.3">
      <c r="A24" s="9" t="str">
        <f>IF(IDNum[[#This Row],[I.D. Num]]="--","",IDNum[[#This Row],[I.D. Num]])</f>
        <v/>
      </c>
      <c r="B24" s="122"/>
      <c r="D24" s="123"/>
      <c r="E24" s="158"/>
      <c r="G24" s="123"/>
      <c r="H24" s="11"/>
      <c r="I24" s="124"/>
      <c r="J24" s="123"/>
      <c r="K24" s="125"/>
      <c r="L24" s="108"/>
      <c r="M24" s="124"/>
      <c r="N24" s="9"/>
      <c r="O24" s="11"/>
      <c r="P24" s="11"/>
      <c r="Q24" s="11"/>
      <c r="R24" s="11"/>
      <c r="S24" s="11"/>
      <c r="T24" s="11"/>
    </row>
    <row r="25" spans="1:20" x14ac:dyDescent="0.3">
      <c r="A25" s="9" t="str">
        <f>IF(IDNum[[#This Row],[I.D. Num]]="--","",IDNum[[#This Row],[I.D. Num]])</f>
        <v/>
      </c>
      <c r="B25" s="122"/>
      <c r="D25" s="123"/>
      <c r="E25"/>
      <c r="G25" s="123"/>
      <c r="H25" s="11"/>
      <c r="I25" s="124"/>
      <c r="J25" s="123"/>
      <c r="K25" s="125"/>
      <c r="L25" s="108"/>
      <c r="M25" s="124"/>
      <c r="N25" s="9"/>
      <c r="O25" s="11"/>
      <c r="P25" s="11"/>
      <c r="Q25" s="11"/>
      <c r="R25" s="11"/>
      <c r="S25" s="11"/>
      <c r="T25" s="11"/>
    </row>
    <row r="26" spans="1:20" x14ac:dyDescent="0.3">
      <c r="A26" s="9" t="str">
        <f>IF(IDNum[[#This Row],[I.D. Num]]="--","",IDNum[[#This Row],[I.D. Num]])</f>
        <v/>
      </c>
      <c r="B26" s="122"/>
      <c r="D26" s="123"/>
      <c r="E26"/>
      <c r="G26" s="123"/>
      <c r="H26" s="11"/>
      <c r="I26" s="124"/>
      <c r="J26" s="123"/>
      <c r="K26" s="125"/>
      <c r="L26" s="108"/>
      <c r="M26" s="124"/>
      <c r="N26" s="9"/>
      <c r="O26" s="11"/>
      <c r="P26" s="11"/>
      <c r="Q26" s="11"/>
      <c r="R26" s="11"/>
      <c r="S26" s="11"/>
      <c r="T26" s="11"/>
    </row>
    <row r="27" spans="1:20" x14ac:dyDescent="0.3">
      <c r="A27" s="9" t="str">
        <f>IF(IDNum[[#This Row],[I.D. Num]]="--","",IDNum[[#This Row],[I.D. Num]])</f>
        <v/>
      </c>
      <c r="B27" s="122"/>
      <c r="D27" s="123"/>
      <c r="E27"/>
      <c r="G27" s="123"/>
      <c r="H27" s="11"/>
      <c r="I27" s="124"/>
      <c r="J27" s="123"/>
      <c r="K27" s="9"/>
      <c r="L27" s="108"/>
      <c r="M27" s="124"/>
      <c r="N27" s="9"/>
      <c r="O27" s="11"/>
      <c r="P27" s="11"/>
      <c r="Q27" s="11"/>
      <c r="R27" s="11"/>
      <c r="S27" s="11"/>
      <c r="T27" s="11"/>
    </row>
    <row r="28" spans="1:20" x14ac:dyDescent="0.3">
      <c r="A28" s="9" t="str">
        <f>IF(IDNum[[#This Row],[I.D. Num]]="--","",IDNum[[#This Row],[I.D. Num]])</f>
        <v/>
      </c>
      <c r="B28" s="122"/>
      <c r="D28" s="123"/>
      <c r="E28"/>
      <c r="F28"/>
      <c r="G28" s="9"/>
      <c r="H28" s="11"/>
      <c r="I28" s="124"/>
      <c r="J28" s="123"/>
      <c r="K28" s="9"/>
      <c r="L28" s="108"/>
      <c r="M28" s="124"/>
      <c r="N28" s="9"/>
      <c r="O28" s="11"/>
      <c r="P28" s="11"/>
      <c r="Q28" s="11"/>
      <c r="R28" s="11"/>
      <c r="S28" s="11"/>
      <c r="T28" s="11"/>
    </row>
    <row r="29" spans="1:20" x14ac:dyDescent="0.3">
      <c r="A29" s="9" t="str">
        <f>IF(IDNum[[#This Row],[I.D. Num]]="--","",IDNum[[#This Row],[I.D. Num]])</f>
        <v/>
      </c>
      <c r="B29" s="122"/>
      <c r="D29" s="123"/>
      <c r="E29" s="159"/>
      <c r="F29" s="159"/>
      <c r="G29" s="9"/>
      <c r="H29" s="160"/>
      <c r="I29" s="124"/>
      <c r="J29" s="123"/>
      <c r="K29" s="159"/>
      <c r="L29" s="108"/>
      <c r="M29" s="124"/>
      <c r="N29" s="9"/>
      <c r="O29" s="11"/>
      <c r="P29" s="11"/>
      <c r="Q29" s="11"/>
      <c r="R29" s="11"/>
      <c r="S29" s="11"/>
      <c r="T29" s="11"/>
    </row>
    <row r="30" spans="1:20" x14ac:dyDescent="0.3">
      <c r="A30" s="9" t="str">
        <f>IF(IDNum[[#This Row],[I.D. Num]]="--","",IDNum[[#This Row],[I.D. Num]])</f>
        <v/>
      </c>
      <c r="B30" s="122"/>
      <c r="D30" s="123"/>
      <c r="E30"/>
      <c r="G30" s="9"/>
      <c r="H30" s="11"/>
      <c r="I30" s="124"/>
      <c r="J30" s="123"/>
      <c r="K30" s="125"/>
      <c r="L30" s="108"/>
      <c r="M30" s="124"/>
      <c r="N30" s="9"/>
      <c r="O30" s="11"/>
      <c r="P30" s="11"/>
      <c r="Q30" s="11"/>
      <c r="R30" s="11"/>
      <c r="S30" s="11"/>
      <c r="T30" s="11"/>
    </row>
    <row r="31" spans="1:20" x14ac:dyDescent="0.3">
      <c r="A31" s="9" t="str">
        <f>IF(IDNum[[#This Row],[I.D. Num]]="--","",IDNum[[#This Row],[I.D. Num]])</f>
        <v/>
      </c>
      <c r="B31" s="122"/>
      <c r="D31" s="123"/>
      <c r="E31"/>
      <c r="G31" s="9"/>
      <c r="H31" s="11"/>
      <c r="I31" s="124"/>
      <c r="J31" s="123"/>
      <c r="K31" s="125"/>
      <c r="L31" s="108"/>
      <c r="M31" s="124"/>
      <c r="N31" s="9"/>
      <c r="O31" s="11"/>
      <c r="P31" s="11"/>
      <c r="Q31" s="11"/>
      <c r="R31" s="11"/>
      <c r="S31" s="11"/>
      <c r="T31" s="11"/>
    </row>
    <row r="32" spans="1:20" x14ac:dyDescent="0.3">
      <c r="A32" s="9" t="str">
        <f>IF(IDNum[[#This Row],[I.D. Num]]="--","",IDNum[[#This Row],[I.D. Num]])</f>
        <v/>
      </c>
      <c r="B32" s="122"/>
      <c r="D32" s="123"/>
      <c r="E32"/>
      <c r="G32" s="9"/>
      <c r="H32" s="11"/>
      <c r="I32" s="124"/>
      <c r="J32" s="123"/>
      <c r="K32" s="125"/>
      <c r="L32" s="108"/>
      <c r="M32" s="124"/>
      <c r="N32" s="9"/>
      <c r="O32" s="11"/>
      <c r="P32" s="11"/>
      <c r="Q32" s="11"/>
      <c r="R32" s="11"/>
      <c r="S32" s="11"/>
      <c r="T32" s="11"/>
    </row>
    <row r="33" spans="1:20" x14ac:dyDescent="0.3">
      <c r="A33" s="9" t="str">
        <f>IF(IDNum[[#This Row],[I.D. Num]]="--","",IDNum[[#This Row],[I.D. Num]])</f>
        <v/>
      </c>
      <c r="B33" s="122"/>
      <c r="D33" s="123"/>
      <c r="E33"/>
      <c r="G33" s="9"/>
      <c r="H33" s="11"/>
      <c r="I33" s="124"/>
      <c r="J33" s="123"/>
      <c r="K33" s="125"/>
      <c r="L33" s="108"/>
      <c r="M33" s="124"/>
      <c r="N33" s="9"/>
      <c r="O33" s="11"/>
      <c r="P33" s="11"/>
      <c r="Q33" s="11"/>
      <c r="R33" s="11"/>
      <c r="S33" s="11"/>
      <c r="T33" s="11"/>
    </row>
    <row r="34" spans="1:20" x14ac:dyDescent="0.3">
      <c r="A34" s="9" t="str">
        <f>IF(IDNum[[#This Row],[I.D. Num]]="--","",IDNum[[#This Row],[I.D. Num]])</f>
        <v/>
      </c>
      <c r="B34" s="122"/>
      <c r="D34" s="123"/>
      <c r="E34"/>
      <c r="G34" s="9"/>
      <c r="H34" s="11"/>
      <c r="I34" s="124"/>
      <c r="J34" s="123"/>
      <c r="K34" s="125"/>
      <c r="L34" s="108"/>
      <c r="M34" s="124"/>
      <c r="N34" s="9"/>
      <c r="O34" s="11"/>
      <c r="P34" s="11"/>
      <c r="Q34" s="11"/>
      <c r="R34" s="11"/>
      <c r="S34" s="11"/>
      <c r="T34" s="11"/>
    </row>
    <row r="35" spans="1:20" x14ac:dyDescent="0.3">
      <c r="A35" s="9" t="str">
        <f>IF(IDNum[[#This Row],[I.D. Num]]="--","",IDNum[[#This Row],[I.D. Num]])</f>
        <v/>
      </c>
      <c r="B35" s="122"/>
      <c r="D35" s="123"/>
      <c r="E35"/>
      <c r="G35" s="9"/>
      <c r="H35" s="11"/>
      <c r="I35" s="124"/>
      <c r="J35" s="123"/>
      <c r="K35" s="125"/>
      <c r="L35" s="108"/>
      <c r="M35" s="124"/>
      <c r="N35" s="9"/>
      <c r="O35" s="11"/>
      <c r="P35" s="11"/>
      <c r="Q35" s="11"/>
      <c r="R35" s="11"/>
      <c r="S35" s="11"/>
      <c r="T35" s="11"/>
    </row>
    <row r="36" spans="1:20" x14ac:dyDescent="0.3">
      <c r="A36" s="9" t="str">
        <f>IF(IDNum[[#This Row],[I.D. Num]]="--","",IDNum[[#This Row],[I.D. Num]])</f>
        <v/>
      </c>
      <c r="B36" s="122"/>
      <c r="D36" s="123"/>
      <c r="G36" s="9"/>
      <c r="H36" s="11"/>
      <c r="I36" s="124"/>
      <c r="J36" s="123"/>
      <c r="K36" s="125"/>
      <c r="L36" s="108"/>
      <c r="M36" s="124"/>
      <c r="N36" s="9"/>
      <c r="O36" s="11"/>
      <c r="P36" s="11"/>
      <c r="Q36" s="11"/>
      <c r="R36" s="11"/>
      <c r="S36" s="11"/>
      <c r="T36" s="11"/>
    </row>
    <row r="37" spans="1:20" x14ac:dyDescent="0.3">
      <c r="A37" s="9" t="str">
        <f>IF(IDNum[[#This Row],[I.D. Num]]="--","",IDNum[[#This Row],[I.D. Num]])</f>
        <v/>
      </c>
      <c r="B37" s="122"/>
      <c r="D37" s="123"/>
      <c r="G37" s="9"/>
      <c r="H37" s="11"/>
      <c r="I37" s="124"/>
      <c r="J37" s="123"/>
      <c r="K37" s="125"/>
      <c r="L37" s="108"/>
      <c r="M37" s="124"/>
      <c r="N37" s="9"/>
      <c r="O37" s="11"/>
      <c r="P37" s="11"/>
      <c r="Q37" s="11"/>
      <c r="R37" s="11"/>
      <c r="S37" s="11"/>
      <c r="T37" s="11"/>
    </row>
    <row r="38" spans="1:20" x14ac:dyDescent="0.3">
      <c r="A38" s="9" t="str">
        <f>IF(IDNum[[#This Row],[I.D. Num]]="--","",IDNum[[#This Row],[I.D. Num]])</f>
        <v/>
      </c>
      <c r="B38" s="122"/>
      <c r="D38" s="123"/>
      <c r="G38" s="9"/>
      <c r="H38" s="11"/>
      <c r="I38" s="124"/>
      <c r="J38" s="123"/>
      <c r="K38" s="125"/>
      <c r="L38" s="108"/>
      <c r="M38" s="124"/>
      <c r="N38" s="9"/>
      <c r="O38" s="11"/>
      <c r="P38" s="11"/>
      <c r="Q38" s="11"/>
      <c r="R38" s="11"/>
      <c r="S38" s="11"/>
      <c r="T38" s="11"/>
    </row>
    <row r="39" spans="1:20" x14ac:dyDescent="0.3">
      <c r="A39" s="9" t="str">
        <f>IF(IDNum[[#This Row],[I.D. Num]]="--","",IDNum[[#This Row],[I.D. Num]])</f>
        <v/>
      </c>
      <c r="B39" s="122"/>
      <c r="D39" s="123"/>
      <c r="G39" s="9"/>
      <c r="H39" s="11"/>
      <c r="I39" s="124"/>
      <c r="J39" s="123"/>
      <c r="K39" s="125"/>
      <c r="L39" s="108"/>
      <c r="M39" s="124"/>
      <c r="N39" s="9"/>
      <c r="O39" s="11"/>
      <c r="P39" s="11"/>
      <c r="Q39" s="11"/>
      <c r="R39" s="11"/>
      <c r="S39" s="11"/>
      <c r="T39" s="11"/>
    </row>
    <row r="40" spans="1:20" x14ac:dyDescent="0.3">
      <c r="A40" s="9" t="str">
        <f>IF(IDNum[[#This Row],[I.D. Num]]="--","",IDNum[[#This Row],[I.D. Num]])</f>
        <v/>
      </c>
      <c r="B40" s="122"/>
      <c r="D40" s="123"/>
      <c r="G40" s="9"/>
      <c r="H40" s="11"/>
      <c r="I40" s="124"/>
      <c r="J40" s="123"/>
      <c r="K40" s="125"/>
      <c r="L40" s="108"/>
      <c r="M40" s="124"/>
      <c r="N40" s="9"/>
      <c r="O40" s="11"/>
      <c r="P40" s="11"/>
      <c r="Q40" s="11"/>
      <c r="R40" s="11"/>
      <c r="S40" s="11"/>
      <c r="T40" s="11"/>
    </row>
    <row r="41" spans="1:20" x14ac:dyDescent="0.3">
      <c r="A41" s="9" t="str">
        <f>IF(IDNum[[#This Row],[I.D. Num]]="--","",IDNum[[#This Row],[I.D. Num]])</f>
        <v/>
      </c>
      <c r="B41" s="122"/>
      <c r="D41" s="123"/>
      <c r="G41" s="9"/>
      <c r="H41" s="11"/>
      <c r="I41" s="124"/>
      <c r="J41" s="123"/>
      <c r="K41" s="125"/>
      <c r="L41" s="108"/>
      <c r="M41" s="124"/>
      <c r="N41" s="9"/>
      <c r="O41" s="11"/>
      <c r="P41" s="11"/>
      <c r="Q41" s="11"/>
      <c r="R41" s="11"/>
      <c r="S41" s="11"/>
      <c r="T41" s="11"/>
    </row>
    <row r="42" spans="1:20" x14ac:dyDescent="0.3">
      <c r="A42" s="9" t="str">
        <f>IF(IDNum[[#This Row],[I.D. Num]]="--","",IDNum[[#This Row],[I.D. Num]])</f>
        <v/>
      </c>
      <c r="B42" s="122"/>
      <c r="D42" s="123"/>
      <c r="G42" s="9"/>
      <c r="H42" s="11"/>
      <c r="I42" s="124"/>
      <c r="J42" s="123"/>
      <c r="K42" s="125"/>
      <c r="L42" s="108"/>
      <c r="M42" s="124"/>
      <c r="N42" s="9"/>
      <c r="O42" s="11"/>
      <c r="P42" s="11"/>
      <c r="Q42" s="11"/>
      <c r="R42" s="11"/>
      <c r="S42" s="11"/>
      <c r="T42" s="11"/>
    </row>
    <row r="43" spans="1:20" x14ac:dyDescent="0.3">
      <c r="A43" s="9" t="str">
        <f>IF(IDNum[[#This Row],[I.D. Num]]="--","",IDNum[[#This Row],[I.D. Num]])</f>
        <v/>
      </c>
      <c r="B43" s="122"/>
      <c r="D43" s="123"/>
      <c r="G43" s="9"/>
      <c r="H43" s="11"/>
      <c r="I43" s="124"/>
      <c r="J43" s="123"/>
      <c r="K43" s="125"/>
      <c r="L43" s="108"/>
      <c r="M43" s="124"/>
      <c r="N43" s="9"/>
      <c r="O43" s="11"/>
      <c r="P43" s="11"/>
      <c r="Q43" s="11"/>
      <c r="R43" s="11"/>
      <c r="S43" s="11"/>
      <c r="T43" s="11"/>
    </row>
    <row r="44" spans="1:20" x14ac:dyDescent="0.3">
      <c r="A44" s="9" t="str">
        <f>IF(IDNum[[#This Row],[I.D. Num]]="--","",IDNum[[#This Row],[I.D. Num]])</f>
        <v/>
      </c>
      <c r="B44" s="122"/>
      <c r="D44" s="123"/>
      <c r="G44" s="9"/>
      <c r="H44" s="11"/>
      <c r="I44" s="124"/>
      <c r="J44" s="123"/>
      <c r="K44" s="125"/>
      <c r="L44" s="108"/>
      <c r="M44" s="124"/>
      <c r="N44" s="9"/>
      <c r="O44" s="11"/>
      <c r="P44" s="11"/>
      <c r="Q44" s="11"/>
      <c r="R44" s="11"/>
      <c r="S44" s="11"/>
      <c r="T44" s="11"/>
    </row>
    <row r="45" spans="1:20" x14ac:dyDescent="0.3">
      <c r="A45" s="9" t="str">
        <f>IF(IDNum[[#This Row],[I.D. Num]]="--","",IDNum[[#This Row],[I.D. Num]])</f>
        <v/>
      </c>
      <c r="B45" s="122"/>
      <c r="D45" s="123"/>
      <c r="G45" s="9"/>
      <c r="H45" s="11"/>
      <c r="I45" s="124"/>
      <c r="J45" s="123"/>
      <c r="K45" s="125"/>
      <c r="L45" s="108"/>
      <c r="M45" s="124"/>
      <c r="N45" s="9"/>
      <c r="O45" s="11"/>
      <c r="P45" s="11"/>
      <c r="Q45" s="11"/>
      <c r="R45" s="11"/>
      <c r="S45" s="11"/>
      <c r="T45" s="11"/>
    </row>
    <row r="46" spans="1:20" x14ac:dyDescent="0.3">
      <c r="A46" s="9" t="str">
        <f>IF(IDNum[[#This Row],[I.D. Num]]="--","",IDNum[[#This Row],[I.D. Num]])</f>
        <v/>
      </c>
      <c r="B46" s="122"/>
      <c r="D46" s="123"/>
      <c r="G46" s="9"/>
      <c r="H46" s="11"/>
      <c r="I46" s="124"/>
      <c r="J46" s="123"/>
      <c r="K46" s="125"/>
      <c r="L46" s="108"/>
      <c r="M46" s="124"/>
      <c r="N46" s="9"/>
      <c r="O46" s="11"/>
      <c r="P46" s="11"/>
      <c r="Q46" s="11"/>
      <c r="R46" s="11"/>
      <c r="S46" s="11"/>
      <c r="T46" s="11"/>
    </row>
    <row r="47" spans="1:20" x14ac:dyDescent="0.3">
      <c r="A47" s="9" t="str">
        <f>IF(IDNum[[#This Row],[I.D. Num]]="--","",IDNum[[#This Row],[I.D. Num]])</f>
        <v/>
      </c>
      <c r="B47" s="122"/>
      <c r="D47" s="123"/>
      <c r="G47" s="9"/>
      <c r="H47" s="11"/>
      <c r="I47" s="124"/>
      <c r="J47" s="123"/>
      <c r="K47" s="125"/>
      <c r="L47" s="108"/>
      <c r="M47" s="124"/>
      <c r="N47" s="9"/>
      <c r="O47" s="11"/>
      <c r="P47" s="11"/>
      <c r="Q47" s="11"/>
      <c r="R47" s="11"/>
      <c r="S47" s="11"/>
      <c r="T47" s="11"/>
    </row>
    <row r="48" spans="1:20" x14ac:dyDescent="0.3">
      <c r="A48" s="9" t="str">
        <f>IF(IDNum[[#This Row],[I.D. Num]]="--","",IDNum[[#This Row],[I.D. Num]])</f>
        <v/>
      </c>
      <c r="B48" s="122"/>
      <c r="D48" s="123"/>
      <c r="G48" s="9"/>
      <c r="H48" s="11"/>
      <c r="I48" s="124"/>
      <c r="J48" s="123"/>
      <c r="K48" s="125"/>
      <c r="L48" s="108"/>
      <c r="M48" s="124"/>
      <c r="N48" s="9"/>
      <c r="O48" s="11"/>
      <c r="P48" s="11"/>
      <c r="Q48" s="11"/>
      <c r="R48" s="11"/>
      <c r="S48" s="11"/>
      <c r="T48" s="11"/>
    </row>
    <row r="49" spans="1:20" x14ac:dyDescent="0.3">
      <c r="A49" s="9" t="str">
        <f>IF(IDNum[[#This Row],[I.D. Num]]="--","",IDNum[[#This Row],[I.D. Num]])</f>
        <v/>
      </c>
      <c r="B49" s="122"/>
      <c r="D49" s="123"/>
      <c r="G49" s="9"/>
      <c r="H49" s="11"/>
      <c r="I49" s="124"/>
      <c r="J49" s="123"/>
      <c r="K49" s="125"/>
      <c r="L49" s="108"/>
      <c r="M49" s="124"/>
      <c r="N49" s="9"/>
      <c r="O49" s="11"/>
      <c r="P49" s="11"/>
      <c r="Q49" s="11"/>
      <c r="R49" s="11"/>
      <c r="S49" s="11"/>
      <c r="T49" s="11"/>
    </row>
    <row r="50" spans="1:20" x14ac:dyDescent="0.3">
      <c r="A50" s="9" t="str">
        <f>IF(IDNum[[#This Row],[I.D. Num]]="--","",IDNum[[#This Row],[I.D. Num]])</f>
        <v/>
      </c>
      <c r="B50" s="122"/>
      <c r="D50" s="123"/>
      <c r="G50" s="9"/>
      <c r="H50" s="11"/>
      <c r="I50" s="124"/>
      <c r="J50" s="123"/>
      <c r="K50" s="125"/>
      <c r="L50" s="108"/>
      <c r="M50" s="124"/>
      <c r="N50" s="9"/>
      <c r="O50" s="11"/>
      <c r="P50" s="11"/>
      <c r="Q50" s="11"/>
      <c r="R50" s="11"/>
      <c r="S50" s="11"/>
      <c r="T50" s="11"/>
    </row>
    <row r="51" spans="1:20" x14ac:dyDescent="0.3">
      <c r="A51" s="9" t="str">
        <f>IF(IDNum[[#This Row],[I.D. Num]]="--","",IDNum[[#This Row],[I.D. Num]])</f>
        <v/>
      </c>
      <c r="B51" s="122"/>
      <c r="D51" s="123"/>
      <c r="G51" s="9"/>
      <c r="H51" s="11"/>
      <c r="I51" s="124"/>
      <c r="J51" s="123"/>
      <c r="K51" s="125"/>
      <c r="L51" s="108"/>
      <c r="M51" s="124"/>
      <c r="N51" s="9"/>
      <c r="O51" s="11"/>
      <c r="P51" s="11"/>
      <c r="Q51" s="11"/>
      <c r="R51" s="11"/>
      <c r="S51" s="11"/>
      <c r="T51" s="11"/>
    </row>
    <row r="52" spans="1:20" x14ac:dyDescent="0.3">
      <c r="A52" s="9" t="str">
        <f>IF(IDNum[[#This Row],[I.D. Num]]="--","",IDNum[[#This Row],[I.D. Num]])</f>
        <v/>
      </c>
      <c r="B52" s="122"/>
      <c r="D52" s="123"/>
      <c r="G52" s="9"/>
      <c r="H52" s="11"/>
      <c r="I52" s="124"/>
      <c r="J52" s="123"/>
      <c r="K52" s="125"/>
      <c r="L52" s="108"/>
      <c r="M52" s="124"/>
      <c r="N52" s="9"/>
      <c r="O52" s="11"/>
      <c r="P52" s="11"/>
      <c r="Q52" s="11"/>
      <c r="R52" s="11"/>
      <c r="S52" s="11"/>
      <c r="T52" s="11"/>
    </row>
    <row r="53" spans="1:20" x14ac:dyDescent="0.3">
      <c r="A53" s="9" t="str">
        <f>IF(IDNum[[#This Row],[I.D. Num]]="--","",IDNum[[#This Row],[I.D. Num]])</f>
        <v/>
      </c>
      <c r="B53" s="122"/>
      <c r="D53" s="123"/>
      <c r="G53" s="9"/>
      <c r="H53" s="11"/>
      <c r="I53" s="124"/>
      <c r="J53" s="123"/>
      <c r="K53" s="125"/>
      <c r="L53" s="108"/>
      <c r="M53" s="124"/>
      <c r="N53" s="9"/>
      <c r="O53" s="11"/>
      <c r="P53" s="11"/>
      <c r="Q53" s="11"/>
      <c r="R53" s="11"/>
      <c r="S53" s="11"/>
      <c r="T53" s="11"/>
    </row>
    <row r="54" spans="1:20" x14ac:dyDescent="0.3">
      <c r="A54" s="9" t="str">
        <f>IF(IDNum[[#This Row],[I.D. Num]]="--","",IDNum[[#This Row],[I.D. Num]])</f>
        <v/>
      </c>
      <c r="B54" s="122"/>
      <c r="D54" s="123"/>
      <c r="G54" s="9"/>
      <c r="H54" s="11"/>
      <c r="I54" s="124"/>
      <c r="J54" s="123"/>
      <c r="K54" s="125"/>
      <c r="L54" s="108"/>
      <c r="M54" s="124"/>
      <c r="N54" s="9"/>
      <c r="O54" s="11"/>
      <c r="P54" s="11"/>
      <c r="Q54" s="11"/>
      <c r="R54" s="11"/>
      <c r="S54" s="11"/>
      <c r="T54" s="11"/>
    </row>
    <row r="55" spans="1:20" x14ac:dyDescent="0.3">
      <c r="A55" s="9" t="str">
        <f>IF(IDNum[[#This Row],[I.D. Num]]="--","",IDNum[[#This Row],[I.D. Num]])</f>
        <v/>
      </c>
      <c r="B55" s="122"/>
      <c r="D55" s="123"/>
      <c r="G55" s="9"/>
      <c r="H55" s="11"/>
      <c r="I55" s="124"/>
      <c r="J55" s="123"/>
      <c r="K55" s="125"/>
      <c r="L55" s="108"/>
      <c r="M55" s="124"/>
      <c r="N55" s="9"/>
      <c r="O55" s="11"/>
      <c r="P55" s="11"/>
      <c r="Q55" s="11"/>
      <c r="R55" s="11"/>
      <c r="S55" s="11"/>
      <c r="T55" s="11"/>
    </row>
    <row r="56" spans="1:20" x14ac:dyDescent="0.3">
      <c r="A56" s="9" t="str">
        <f>IF(IDNum[[#This Row],[I.D. Num]]="--","",IDNum[[#This Row],[I.D. Num]])</f>
        <v/>
      </c>
      <c r="B56" s="122"/>
      <c r="D56" s="123"/>
      <c r="G56" s="9"/>
      <c r="H56" s="11"/>
      <c r="I56" s="124"/>
      <c r="J56" s="123"/>
      <c r="K56" s="125"/>
      <c r="L56" s="108"/>
      <c r="M56" s="124"/>
      <c r="N56" s="9"/>
      <c r="O56" s="11"/>
      <c r="P56" s="11"/>
      <c r="Q56" s="11"/>
      <c r="R56" s="11"/>
      <c r="S56" s="11"/>
      <c r="T56" s="11"/>
    </row>
    <row r="57" spans="1:20" x14ac:dyDescent="0.3">
      <c r="A57" s="9" t="str">
        <f>IF(IDNum[[#This Row],[I.D. Num]]="--","",IDNum[[#This Row],[I.D. Num]])</f>
        <v/>
      </c>
      <c r="B57" s="122"/>
      <c r="D57" s="123"/>
      <c r="G57" s="9"/>
      <c r="H57" s="11"/>
      <c r="I57" s="124"/>
      <c r="J57" s="123"/>
      <c r="K57" s="125"/>
      <c r="L57" s="108"/>
      <c r="M57" s="124"/>
      <c r="N57" s="9"/>
      <c r="O57" s="11"/>
      <c r="P57" s="11"/>
      <c r="Q57" s="11"/>
      <c r="R57" s="11"/>
      <c r="S57" s="11"/>
      <c r="T57" s="11"/>
    </row>
    <row r="58" spans="1:20" x14ac:dyDescent="0.3">
      <c r="A58" s="9" t="str">
        <f>IF(IDNum[[#This Row],[I.D. Num]]="--","",IDNum[[#This Row],[I.D. Num]])</f>
        <v/>
      </c>
      <c r="B58" s="122"/>
      <c r="D58" s="123"/>
      <c r="G58" s="9"/>
      <c r="H58" s="11"/>
      <c r="I58" s="124"/>
      <c r="J58" s="123"/>
      <c r="K58" s="125"/>
      <c r="L58" s="108"/>
      <c r="M58" s="124"/>
      <c r="N58" s="9"/>
      <c r="O58" s="11"/>
      <c r="P58" s="11"/>
      <c r="Q58" s="11"/>
      <c r="R58" s="11"/>
      <c r="S58" s="11"/>
      <c r="T58" s="11"/>
    </row>
    <row r="59" spans="1:20" x14ac:dyDescent="0.3">
      <c r="A59" s="9" t="str">
        <f>IF(IDNum[[#This Row],[I.D. Num]]="--","",IDNum[[#This Row],[I.D. Num]])</f>
        <v/>
      </c>
      <c r="B59" s="122"/>
      <c r="D59" s="123"/>
      <c r="G59" s="9"/>
      <c r="H59" s="11"/>
      <c r="I59" s="124"/>
      <c r="J59" s="123"/>
      <c r="K59" s="125"/>
      <c r="L59" s="108"/>
      <c r="M59" s="124"/>
      <c r="N59" s="9"/>
      <c r="O59" s="11"/>
      <c r="P59" s="11"/>
      <c r="Q59" s="11"/>
      <c r="R59" s="11"/>
      <c r="S59" s="11"/>
      <c r="T59" s="11"/>
    </row>
    <row r="60" spans="1:20" x14ac:dyDescent="0.3">
      <c r="A60" s="9" t="str">
        <f>IF(IDNum[[#This Row],[I.D. Num]]="--","",IDNum[[#This Row],[I.D. Num]])</f>
        <v/>
      </c>
      <c r="B60" s="122"/>
      <c r="D60" s="123"/>
      <c r="G60" s="9"/>
      <c r="H60" s="11"/>
      <c r="I60" s="124"/>
      <c r="J60" s="123"/>
      <c r="K60" s="125"/>
      <c r="L60" s="108"/>
      <c r="M60" s="124"/>
      <c r="N60" s="9"/>
      <c r="O60" s="11"/>
      <c r="P60" s="11"/>
      <c r="Q60" s="11"/>
      <c r="R60" s="11"/>
      <c r="S60" s="11"/>
      <c r="T60" s="11"/>
    </row>
    <row r="61" spans="1:20" x14ac:dyDescent="0.3">
      <c r="A61" s="9" t="str">
        <f>IF(IDNum[[#This Row],[I.D. Num]]="--","",IDNum[[#This Row],[I.D. Num]])</f>
        <v/>
      </c>
      <c r="B61" s="122"/>
      <c r="D61" s="123"/>
      <c r="G61" s="9"/>
      <c r="H61" s="11"/>
      <c r="I61" s="124"/>
      <c r="J61" s="123"/>
      <c r="K61" s="125"/>
      <c r="L61" s="108"/>
      <c r="M61" s="124"/>
      <c r="N61" s="9"/>
      <c r="O61" s="11"/>
      <c r="P61" s="11"/>
      <c r="Q61" s="11"/>
      <c r="R61" s="11"/>
      <c r="S61" s="11"/>
      <c r="T61" s="11"/>
    </row>
    <row r="62" spans="1:20" x14ac:dyDescent="0.3">
      <c r="A62" s="9" t="str">
        <f>IF(IDNum[[#This Row],[I.D. Num]]="--","",IDNum[[#This Row],[I.D. Num]])</f>
        <v/>
      </c>
      <c r="B62" s="122"/>
      <c r="D62" s="123"/>
      <c r="G62" s="9"/>
      <c r="H62" s="11"/>
      <c r="I62" s="124"/>
      <c r="J62" s="123"/>
      <c r="K62" s="125"/>
      <c r="L62" s="108"/>
      <c r="M62" s="124"/>
      <c r="N62" s="9"/>
      <c r="O62" s="11"/>
      <c r="P62" s="11"/>
      <c r="Q62" s="11"/>
      <c r="R62" s="11"/>
      <c r="S62" s="11"/>
      <c r="T62" s="11"/>
    </row>
    <row r="63" spans="1:20" x14ac:dyDescent="0.3">
      <c r="A63" s="9" t="str">
        <f>IF(IDNum[[#This Row],[I.D. Num]]="--","",IDNum[[#This Row],[I.D. Num]])</f>
        <v/>
      </c>
      <c r="B63" s="122"/>
      <c r="D63" s="123"/>
      <c r="G63" s="9"/>
      <c r="H63" s="11"/>
      <c r="I63" s="124"/>
      <c r="J63" s="123"/>
      <c r="K63" s="125"/>
      <c r="L63" s="108"/>
      <c r="M63" s="124"/>
      <c r="N63" s="9"/>
      <c r="O63" s="11"/>
      <c r="P63" s="11"/>
      <c r="Q63" s="11"/>
      <c r="R63" s="11"/>
      <c r="S63" s="11"/>
      <c r="T63" s="11"/>
    </row>
    <row r="64" spans="1:20" x14ac:dyDescent="0.3">
      <c r="A64" s="9" t="str">
        <f>IF(IDNum[[#This Row],[I.D. Num]]="--","",IDNum[[#This Row],[I.D. Num]])</f>
        <v/>
      </c>
      <c r="B64" s="122"/>
      <c r="D64" s="123"/>
      <c r="G64" s="9"/>
      <c r="H64" s="11"/>
      <c r="I64" s="124"/>
      <c r="J64" s="123"/>
      <c r="K64" s="9"/>
      <c r="L64" s="108"/>
      <c r="M64" s="124"/>
      <c r="N64" s="9"/>
      <c r="O64" s="11"/>
      <c r="P64" s="11"/>
      <c r="Q64" s="11"/>
      <c r="R64" s="11"/>
      <c r="S64" s="11"/>
      <c r="T64" s="11"/>
    </row>
    <row r="65" spans="1:20" x14ac:dyDescent="0.3">
      <c r="A65" s="9" t="str">
        <f>IF(IDNum[[#This Row],[I.D. Num]]="--","",IDNum[[#This Row],[I.D. Num]])</f>
        <v/>
      </c>
      <c r="B65" s="122"/>
      <c r="D65" s="123"/>
      <c r="G65" s="9"/>
      <c r="H65" s="11"/>
      <c r="I65" s="124"/>
      <c r="J65" s="123"/>
      <c r="K65" s="125"/>
      <c r="L65" s="108"/>
      <c r="M65" s="124"/>
      <c r="N65" s="9"/>
      <c r="O65" s="11"/>
      <c r="P65" s="11"/>
      <c r="Q65" s="11"/>
      <c r="R65" s="11"/>
      <c r="S65" s="11"/>
      <c r="T65" s="11"/>
    </row>
    <row r="66" spans="1:20" x14ac:dyDescent="0.3">
      <c r="A66" s="9" t="str">
        <f>IF(IDNum[[#This Row],[I.D. Num]]="--","",IDNum[[#This Row],[I.D. Num]])</f>
        <v/>
      </c>
      <c r="B66" s="122"/>
      <c r="D66" s="123"/>
      <c r="G66" s="9"/>
      <c r="H66" s="11"/>
      <c r="I66" s="124"/>
      <c r="J66" s="123"/>
      <c r="K66" s="125"/>
      <c r="L66" s="108"/>
      <c r="M66" s="124"/>
      <c r="N66" s="9"/>
      <c r="O66" s="11"/>
      <c r="P66" s="11"/>
      <c r="Q66" s="11"/>
      <c r="R66" s="11"/>
      <c r="S66" s="11"/>
      <c r="T66" s="11"/>
    </row>
    <row r="67" spans="1:20" x14ac:dyDescent="0.3">
      <c r="A67" s="9" t="str">
        <f>IF(IDNum[[#This Row],[I.D. Num]]="--","",IDNum[[#This Row],[I.D. Num]])</f>
        <v/>
      </c>
      <c r="B67" s="122"/>
      <c r="D67" s="123"/>
      <c r="G67" s="9"/>
      <c r="H67" s="11"/>
      <c r="I67" s="124"/>
      <c r="J67" s="123"/>
      <c r="K67" s="9"/>
      <c r="L67" s="108"/>
      <c r="M67" s="124"/>
      <c r="N67" s="9"/>
      <c r="O67" s="11"/>
      <c r="P67" s="11"/>
      <c r="Q67" s="11"/>
      <c r="R67" s="11"/>
      <c r="S67" s="11"/>
      <c r="T67" s="11"/>
    </row>
    <row r="68" spans="1:20" x14ac:dyDescent="0.3">
      <c r="A68" s="9" t="str">
        <f>IF(IDNum[[#This Row],[I.D. Num]]="--","",IDNum[[#This Row],[I.D. Num]])</f>
        <v/>
      </c>
      <c r="B68" s="122"/>
      <c r="D68" s="123"/>
      <c r="G68" s="9"/>
      <c r="H68" s="11"/>
      <c r="I68" s="124"/>
      <c r="J68" s="122"/>
      <c r="K68" s="125"/>
      <c r="L68" s="108"/>
      <c r="M68" s="124"/>
      <c r="N68" s="9"/>
      <c r="O68" s="11"/>
      <c r="P68" s="11"/>
      <c r="Q68" s="11"/>
      <c r="R68" s="11"/>
      <c r="S68" s="11"/>
      <c r="T68" s="11"/>
    </row>
    <row r="69" spans="1:20" x14ac:dyDescent="0.3">
      <c r="A69" s="9" t="str">
        <f>IF(IDNum[[#This Row],[I.D. Num]]="--","",IDNum[[#This Row],[I.D. Num]])</f>
        <v/>
      </c>
      <c r="B69" s="122"/>
      <c r="D69" s="123"/>
      <c r="G69" s="9"/>
      <c r="H69" s="11"/>
      <c r="I69" s="124"/>
      <c r="J69" s="122"/>
      <c r="K69" s="10"/>
      <c r="L69" s="108"/>
      <c r="M69" s="124"/>
      <c r="N69" s="9"/>
      <c r="O69" s="11"/>
      <c r="P69" s="11"/>
      <c r="Q69" s="11"/>
      <c r="R69" s="11"/>
      <c r="S69" s="11"/>
      <c r="T69" s="11"/>
    </row>
    <row r="70" spans="1:20" x14ac:dyDescent="0.3">
      <c r="A70" s="9" t="str">
        <f>IF(IDNum[[#This Row],[I.D. Num]]="--","",IDNum[[#This Row],[I.D. Num]])</f>
        <v/>
      </c>
      <c r="B70" s="122"/>
      <c r="D70" s="123"/>
      <c r="G70" s="9"/>
      <c r="H70" s="11"/>
      <c r="I70" s="124"/>
      <c r="J70" s="123"/>
      <c r="K70" s="125"/>
      <c r="L70" s="108"/>
      <c r="M70" s="124"/>
      <c r="N70" s="9"/>
      <c r="O70" s="11"/>
      <c r="P70" s="11"/>
      <c r="Q70" s="11"/>
      <c r="R70" s="11"/>
      <c r="S70" s="11"/>
      <c r="T70" s="11"/>
    </row>
    <row r="71" spans="1:20" x14ac:dyDescent="0.3">
      <c r="A71" s="9" t="str">
        <f>IF(IDNum[[#This Row],[I.D. Num]]="--","",IDNum[[#This Row],[I.D. Num]])</f>
        <v/>
      </c>
      <c r="B71" s="122"/>
      <c r="D71" s="123"/>
      <c r="G71" s="9"/>
      <c r="H71" s="11"/>
      <c r="I71" s="124"/>
      <c r="J71" s="122"/>
      <c r="K71" s="125"/>
      <c r="L71" s="108"/>
      <c r="M71" s="124"/>
      <c r="N71" s="9"/>
      <c r="O71" s="11"/>
      <c r="P71" s="11"/>
      <c r="Q71" s="11"/>
      <c r="R71" s="11"/>
      <c r="S71" s="11"/>
      <c r="T71" s="11"/>
    </row>
    <row r="72" spans="1:20" x14ac:dyDescent="0.3">
      <c r="A72" s="9" t="str">
        <f>IF(IDNum[[#This Row],[I.D. Num]]="--","",IDNum[[#This Row],[I.D. Num]])</f>
        <v/>
      </c>
      <c r="B72" s="122"/>
      <c r="D72" s="123"/>
      <c r="G72" s="9"/>
      <c r="H72" s="11"/>
      <c r="I72" s="124"/>
      <c r="J72" s="122"/>
      <c r="K72" s="125"/>
      <c r="L72" s="108"/>
      <c r="M72" s="124"/>
      <c r="N72" s="9"/>
      <c r="O72" s="11"/>
      <c r="P72" s="11"/>
      <c r="Q72" s="11"/>
      <c r="R72" s="11"/>
      <c r="S72" s="11"/>
      <c r="T72" s="11"/>
    </row>
    <row r="73" spans="1:20" x14ac:dyDescent="0.3">
      <c r="A73" s="9" t="str">
        <f>IF(IDNum[[#This Row],[I.D. Num]]="--","",IDNum[[#This Row],[I.D. Num]])</f>
        <v/>
      </c>
      <c r="B73" s="122"/>
      <c r="D73" s="123"/>
      <c r="G73" s="9"/>
      <c r="H73" s="11"/>
      <c r="I73" s="124"/>
      <c r="J73" s="122"/>
      <c r="K73" s="125"/>
      <c r="L73" s="108"/>
      <c r="M73" s="124"/>
      <c r="N73" s="9"/>
      <c r="O73" s="11"/>
      <c r="P73" s="11"/>
      <c r="Q73" s="11"/>
      <c r="R73" s="11"/>
      <c r="S73" s="11"/>
      <c r="T73" s="11"/>
    </row>
    <row r="74" spans="1:20" x14ac:dyDescent="0.3">
      <c r="A74" s="9" t="str">
        <f>IF(IDNum[[#This Row],[I.D. Num]]="--","",IDNum[[#This Row],[I.D. Num]])</f>
        <v/>
      </c>
      <c r="B74" s="122"/>
      <c r="D74" s="123"/>
      <c r="G74" s="9"/>
      <c r="H74" s="11"/>
      <c r="I74" s="124"/>
      <c r="J74" s="11"/>
      <c r="K74" s="9"/>
      <c r="L74" s="108"/>
      <c r="M74" s="124"/>
      <c r="N74" s="9"/>
      <c r="O74" s="11"/>
      <c r="P74" s="11"/>
      <c r="Q74" s="11"/>
      <c r="R74" s="11"/>
      <c r="S74" s="11"/>
      <c r="T74" s="11"/>
    </row>
    <row r="75" spans="1:20" x14ac:dyDescent="0.3">
      <c r="A75" s="9" t="str">
        <f>IF(IDNum[[#This Row],[I.D. Num]]="--","",IDNum[[#This Row],[I.D. Num]])</f>
        <v/>
      </c>
      <c r="B75" s="122"/>
      <c r="D75" s="123"/>
      <c r="G75" s="9"/>
      <c r="H75" s="11"/>
      <c r="I75" s="124"/>
      <c r="J75" s="11"/>
      <c r="K75" s="9"/>
      <c r="L75" s="108"/>
      <c r="M75" s="124"/>
      <c r="N75" s="9"/>
      <c r="O75" s="11"/>
      <c r="P75" s="11"/>
      <c r="Q75" s="11"/>
      <c r="R75" s="11"/>
      <c r="S75" s="11"/>
      <c r="T75" s="11"/>
    </row>
    <row r="76" spans="1:20" x14ac:dyDescent="0.3">
      <c r="A76" s="9" t="str">
        <f>IF(IDNum[[#This Row],[I.D. Num]]="--","",IDNum[[#This Row],[I.D. Num]])</f>
        <v/>
      </c>
      <c r="B76" s="122"/>
      <c r="D76" s="123"/>
      <c r="G76" s="9"/>
      <c r="H76" s="11"/>
      <c r="I76" s="124"/>
      <c r="J76" s="11"/>
      <c r="K76" s="9"/>
      <c r="L76" s="108"/>
      <c r="M76" s="124"/>
      <c r="N76" s="9"/>
      <c r="O76" s="11"/>
      <c r="P76" s="11"/>
      <c r="Q76" s="11"/>
      <c r="R76" s="11"/>
      <c r="S76" s="11"/>
      <c r="T76" s="11"/>
    </row>
    <row r="77" spans="1:20" x14ac:dyDescent="0.3">
      <c r="A77" s="9" t="str">
        <f>IF(IDNum[[#This Row],[I.D. Num]]="--","",IDNum[[#This Row],[I.D. Num]])</f>
        <v/>
      </c>
      <c r="B77" s="122"/>
      <c r="D77" s="123"/>
      <c r="G77" s="9"/>
      <c r="H77" s="11"/>
      <c r="I77" s="124"/>
      <c r="J77" s="11"/>
      <c r="K77" s="9"/>
      <c r="L77" s="108"/>
      <c r="M77" s="124"/>
      <c r="N77" s="9"/>
      <c r="O77" s="11"/>
      <c r="P77" s="11"/>
      <c r="Q77" s="11"/>
      <c r="R77" s="11"/>
      <c r="S77" s="11"/>
      <c r="T77" s="11"/>
    </row>
    <row r="78" spans="1:20" x14ac:dyDescent="0.3">
      <c r="A78" s="9" t="str">
        <f>IF(IDNum[[#This Row],[I.D. Num]]="--","",IDNum[[#This Row],[I.D. Num]])</f>
        <v/>
      </c>
      <c r="B78" s="122"/>
      <c r="D78" s="123"/>
      <c r="G78" s="9"/>
      <c r="H78" s="11"/>
      <c r="I78" s="124"/>
      <c r="J78" s="11"/>
      <c r="K78" s="9"/>
      <c r="L78" s="108"/>
      <c r="M78" s="124"/>
      <c r="N78" s="9"/>
      <c r="O78" s="11"/>
      <c r="P78" s="11"/>
      <c r="Q78" s="11"/>
      <c r="R78" s="11"/>
      <c r="S78" s="11"/>
      <c r="T78" s="11"/>
    </row>
    <row r="79" spans="1:20" x14ac:dyDescent="0.3">
      <c r="A79" s="9" t="str">
        <f>IF(IDNum[[#This Row],[I.D. Num]]="--","",IDNum[[#This Row],[I.D. Num]])</f>
        <v/>
      </c>
      <c r="B79" s="122"/>
      <c r="D79" s="123"/>
      <c r="G79" s="9"/>
      <c r="H79" s="11"/>
      <c r="I79" s="124"/>
      <c r="J79" s="11"/>
      <c r="K79" s="9"/>
      <c r="L79" s="108"/>
      <c r="M79" s="124"/>
      <c r="N79" s="9"/>
      <c r="O79" s="11"/>
      <c r="P79" s="11"/>
      <c r="Q79" s="11"/>
      <c r="R79" s="11"/>
      <c r="S79" s="11"/>
      <c r="T79" s="11"/>
    </row>
    <row r="80" spans="1:20" x14ac:dyDescent="0.3">
      <c r="A80" s="9" t="str">
        <f>IF(IDNum[[#This Row],[I.D. Num]]="--","",IDNum[[#This Row],[I.D. Num]])</f>
        <v/>
      </c>
      <c r="B80" s="122"/>
      <c r="D80" s="123"/>
      <c r="G80" s="9"/>
      <c r="H80" s="11"/>
      <c r="I80" s="124"/>
      <c r="J80" s="11"/>
      <c r="K80" s="9"/>
      <c r="L80" s="108"/>
      <c r="M80" s="124"/>
      <c r="N80" s="9"/>
      <c r="O80" s="11"/>
      <c r="P80" s="11"/>
      <c r="Q80" s="11"/>
      <c r="R80" s="11"/>
      <c r="S80" s="11"/>
      <c r="T80" s="11"/>
    </row>
    <row r="81" spans="1:20" x14ac:dyDescent="0.3">
      <c r="A81" s="9" t="str">
        <f>IF(IDNum[[#This Row],[I.D. Num]]="--","",IDNum[[#This Row],[I.D. Num]])</f>
        <v/>
      </c>
      <c r="B81" s="122"/>
      <c r="D81" s="123"/>
      <c r="G81" s="9"/>
      <c r="H81" s="11"/>
      <c r="I81" s="124"/>
      <c r="J81" s="11"/>
      <c r="K81" s="9"/>
      <c r="L81" s="108"/>
      <c r="M81" s="124"/>
      <c r="N81" s="9"/>
      <c r="O81" s="11"/>
      <c r="P81" s="11"/>
      <c r="Q81" s="11"/>
      <c r="R81" s="11"/>
      <c r="S81" s="11"/>
      <c r="T81" s="11"/>
    </row>
    <row r="82" spans="1:20" x14ac:dyDescent="0.3">
      <c r="A82" s="9" t="str">
        <f>IF(IDNum[[#This Row],[I.D. Num]]="--","",IDNum[[#This Row],[I.D. Num]])</f>
        <v/>
      </c>
      <c r="B82" s="122"/>
      <c r="D82" s="123"/>
      <c r="G82" s="9"/>
      <c r="H82" s="11"/>
      <c r="I82" s="124"/>
      <c r="J82" s="11"/>
      <c r="K82" s="9"/>
      <c r="L82" s="108"/>
      <c r="M82" s="124"/>
      <c r="N82" s="9"/>
      <c r="O82" s="11"/>
      <c r="P82" s="11"/>
      <c r="Q82" s="11"/>
      <c r="R82" s="11"/>
      <c r="S82" s="11"/>
      <c r="T82" s="11"/>
    </row>
    <row r="83" spans="1:20" x14ac:dyDescent="0.3">
      <c r="A83" s="9" t="str">
        <f>IF(IDNum[[#This Row],[I.D. Num]]="--","",IDNum[[#This Row],[I.D. Num]])</f>
        <v/>
      </c>
      <c r="B83" s="122"/>
      <c r="D83" s="123"/>
      <c r="G83" s="9"/>
      <c r="H83" s="11"/>
      <c r="I83" s="124"/>
      <c r="J83" s="11"/>
      <c r="K83" s="9"/>
      <c r="L83" s="108"/>
      <c r="M83" s="124"/>
      <c r="N83" s="9"/>
      <c r="O83" s="11"/>
      <c r="P83" s="11"/>
      <c r="Q83" s="11"/>
      <c r="R83" s="11"/>
      <c r="S83" s="11"/>
      <c r="T83" s="11"/>
    </row>
    <row r="84" spans="1:20" x14ac:dyDescent="0.3">
      <c r="A84" s="9" t="str">
        <f>IF(IDNum[[#This Row],[I.D. Num]]="--","",IDNum[[#This Row],[I.D. Num]])</f>
        <v/>
      </c>
      <c r="B84" s="122"/>
      <c r="D84" s="123"/>
      <c r="G84" s="9"/>
      <c r="H84" s="11"/>
      <c r="I84" s="124"/>
      <c r="J84" s="11"/>
      <c r="K84" s="9"/>
      <c r="L84" s="108"/>
      <c r="M84" s="124"/>
      <c r="N84" s="9"/>
      <c r="O84" s="11"/>
      <c r="P84" s="11"/>
      <c r="Q84" s="11"/>
      <c r="R84" s="11"/>
      <c r="S84" s="11"/>
      <c r="T84" s="11"/>
    </row>
    <row r="85" spans="1:20" x14ac:dyDescent="0.3">
      <c r="A85" s="9" t="str">
        <f>IF(IDNum[[#This Row],[I.D. Num]]="--","",IDNum[[#This Row],[I.D. Num]])</f>
        <v/>
      </c>
      <c r="B85" s="122"/>
      <c r="D85" s="123"/>
      <c r="G85" s="9"/>
      <c r="H85" s="11"/>
      <c r="I85" s="124"/>
      <c r="J85" s="11"/>
      <c r="K85" s="9"/>
      <c r="L85" s="108"/>
      <c r="M85" s="124"/>
      <c r="N85" s="9"/>
      <c r="O85" s="11"/>
      <c r="P85" s="11"/>
      <c r="Q85" s="11"/>
      <c r="R85" s="11"/>
      <c r="S85" s="11"/>
      <c r="T85" s="11"/>
    </row>
    <row r="86" spans="1:20" x14ac:dyDescent="0.3">
      <c r="A86" s="9" t="str">
        <f>IF(IDNum[[#This Row],[I.D. Num]]="--","",IDNum[[#This Row],[I.D. Num]])</f>
        <v/>
      </c>
      <c r="B86" s="122"/>
      <c r="D86" s="123"/>
      <c r="G86" s="9"/>
      <c r="H86" s="11"/>
      <c r="I86" s="124"/>
      <c r="J86" s="11"/>
      <c r="K86" s="9"/>
      <c r="L86" s="108"/>
      <c r="M86" s="124"/>
      <c r="N86" s="9"/>
      <c r="O86" s="11"/>
      <c r="P86" s="11"/>
      <c r="Q86" s="11"/>
      <c r="R86" s="11"/>
      <c r="S86" s="11"/>
      <c r="T86" s="11"/>
    </row>
    <row r="87" spans="1:20" x14ac:dyDescent="0.3">
      <c r="A87" s="9" t="str">
        <f>IF(IDNum[[#This Row],[I.D. Num]]="--","",IDNum[[#This Row],[I.D. Num]])</f>
        <v/>
      </c>
      <c r="B87" s="122"/>
      <c r="D87" s="123"/>
      <c r="G87" s="9"/>
      <c r="H87" s="11"/>
      <c r="I87" s="124"/>
      <c r="J87" s="11"/>
      <c r="K87" s="9"/>
      <c r="L87" s="108"/>
      <c r="M87" s="124"/>
      <c r="N87" s="9"/>
      <c r="O87" s="11"/>
      <c r="P87" s="11"/>
      <c r="Q87" s="11"/>
      <c r="R87" s="11"/>
      <c r="S87" s="11"/>
      <c r="T87" s="11"/>
    </row>
    <row r="88" spans="1:20" x14ac:dyDescent="0.3">
      <c r="A88" s="9" t="str">
        <f>IF(IDNum[[#This Row],[I.D. Num]]="--","",IDNum[[#This Row],[I.D. Num]])</f>
        <v/>
      </c>
      <c r="B88" s="122"/>
      <c r="D88" s="123"/>
      <c r="G88" s="9"/>
      <c r="H88" s="11"/>
      <c r="I88" s="124"/>
      <c r="J88" s="11"/>
      <c r="K88" s="9"/>
      <c r="L88" s="108"/>
      <c r="M88" s="124"/>
      <c r="N88" s="9"/>
      <c r="O88" s="11"/>
      <c r="P88" s="11"/>
      <c r="Q88" s="11"/>
      <c r="R88" s="11"/>
      <c r="S88" s="11"/>
      <c r="T88" s="11"/>
    </row>
    <row r="89" spans="1:20" x14ac:dyDescent="0.3">
      <c r="A89" s="9" t="str">
        <f>IF(IDNum[[#This Row],[I.D. Num]]="--","",IDNum[[#This Row],[I.D. Num]])</f>
        <v/>
      </c>
      <c r="B89" s="122"/>
      <c r="D89" s="123"/>
      <c r="G89" s="9"/>
      <c r="H89" s="11"/>
      <c r="I89" s="124"/>
      <c r="J89" s="11"/>
      <c r="K89" s="9"/>
      <c r="L89" s="108"/>
      <c r="M89" s="124"/>
      <c r="N89" s="9"/>
      <c r="O89" s="11"/>
      <c r="P89" s="11"/>
      <c r="Q89" s="11"/>
      <c r="R89" s="11"/>
      <c r="S89" s="11"/>
      <c r="T89" s="11"/>
    </row>
    <row r="90" spans="1:20" x14ac:dyDescent="0.3">
      <c r="A90" s="9" t="str">
        <f>IF(IDNum[[#This Row],[I.D. Num]]="--","",IDNum[[#This Row],[I.D. Num]])</f>
        <v/>
      </c>
      <c r="B90" s="122"/>
      <c r="D90" s="123"/>
      <c r="G90" s="9"/>
      <c r="H90" s="11"/>
      <c r="I90" s="124"/>
      <c r="J90" s="11"/>
      <c r="K90" s="9"/>
      <c r="L90" s="108"/>
      <c r="M90" s="124"/>
      <c r="N90" s="9"/>
      <c r="O90" s="11"/>
      <c r="P90" s="11"/>
      <c r="Q90" s="11"/>
      <c r="R90" s="11"/>
      <c r="S90" s="11"/>
      <c r="T90" s="11"/>
    </row>
    <row r="91" spans="1:20" x14ac:dyDescent="0.3">
      <c r="A91" s="9" t="str">
        <f>IF(IDNum[[#This Row],[I.D. Num]]="--","",IDNum[[#This Row],[I.D. Num]])</f>
        <v/>
      </c>
      <c r="B91" s="122"/>
      <c r="D91" s="123"/>
      <c r="G91" s="9"/>
      <c r="H91" s="11"/>
      <c r="I91" s="124"/>
      <c r="J91" s="11"/>
      <c r="K91" s="9"/>
      <c r="L91" s="108"/>
      <c r="M91" s="124"/>
      <c r="N91" s="9"/>
      <c r="O91" s="11"/>
      <c r="P91" s="11"/>
      <c r="Q91" s="11"/>
      <c r="R91" s="11"/>
      <c r="S91" s="11"/>
      <c r="T91" s="11"/>
    </row>
    <row r="92" spans="1:20" x14ac:dyDescent="0.3">
      <c r="A92" s="9" t="str">
        <f>IF(IDNum[[#This Row],[I.D. Num]]="--","",IDNum[[#This Row],[I.D. Num]])</f>
        <v/>
      </c>
      <c r="B92" s="122"/>
      <c r="D92" s="123"/>
      <c r="G92" s="9"/>
      <c r="H92" s="11"/>
      <c r="I92" s="124"/>
      <c r="J92" s="11"/>
      <c r="K92" s="9"/>
      <c r="L92" s="108"/>
      <c r="M92" s="124"/>
      <c r="N92" s="9"/>
      <c r="O92" s="11"/>
      <c r="P92" s="11"/>
      <c r="Q92" s="11"/>
      <c r="R92" s="11"/>
      <c r="S92" s="11"/>
      <c r="T92" s="11"/>
    </row>
    <row r="93" spans="1:20" x14ac:dyDescent="0.3">
      <c r="A93" s="9" t="str">
        <f>IF(IDNum[[#This Row],[I.D. Num]]="--","",IDNum[[#This Row],[I.D. Num]])</f>
        <v/>
      </c>
      <c r="B93" s="122"/>
      <c r="D93" s="123"/>
      <c r="G93" s="9"/>
      <c r="H93" s="11"/>
      <c r="I93" s="124"/>
      <c r="J93" s="11"/>
      <c r="K93" s="9"/>
      <c r="L93" s="108"/>
      <c r="M93" s="124"/>
      <c r="N93" s="9"/>
      <c r="O93" s="11"/>
      <c r="P93" s="11"/>
      <c r="Q93" s="11"/>
      <c r="R93" s="11"/>
      <c r="S93" s="11"/>
      <c r="T93" s="11"/>
    </row>
    <row r="94" spans="1:20" x14ac:dyDescent="0.3">
      <c r="A94" s="9" t="str">
        <f>IF(IDNum[[#This Row],[I.D. Num]]="--","",IDNum[[#This Row],[I.D. Num]])</f>
        <v/>
      </c>
      <c r="B94" s="122"/>
      <c r="D94" s="123"/>
      <c r="G94" s="9"/>
      <c r="H94" s="11"/>
      <c r="I94" s="124"/>
      <c r="J94" s="11"/>
      <c r="K94" s="9"/>
      <c r="L94" s="108"/>
      <c r="M94" s="124"/>
      <c r="N94" s="9"/>
      <c r="O94" s="11"/>
      <c r="P94" s="11"/>
      <c r="Q94" s="11"/>
      <c r="R94" s="11"/>
      <c r="S94" s="11"/>
      <c r="T94" s="11"/>
    </row>
    <row r="95" spans="1:20" x14ac:dyDescent="0.3">
      <c r="A95" s="9" t="str">
        <f>IF(IDNum[[#This Row],[I.D. Num]]="--","",IDNum[[#This Row],[I.D. Num]])</f>
        <v/>
      </c>
      <c r="B95" s="122"/>
      <c r="D95" s="123"/>
      <c r="G95" s="9"/>
      <c r="H95" s="11"/>
      <c r="I95" s="124"/>
      <c r="J95" s="11"/>
      <c r="K95" s="9"/>
      <c r="L95" s="108"/>
      <c r="M95" s="124"/>
      <c r="N95" s="9"/>
      <c r="O95" s="11"/>
      <c r="P95" s="11"/>
      <c r="Q95" s="11"/>
      <c r="R95" s="11"/>
      <c r="S95" s="11"/>
      <c r="T95" s="11"/>
    </row>
    <row r="96" spans="1:20" x14ac:dyDescent="0.3">
      <c r="A96" s="9" t="str">
        <f>IF(IDNum[[#This Row],[I.D. Num]]="--","",IDNum[[#This Row],[I.D. Num]])</f>
        <v/>
      </c>
      <c r="B96" s="122"/>
      <c r="D96" s="123"/>
      <c r="G96" s="9"/>
      <c r="H96" s="11"/>
      <c r="I96" s="124"/>
      <c r="J96" s="11"/>
      <c r="K96" s="9"/>
      <c r="L96" s="108"/>
      <c r="M96" s="124"/>
      <c r="N96" s="9"/>
      <c r="O96" s="11"/>
      <c r="P96" s="11"/>
      <c r="Q96" s="11"/>
      <c r="R96" s="11"/>
      <c r="S96" s="11"/>
      <c r="T96" s="11"/>
    </row>
    <row r="97" spans="1:20" x14ac:dyDescent="0.3">
      <c r="A97" s="9" t="str">
        <f>IF(IDNum[[#This Row],[I.D. Num]]="--","",IDNum[[#This Row],[I.D. Num]])</f>
        <v/>
      </c>
      <c r="B97" s="122"/>
      <c r="D97" s="123"/>
      <c r="G97" s="9"/>
      <c r="H97" s="11"/>
      <c r="I97" s="124"/>
      <c r="J97" s="11"/>
      <c r="K97" s="9"/>
      <c r="L97" s="108"/>
      <c r="M97" s="124"/>
      <c r="N97" s="9"/>
      <c r="O97" s="11"/>
      <c r="P97" s="11"/>
      <c r="Q97" s="11"/>
      <c r="R97" s="11"/>
      <c r="S97" s="11"/>
      <c r="T97" s="11"/>
    </row>
    <row r="98" spans="1:20" x14ac:dyDescent="0.3">
      <c r="A98" s="9" t="str">
        <f>IF(IDNum[[#This Row],[I.D. Num]]="--","",IDNum[[#This Row],[I.D. Num]])</f>
        <v/>
      </c>
      <c r="B98" s="122"/>
      <c r="D98" s="123"/>
      <c r="G98" s="9"/>
      <c r="H98" s="11"/>
      <c r="I98" s="124"/>
      <c r="J98" s="11"/>
      <c r="K98" s="9"/>
      <c r="L98" s="108"/>
      <c r="M98" s="124"/>
      <c r="N98" s="9"/>
      <c r="O98" s="11"/>
      <c r="P98" s="11"/>
      <c r="Q98" s="11"/>
      <c r="R98" s="11"/>
      <c r="S98" s="11"/>
      <c r="T98" s="11"/>
    </row>
    <row r="99" spans="1:20" x14ac:dyDescent="0.3">
      <c r="A99" s="9" t="str">
        <f>IF(IDNum[[#This Row],[I.D. Num]]="--","",IDNum[[#This Row],[I.D. Num]])</f>
        <v/>
      </c>
      <c r="B99" s="122"/>
      <c r="D99" s="123"/>
      <c r="G99" s="9"/>
      <c r="H99" s="11"/>
      <c r="I99" s="124"/>
      <c r="J99" s="11"/>
      <c r="K99" s="9"/>
      <c r="L99" s="108"/>
      <c r="M99" s="124"/>
      <c r="N99" s="9"/>
      <c r="O99" s="11"/>
      <c r="P99" s="11"/>
      <c r="Q99" s="11"/>
      <c r="R99" s="11"/>
      <c r="S99" s="11"/>
      <c r="T99" s="11"/>
    </row>
    <row r="100" spans="1:20" x14ac:dyDescent="0.3">
      <c r="A100" s="9" t="str">
        <f>IF(IDNum[[#This Row],[I.D. Num]]="--","",IDNum[[#This Row],[I.D. Num]])</f>
        <v/>
      </c>
      <c r="B100" s="122"/>
      <c r="D100" s="123"/>
      <c r="G100" s="9"/>
      <c r="H100" s="11"/>
      <c r="I100" s="124"/>
      <c r="J100" s="11"/>
      <c r="K100" s="9"/>
      <c r="L100" s="108"/>
      <c r="M100" s="124"/>
      <c r="N100" s="9"/>
      <c r="O100" s="11"/>
      <c r="P100" s="11"/>
      <c r="Q100" s="11"/>
      <c r="R100" s="11"/>
      <c r="S100" s="11"/>
      <c r="T100" s="11"/>
    </row>
    <row r="101" spans="1:20" x14ac:dyDescent="0.3">
      <c r="A101" s="9" t="str">
        <f>IF(IDNum[[#This Row],[I.D. Num]]="--","",IDNum[[#This Row],[I.D. Num]])</f>
        <v/>
      </c>
      <c r="B101" s="122"/>
      <c r="D101" s="123"/>
      <c r="G101" s="9"/>
      <c r="H101" s="11"/>
      <c r="I101" s="124"/>
      <c r="J101" s="11"/>
      <c r="K101" s="9"/>
      <c r="L101" s="108"/>
      <c r="M101" s="124"/>
      <c r="N101" s="9"/>
      <c r="O101" s="11"/>
      <c r="P101" s="11"/>
      <c r="Q101" s="11"/>
      <c r="R101" s="11"/>
      <c r="S101" s="11"/>
      <c r="T101" s="11"/>
    </row>
    <row r="102" spans="1:20" x14ac:dyDescent="0.3">
      <c r="A102" s="9" t="str">
        <f>IF(IDNum[[#This Row],[I.D. Num]]="--","",IDNum[[#This Row],[I.D. Num]])</f>
        <v/>
      </c>
      <c r="B102" s="122"/>
      <c r="D102" s="123"/>
      <c r="G102" s="9"/>
      <c r="H102" s="11"/>
      <c r="I102" s="124"/>
      <c r="J102" s="11"/>
      <c r="K102" s="9"/>
      <c r="L102" s="108"/>
      <c r="M102" s="124"/>
      <c r="N102" s="9"/>
      <c r="O102" s="11"/>
      <c r="P102" s="11"/>
      <c r="Q102" s="11"/>
      <c r="R102" s="11"/>
      <c r="S102" s="11"/>
      <c r="T102" s="11"/>
    </row>
    <row r="103" spans="1:20" x14ac:dyDescent="0.3">
      <c r="A103" s="9" t="str">
        <f>IF(IDNum[[#This Row],[I.D. Num]]="--","",IDNum[[#This Row],[I.D. Num]])</f>
        <v/>
      </c>
      <c r="B103" s="122"/>
      <c r="D103" s="123"/>
      <c r="G103" s="9"/>
      <c r="H103" s="11"/>
      <c r="I103" s="124"/>
      <c r="J103" s="11"/>
      <c r="K103" s="9"/>
      <c r="L103" s="108"/>
      <c r="M103" s="124"/>
      <c r="N103" s="9"/>
      <c r="O103" s="11"/>
      <c r="P103" s="11"/>
      <c r="Q103" s="11"/>
      <c r="R103" s="11"/>
      <c r="S103" s="11"/>
      <c r="T103" s="11"/>
    </row>
    <row r="104" spans="1:20" x14ac:dyDescent="0.3">
      <c r="A104" s="9" t="str">
        <f>IF(IDNum[[#This Row],[I.D. Num]]="--","",IDNum[[#This Row],[I.D. Num]])</f>
        <v/>
      </c>
      <c r="B104" s="122"/>
      <c r="D104" s="123"/>
      <c r="G104" s="9"/>
      <c r="H104" s="11"/>
      <c r="I104" s="124"/>
      <c r="J104" s="11"/>
      <c r="K104" s="9"/>
      <c r="L104" s="108"/>
      <c r="M104" s="124"/>
      <c r="N104" s="9"/>
      <c r="O104" s="11"/>
      <c r="P104" s="11"/>
      <c r="Q104" s="11"/>
      <c r="R104" s="11"/>
      <c r="S104" s="11"/>
      <c r="T104" s="11"/>
    </row>
    <row r="105" spans="1:20" x14ac:dyDescent="0.3">
      <c r="A105" s="9" t="str">
        <f>IF(IDNum[[#This Row],[I.D. Num]]="--","",IDNum[[#This Row],[I.D. Num]])</f>
        <v/>
      </c>
      <c r="B105" s="122"/>
      <c r="D105" s="123"/>
      <c r="G105" s="9"/>
      <c r="H105" s="11"/>
      <c r="I105" s="124"/>
      <c r="J105" s="11"/>
      <c r="K105" s="9"/>
      <c r="L105" s="108"/>
      <c r="M105" s="124"/>
      <c r="N105" s="9"/>
      <c r="O105" s="11"/>
      <c r="P105" s="11"/>
      <c r="Q105" s="11"/>
      <c r="R105" s="11"/>
      <c r="S105" s="11"/>
      <c r="T105" s="11"/>
    </row>
    <row r="106" spans="1:20" x14ac:dyDescent="0.3">
      <c r="A106" s="9" t="str">
        <f>IF(IDNum[[#This Row],[I.D. Num]]="--","",IDNum[[#This Row],[I.D. Num]])</f>
        <v/>
      </c>
      <c r="B106" s="122"/>
      <c r="D106" s="123"/>
      <c r="G106" s="9"/>
      <c r="H106" s="11"/>
      <c r="I106" s="124"/>
      <c r="J106" s="11"/>
      <c r="K106" s="9"/>
      <c r="L106" s="108"/>
      <c r="M106" s="124"/>
      <c r="N106" s="9"/>
      <c r="O106" s="11"/>
      <c r="P106" s="11"/>
      <c r="Q106" s="11"/>
      <c r="R106" s="11"/>
      <c r="S106" s="11"/>
      <c r="T106" s="11"/>
    </row>
    <row r="107" spans="1:20" x14ac:dyDescent="0.3">
      <c r="A107" s="9" t="str">
        <f>IF(IDNum[[#This Row],[I.D. Num]]="--","",IDNum[[#This Row],[I.D. Num]])</f>
        <v/>
      </c>
      <c r="B107" s="122"/>
      <c r="D107" s="123"/>
      <c r="G107" s="9"/>
      <c r="H107" s="11"/>
      <c r="I107" s="124"/>
      <c r="J107" s="11"/>
      <c r="K107" s="9"/>
      <c r="L107" s="108"/>
      <c r="M107" s="124"/>
      <c r="N107" s="9"/>
      <c r="O107" s="11"/>
      <c r="P107" s="11"/>
      <c r="Q107" s="11"/>
      <c r="R107" s="11"/>
      <c r="S107" s="11"/>
      <c r="T107" s="11"/>
    </row>
    <row r="108" spans="1:20" x14ac:dyDescent="0.3">
      <c r="A108" s="120" t="str">
        <f>IF(IDNum[[#This Row],[I.D. Num]]="--","",IDNum[[#This Row],[I.D. Num]])</f>
        <v/>
      </c>
      <c r="B108" s="122"/>
      <c r="C108" s="120"/>
      <c r="D108" s="123"/>
      <c r="E108" s="120"/>
      <c r="F108" s="120"/>
      <c r="G108" s="120"/>
      <c r="H108" s="121"/>
      <c r="I108" s="124"/>
      <c r="J108" s="121"/>
      <c r="K108" s="120"/>
      <c r="L108" s="108"/>
      <c r="M108" s="9"/>
      <c r="N108" s="9"/>
      <c r="O108" s="11"/>
      <c r="P108" s="11"/>
      <c r="Q108" s="11"/>
      <c r="R108" s="11"/>
      <c r="S108" s="11"/>
      <c r="T108" s="11"/>
    </row>
    <row r="109" spans="1:20" x14ac:dyDescent="0.3">
      <c r="A109" s="9" t="str">
        <f>IF(IDNum[[#This Row],[I.D. Num]]="--","",IDNum[[#This Row],[I.D. Num]])</f>
        <v/>
      </c>
      <c r="B109" s="122"/>
      <c r="D109" s="123"/>
      <c r="G109" s="9"/>
      <c r="H109" s="11"/>
      <c r="I109" s="124"/>
      <c r="J109" s="11"/>
      <c r="K109" s="9"/>
      <c r="L109" s="108"/>
      <c r="M109" s="124"/>
      <c r="N109" s="9"/>
      <c r="O109" s="11"/>
      <c r="P109" s="11"/>
      <c r="Q109" s="11"/>
      <c r="R109" s="11"/>
      <c r="S109" s="11"/>
      <c r="T109" s="11"/>
    </row>
    <row r="110" spans="1:20" x14ac:dyDescent="0.3">
      <c r="A110" s="9" t="str">
        <f>IF(IDNum[[#This Row],[I.D. Num]]="--","",IDNum[[#This Row],[I.D. Num]])</f>
        <v/>
      </c>
      <c r="B110" s="122"/>
      <c r="D110" s="123"/>
      <c r="G110" s="9"/>
      <c r="H110" s="11"/>
      <c r="I110" s="124"/>
      <c r="J110" s="11"/>
      <c r="K110" s="9"/>
      <c r="L110" s="108"/>
      <c r="M110" s="124"/>
      <c r="N110" s="9"/>
      <c r="O110" s="11"/>
      <c r="P110" s="11"/>
      <c r="Q110" s="11"/>
      <c r="R110" s="11"/>
      <c r="S110" s="11"/>
      <c r="T110" s="11"/>
    </row>
    <row r="111" spans="1:20" x14ac:dyDescent="0.3">
      <c r="A111" s="9" t="str">
        <f>IF(IDNum[[#This Row],[I.D. Num]]="--","",IDNum[[#This Row],[I.D. Num]])</f>
        <v/>
      </c>
      <c r="B111" s="122"/>
      <c r="D111" s="123"/>
      <c r="G111" s="9"/>
      <c r="H111" s="11"/>
      <c r="I111" s="124"/>
      <c r="J111" s="11"/>
      <c r="K111" s="9"/>
      <c r="L111" s="108"/>
      <c r="M111" s="124"/>
      <c r="N111" s="9"/>
      <c r="O111" s="11"/>
      <c r="P111" s="11"/>
      <c r="Q111" s="11"/>
      <c r="R111" s="11"/>
      <c r="S111" s="11"/>
      <c r="T111" s="11"/>
    </row>
    <row r="112" spans="1:20" x14ac:dyDescent="0.3">
      <c r="A112" s="9" t="str">
        <f>IF(IDNum[[#This Row],[I.D. Num]]="--","",IDNum[[#This Row],[I.D. Num]])</f>
        <v/>
      </c>
      <c r="B112" s="122"/>
      <c r="D112" s="123"/>
      <c r="G112" s="9"/>
      <c r="H112" s="11"/>
      <c r="I112" s="124"/>
      <c r="J112" s="11"/>
      <c r="K112" s="9"/>
      <c r="L112" s="108"/>
      <c r="M112" s="124"/>
      <c r="N112" s="9"/>
      <c r="O112" s="11"/>
      <c r="P112" s="11"/>
      <c r="Q112" s="11"/>
      <c r="R112" s="11"/>
      <c r="S112" s="11"/>
      <c r="T112" s="11"/>
    </row>
    <row r="113" spans="1:20" x14ac:dyDescent="0.3">
      <c r="A113" s="9" t="str">
        <f>IF(IDNum[[#This Row],[I.D. Num]]="--","",IDNum[[#This Row],[I.D. Num]])</f>
        <v/>
      </c>
      <c r="B113" s="122"/>
      <c r="D113" s="123"/>
      <c r="G113" s="9"/>
      <c r="H113" s="11"/>
      <c r="I113" s="124"/>
      <c r="J113" s="11"/>
      <c r="K113" s="9"/>
      <c r="L113" s="108"/>
      <c r="M113" s="124"/>
      <c r="N113" s="9"/>
      <c r="O113" s="11"/>
      <c r="P113" s="11"/>
      <c r="Q113" s="11"/>
      <c r="R113" s="11"/>
      <c r="S113" s="11"/>
      <c r="T113" s="11"/>
    </row>
    <row r="114" spans="1:20" x14ac:dyDescent="0.3">
      <c r="A114" s="9" t="str">
        <f>IF(IDNum[[#This Row],[I.D. Num]]="--","",IDNum[[#This Row],[I.D. Num]])</f>
        <v/>
      </c>
      <c r="B114" s="122"/>
      <c r="D114" s="123"/>
      <c r="G114" s="9"/>
      <c r="H114" s="11"/>
      <c r="I114" s="124"/>
      <c r="J114" s="11"/>
      <c r="K114" s="9"/>
      <c r="L114" s="108"/>
      <c r="M114" s="124"/>
      <c r="N114" s="9"/>
      <c r="O114" s="11"/>
      <c r="P114" s="11"/>
      <c r="Q114" s="11"/>
      <c r="R114" s="11"/>
      <c r="S114" s="11"/>
      <c r="T114" s="11"/>
    </row>
    <row r="115" spans="1:20" x14ac:dyDescent="0.3">
      <c r="A115" s="9" t="str">
        <f>IF(IDNum[[#This Row],[I.D. Num]]="--","",IDNum[[#This Row],[I.D. Num]])</f>
        <v/>
      </c>
      <c r="B115" s="122"/>
      <c r="D115" s="123"/>
      <c r="G115" s="9"/>
      <c r="H115" s="11"/>
      <c r="I115" s="124"/>
      <c r="J115" s="11"/>
      <c r="K115" s="9"/>
      <c r="L115" s="108"/>
      <c r="M115" s="124"/>
      <c r="N115" s="9"/>
      <c r="O115" s="11"/>
      <c r="P115" s="11"/>
      <c r="Q115" s="11"/>
      <c r="R115" s="11"/>
      <c r="S115" s="11"/>
      <c r="T115" s="11"/>
    </row>
    <row r="116" spans="1:20" x14ac:dyDescent="0.3">
      <c r="A116" s="9" t="str">
        <f>IF(IDNum[[#This Row],[I.D. Num]]="--","",IDNum[[#This Row],[I.D. Num]])</f>
        <v/>
      </c>
      <c r="B116" s="122"/>
      <c r="D116" s="123"/>
      <c r="G116" s="9"/>
      <c r="H116" s="11"/>
      <c r="I116" s="124"/>
      <c r="J116" s="11"/>
      <c r="K116" s="9"/>
      <c r="L116" s="108"/>
      <c r="M116" s="124"/>
      <c r="N116" s="9"/>
      <c r="O116" s="11"/>
      <c r="P116" s="11"/>
      <c r="Q116" s="11"/>
      <c r="R116" s="11"/>
      <c r="S116" s="11"/>
      <c r="T116" s="11"/>
    </row>
    <row r="117" spans="1:20" x14ac:dyDescent="0.3">
      <c r="A117" s="9" t="str">
        <f>IF(IDNum[[#This Row],[I.D. Num]]="--","",IDNum[[#This Row],[I.D. Num]])</f>
        <v/>
      </c>
      <c r="B117" s="122"/>
      <c r="D117" s="123"/>
      <c r="G117" s="9"/>
      <c r="H117" s="11"/>
      <c r="I117" s="124"/>
      <c r="J117" s="11"/>
      <c r="K117" s="9"/>
      <c r="L117" s="108"/>
      <c r="M117" s="124"/>
      <c r="N117" s="9"/>
      <c r="O117" s="11"/>
      <c r="P117" s="11"/>
      <c r="Q117" s="11"/>
      <c r="R117" s="11"/>
      <c r="S117" s="11"/>
      <c r="T117" s="11"/>
    </row>
    <row r="118" spans="1:20" x14ac:dyDescent="0.3">
      <c r="A118" s="9" t="str">
        <f>IF(IDNum[[#This Row],[I.D. Num]]="--","",IDNum[[#This Row],[I.D. Num]])</f>
        <v/>
      </c>
      <c r="B118" s="122"/>
      <c r="D118" s="123"/>
      <c r="G118" s="9"/>
      <c r="H118" s="11"/>
      <c r="I118" s="124"/>
      <c r="J118" s="11"/>
      <c r="K118" s="9"/>
      <c r="L118" s="108"/>
      <c r="M118" s="124"/>
      <c r="N118" s="9"/>
      <c r="O118" s="11"/>
      <c r="P118" s="11"/>
      <c r="Q118" s="11"/>
      <c r="R118" s="11"/>
      <c r="S118" s="11"/>
      <c r="T118" s="11"/>
    </row>
    <row r="119" spans="1:20" x14ac:dyDescent="0.3">
      <c r="A119" s="9" t="str">
        <f>IF(IDNum[[#This Row],[I.D. Num]]="--","",IDNum[[#This Row],[I.D. Num]])</f>
        <v/>
      </c>
      <c r="B119" s="122"/>
      <c r="D119" s="123"/>
      <c r="G119" s="9"/>
      <c r="H119" s="11"/>
      <c r="I119" s="124"/>
      <c r="J119" s="11"/>
      <c r="K119" s="9"/>
      <c r="L119" s="108"/>
      <c r="M119" s="124"/>
      <c r="N119" s="9"/>
      <c r="O119" s="11"/>
      <c r="P119" s="11"/>
      <c r="Q119" s="11"/>
      <c r="R119" s="11"/>
      <c r="S119" s="11"/>
      <c r="T119" s="11"/>
    </row>
    <row r="120" spans="1:20" x14ac:dyDescent="0.3">
      <c r="A120" s="9" t="str">
        <f>IF(IDNum[[#This Row],[I.D. Num]]="--","",IDNum[[#This Row],[I.D. Num]])</f>
        <v/>
      </c>
      <c r="B120" s="122"/>
      <c r="D120" s="123"/>
      <c r="G120" s="9"/>
      <c r="H120" s="11"/>
      <c r="I120" s="124"/>
      <c r="J120" s="11"/>
      <c r="K120" s="9"/>
      <c r="L120" s="108"/>
      <c r="M120" s="124"/>
      <c r="N120" s="9"/>
      <c r="O120" s="11"/>
      <c r="P120" s="11"/>
      <c r="Q120" s="11"/>
      <c r="R120" s="11"/>
      <c r="S120" s="11"/>
      <c r="T120" s="11"/>
    </row>
    <row r="121" spans="1:20" x14ac:dyDescent="0.3">
      <c r="A121" s="9" t="str">
        <f>IF(IDNum[[#This Row],[I.D. Num]]="--","",IDNum[[#This Row],[I.D. Num]])</f>
        <v/>
      </c>
      <c r="B121" s="122"/>
      <c r="D121" s="123"/>
      <c r="G121" s="9"/>
      <c r="H121" s="11"/>
      <c r="I121" s="124"/>
      <c r="J121" s="11"/>
      <c r="K121" s="9"/>
      <c r="L121" s="108"/>
      <c r="M121" s="124"/>
      <c r="N121" s="9"/>
      <c r="O121" s="11"/>
      <c r="P121" s="11"/>
      <c r="Q121" s="11"/>
      <c r="R121" s="11"/>
      <c r="S121" s="11"/>
      <c r="T121" s="11"/>
    </row>
    <row r="122" spans="1:20" x14ac:dyDescent="0.3">
      <c r="A122" s="9" t="str">
        <f>IF(IDNum[[#This Row],[I.D. Num]]="--","",IDNum[[#This Row],[I.D. Num]])</f>
        <v/>
      </c>
      <c r="B122" s="122"/>
      <c r="D122" s="123"/>
      <c r="G122" s="9"/>
      <c r="H122" s="11"/>
      <c r="I122" s="124"/>
      <c r="J122" s="11"/>
      <c r="K122" s="9"/>
      <c r="L122" s="108"/>
      <c r="M122" s="124"/>
      <c r="N122" s="9"/>
      <c r="O122" s="11"/>
      <c r="P122" s="11"/>
      <c r="Q122" s="11"/>
      <c r="R122" s="11"/>
      <c r="S122" s="11"/>
      <c r="T122" s="11"/>
    </row>
    <row r="123" spans="1:20" x14ac:dyDescent="0.3">
      <c r="A123" s="9" t="str">
        <f>IF(IDNum[[#This Row],[I.D. Num]]="--","",IDNum[[#This Row],[I.D. Num]])</f>
        <v/>
      </c>
      <c r="B123" s="122"/>
      <c r="D123" s="123"/>
      <c r="G123" s="9"/>
      <c r="H123" s="11"/>
      <c r="I123" s="124"/>
      <c r="J123" s="11"/>
      <c r="K123" s="9"/>
      <c r="L123" s="108"/>
      <c r="M123" s="124"/>
      <c r="N123" s="9"/>
      <c r="O123" s="11"/>
      <c r="P123" s="11"/>
      <c r="Q123" s="11"/>
      <c r="R123" s="11"/>
      <c r="S123" s="11"/>
      <c r="T123" s="11"/>
    </row>
    <row r="124" spans="1:20" x14ac:dyDescent="0.3">
      <c r="A124" s="9" t="str">
        <f>IF(IDNum[[#This Row],[I.D. Num]]="--","",IDNum[[#This Row],[I.D. Num]])</f>
        <v/>
      </c>
      <c r="B124" s="122"/>
      <c r="D124" s="123"/>
      <c r="G124" s="9"/>
      <c r="H124" s="11"/>
      <c r="I124" s="124"/>
      <c r="J124" s="11"/>
      <c r="K124" s="9"/>
      <c r="L124" s="108"/>
      <c r="M124" s="124"/>
      <c r="N124" s="9"/>
      <c r="O124" s="11"/>
      <c r="P124" s="11"/>
      <c r="Q124" s="11"/>
      <c r="R124" s="11"/>
      <c r="S124" s="11"/>
      <c r="T124" s="11"/>
    </row>
    <row r="125" spans="1:20" x14ac:dyDescent="0.3">
      <c r="A125" s="9" t="str">
        <f>IF(IDNum[[#This Row],[I.D. Num]]="--","",IDNum[[#This Row],[I.D. Num]])</f>
        <v/>
      </c>
      <c r="B125" s="122"/>
      <c r="D125" s="123"/>
      <c r="G125" s="9"/>
      <c r="H125" s="11"/>
      <c r="I125" s="124"/>
      <c r="J125" s="11"/>
      <c r="K125" s="9"/>
      <c r="L125" s="108"/>
      <c r="M125" s="124"/>
      <c r="N125" s="9"/>
      <c r="O125" s="11"/>
      <c r="P125" s="11"/>
      <c r="Q125" s="11"/>
      <c r="R125" s="11"/>
      <c r="S125" s="11"/>
      <c r="T125" s="11"/>
    </row>
    <row r="126" spans="1:20" x14ac:dyDescent="0.3">
      <c r="A126" s="9" t="str">
        <f>IF(IDNum[[#This Row],[I.D. Num]]="--","",IDNum[[#This Row],[I.D. Num]])</f>
        <v/>
      </c>
      <c r="B126" s="122"/>
      <c r="D126" s="123"/>
      <c r="G126" s="9"/>
      <c r="H126" s="11"/>
      <c r="I126" s="124"/>
      <c r="J126" s="11"/>
      <c r="K126" s="9"/>
      <c r="L126" s="108"/>
      <c r="M126" s="124"/>
      <c r="N126" s="9"/>
      <c r="O126" s="11"/>
      <c r="P126" s="11"/>
      <c r="Q126" s="11"/>
      <c r="R126" s="11"/>
      <c r="S126" s="11"/>
      <c r="T126" s="11"/>
    </row>
    <row r="127" spans="1:20" x14ac:dyDescent="0.3">
      <c r="A127" s="9" t="str">
        <f>IF(IDNum[[#This Row],[I.D. Num]]="--","",IDNum[[#This Row],[I.D. Num]])</f>
        <v/>
      </c>
      <c r="B127" s="122"/>
      <c r="D127" s="123"/>
      <c r="G127" s="9"/>
      <c r="H127" s="11"/>
      <c r="I127" s="124"/>
      <c r="J127" s="11"/>
      <c r="K127" s="9"/>
      <c r="L127" s="108"/>
      <c r="M127" s="124"/>
      <c r="N127" s="9"/>
      <c r="O127" s="11"/>
      <c r="P127" s="11"/>
      <c r="Q127" s="11"/>
      <c r="R127" s="11"/>
      <c r="S127" s="11"/>
      <c r="T127" s="11"/>
    </row>
    <row r="128" spans="1:20" x14ac:dyDescent="0.3">
      <c r="A128" s="9" t="str">
        <f>IF(IDNum[[#This Row],[I.D. Num]]="--","",IDNum[[#This Row],[I.D. Num]])</f>
        <v/>
      </c>
      <c r="B128" s="122"/>
      <c r="D128" s="123"/>
      <c r="G128" s="9"/>
      <c r="H128" s="11"/>
      <c r="I128" s="124"/>
      <c r="J128" s="11"/>
      <c r="K128" s="9"/>
      <c r="L128" s="108"/>
      <c r="M128" s="124"/>
      <c r="N128" s="9"/>
      <c r="O128" s="11"/>
      <c r="P128" s="11"/>
      <c r="Q128" s="11"/>
      <c r="R128" s="11"/>
      <c r="S128" s="11"/>
      <c r="T128" s="11"/>
    </row>
    <row r="129" spans="1:20" x14ac:dyDescent="0.3">
      <c r="A129" s="9" t="str">
        <f>IF(IDNum[[#This Row],[I.D. Num]]="--","",IDNum[[#This Row],[I.D. Num]])</f>
        <v/>
      </c>
      <c r="B129" s="122"/>
      <c r="D129" s="123"/>
      <c r="G129" s="9"/>
      <c r="H129" s="11"/>
      <c r="I129" s="124"/>
      <c r="J129" s="11"/>
      <c r="K129" s="9"/>
      <c r="L129" s="108"/>
      <c r="M129" s="124"/>
      <c r="N129" s="9"/>
      <c r="O129" s="11"/>
      <c r="P129" s="11"/>
      <c r="Q129" s="11"/>
      <c r="R129" s="11"/>
      <c r="S129" s="11"/>
      <c r="T129" s="11"/>
    </row>
    <row r="130" spans="1:20" x14ac:dyDescent="0.3">
      <c r="A130" s="9" t="str">
        <f>IF(IDNum[[#This Row],[I.D. Num]]="--","",IDNum[[#This Row],[I.D. Num]])</f>
        <v/>
      </c>
      <c r="B130" s="122"/>
      <c r="D130" s="123"/>
      <c r="G130" s="9"/>
      <c r="H130" s="11"/>
      <c r="I130" s="124"/>
      <c r="J130" s="11"/>
      <c r="K130" s="9"/>
      <c r="L130" s="108"/>
      <c r="M130" s="124"/>
      <c r="N130" s="9"/>
      <c r="O130" s="11"/>
      <c r="P130" s="11"/>
      <c r="Q130" s="11"/>
      <c r="R130" s="11"/>
      <c r="S130" s="11"/>
      <c r="T130" s="11"/>
    </row>
    <row r="131" spans="1:20" x14ac:dyDescent="0.3">
      <c r="A131" s="9" t="str">
        <f>IF(IDNum[[#This Row],[I.D. Num]]="--","",IDNum[[#This Row],[I.D. Num]])</f>
        <v/>
      </c>
      <c r="B131" s="122"/>
      <c r="D131" s="123"/>
      <c r="G131" s="9"/>
      <c r="H131" s="11"/>
      <c r="I131" s="124"/>
      <c r="J131" s="11"/>
      <c r="K131" s="9"/>
      <c r="L131" s="108"/>
      <c r="M131" s="124"/>
      <c r="N131" s="9"/>
      <c r="O131" s="11"/>
      <c r="P131" s="11"/>
      <c r="Q131" s="11"/>
      <c r="R131" s="11"/>
      <c r="S131" s="11"/>
      <c r="T131" s="11"/>
    </row>
    <row r="132" spans="1:20" x14ac:dyDescent="0.3">
      <c r="A132" s="9" t="str">
        <f>IF(IDNum[[#This Row],[I.D. Num]]="--","",IDNum[[#This Row],[I.D. Num]])</f>
        <v/>
      </c>
      <c r="B132" s="122"/>
      <c r="D132" s="123"/>
      <c r="G132" s="9"/>
      <c r="H132" s="11"/>
      <c r="I132" s="124"/>
      <c r="J132" s="11"/>
      <c r="K132" s="9"/>
      <c r="L132" s="108"/>
      <c r="M132" s="124"/>
      <c r="N132" s="9"/>
      <c r="O132" s="11"/>
      <c r="P132" s="11"/>
      <c r="Q132" s="11"/>
      <c r="R132" s="11"/>
      <c r="S132" s="11"/>
      <c r="T132" s="11"/>
    </row>
    <row r="133" spans="1:20" x14ac:dyDescent="0.3">
      <c r="A133" s="9" t="str">
        <f>IF(IDNum[[#This Row],[I.D. Num]]="--","",IDNum[[#This Row],[I.D. Num]])</f>
        <v/>
      </c>
      <c r="B133" s="122"/>
      <c r="D133" s="123"/>
      <c r="G133" s="9"/>
      <c r="H133" s="11"/>
      <c r="I133" s="124"/>
      <c r="J133" s="11"/>
      <c r="K133" s="9"/>
      <c r="L133" s="108"/>
      <c r="M133" s="124"/>
      <c r="N133" s="9"/>
      <c r="O133" s="11"/>
      <c r="P133" s="11"/>
      <c r="Q133" s="11"/>
      <c r="R133" s="11"/>
      <c r="S133" s="11"/>
      <c r="T133" s="11"/>
    </row>
    <row r="134" spans="1:20" x14ac:dyDescent="0.3">
      <c r="A134" s="9" t="str">
        <f>IF(IDNum[[#This Row],[I.D. Num]]="--","",IDNum[[#This Row],[I.D. Num]])</f>
        <v/>
      </c>
      <c r="B134" s="122"/>
      <c r="D134" s="123"/>
      <c r="G134" s="9"/>
      <c r="H134" s="11"/>
      <c r="I134" s="124"/>
      <c r="J134" s="11"/>
      <c r="K134" s="9"/>
      <c r="L134" s="108"/>
      <c r="M134" s="124"/>
      <c r="N134" s="9"/>
      <c r="O134" s="11"/>
      <c r="P134" s="11"/>
      <c r="Q134" s="11"/>
      <c r="R134" s="11"/>
      <c r="S134" s="11"/>
      <c r="T134" s="11"/>
    </row>
    <row r="135" spans="1:20" x14ac:dyDescent="0.3">
      <c r="A135" s="9" t="str">
        <f>IF(IDNum[[#This Row],[I.D. Num]]="--","",IDNum[[#This Row],[I.D. Num]])</f>
        <v/>
      </c>
      <c r="B135" s="122"/>
      <c r="D135" s="123"/>
      <c r="G135" s="9"/>
      <c r="H135" s="11"/>
      <c r="I135" s="124"/>
      <c r="J135" s="11"/>
      <c r="K135" s="9"/>
      <c r="L135" s="108"/>
      <c r="M135" s="124"/>
      <c r="N135" s="9"/>
      <c r="O135" s="11"/>
      <c r="P135" s="11"/>
      <c r="Q135" s="11"/>
      <c r="R135" s="11"/>
      <c r="S135" s="11"/>
      <c r="T135" s="11"/>
    </row>
    <row r="136" spans="1:20" x14ac:dyDescent="0.3">
      <c r="A136" s="9" t="str">
        <f>IF(IDNum[[#This Row],[I.D. Num]]="--","",IDNum[[#This Row],[I.D. Num]])</f>
        <v/>
      </c>
      <c r="B136" s="122"/>
      <c r="D136" s="123"/>
      <c r="G136" s="9"/>
      <c r="H136" s="11"/>
      <c r="I136" s="124"/>
      <c r="J136" s="11"/>
      <c r="K136" s="9"/>
      <c r="L136" s="108"/>
      <c r="M136" s="124"/>
      <c r="N136" s="9"/>
      <c r="O136" s="11"/>
      <c r="P136" s="11"/>
      <c r="Q136" s="11"/>
      <c r="R136" s="11"/>
      <c r="S136" s="11"/>
      <c r="T136" s="11"/>
    </row>
    <row r="137" spans="1:20" x14ac:dyDescent="0.3">
      <c r="A137" s="9" t="str">
        <f>IF(IDNum[[#This Row],[I.D. Num]]="--","",IDNum[[#This Row],[I.D. Num]])</f>
        <v/>
      </c>
      <c r="B137" s="122"/>
      <c r="D137" s="123"/>
      <c r="G137" s="9"/>
      <c r="H137" s="11"/>
      <c r="I137" s="124"/>
      <c r="J137" s="11"/>
      <c r="K137" s="9"/>
      <c r="L137" s="108"/>
      <c r="M137" s="124"/>
      <c r="N137" s="9"/>
      <c r="O137" s="11"/>
      <c r="P137" s="11"/>
      <c r="Q137" s="11"/>
      <c r="R137" s="11"/>
      <c r="S137" s="11"/>
      <c r="T137" s="11"/>
    </row>
    <row r="138" spans="1:20" x14ac:dyDescent="0.3">
      <c r="A138" s="9" t="str">
        <f>IF(IDNum[[#This Row],[I.D. Num]]="--","",IDNum[[#This Row],[I.D. Num]])</f>
        <v/>
      </c>
      <c r="B138" s="122"/>
      <c r="D138" s="123"/>
      <c r="G138" s="9"/>
      <c r="H138" s="11"/>
      <c r="I138" s="124"/>
      <c r="J138" s="11"/>
      <c r="K138" s="9"/>
      <c r="L138" s="108"/>
      <c r="M138" s="124"/>
      <c r="N138" s="9"/>
      <c r="O138" s="11"/>
      <c r="P138" s="11"/>
      <c r="Q138" s="11"/>
      <c r="R138" s="11"/>
      <c r="S138" s="11"/>
      <c r="T138" s="11"/>
    </row>
    <row r="139" spans="1:20" x14ac:dyDescent="0.3">
      <c r="A139" s="9" t="str">
        <f>IF(IDNum[[#This Row],[I.D. Num]]="--","",IDNum[[#This Row],[I.D. Num]])</f>
        <v/>
      </c>
      <c r="B139" s="122"/>
      <c r="D139" s="123"/>
      <c r="G139" s="9"/>
      <c r="H139" s="11"/>
      <c r="I139" s="124"/>
      <c r="J139" s="11"/>
      <c r="K139" s="9"/>
      <c r="L139" s="108"/>
      <c r="M139" s="124"/>
      <c r="N139" s="9"/>
      <c r="O139" s="11"/>
      <c r="P139" s="11"/>
      <c r="Q139" s="11"/>
      <c r="R139" s="11"/>
      <c r="S139" s="11"/>
      <c r="T139" s="11"/>
    </row>
    <row r="140" spans="1:20" x14ac:dyDescent="0.3">
      <c r="A140" s="9" t="str">
        <f>IF(IDNum[[#This Row],[I.D. Num]]="--","",IDNum[[#This Row],[I.D. Num]])</f>
        <v/>
      </c>
      <c r="B140" s="122"/>
      <c r="D140" s="123"/>
      <c r="G140" s="9"/>
      <c r="H140" s="11"/>
      <c r="I140" s="124"/>
      <c r="J140" s="11"/>
      <c r="K140" s="9"/>
      <c r="L140" s="108"/>
      <c r="M140" s="124"/>
      <c r="N140" s="9"/>
      <c r="O140" s="11"/>
      <c r="P140" s="11"/>
      <c r="Q140" s="11"/>
      <c r="R140" s="11"/>
      <c r="S140" s="11"/>
      <c r="T140" s="11"/>
    </row>
    <row r="141" spans="1:20" x14ac:dyDescent="0.3">
      <c r="A141" s="9" t="str">
        <f>IF(IDNum[[#This Row],[I.D. Num]]="--","",IDNum[[#This Row],[I.D. Num]])</f>
        <v/>
      </c>
      <c r="B141" s="122"/>
      <c r="D141" s="123"/>
      <c r="G141" s="9"/>
      <c r="H141" s="11"/>
      <c r="I141" s="124"/>
      <c r="J141" s="11"/>
      <c r="K141" s="9"/>
      <c r="L141" s="108"/>
      <c r="M141" s="124"/>
      <c r="N141" s="9"/>
      <c r="O141" s="11"/>
      <c r="P141" s="11"/>
      <c r="Q141" s="11"/>
      <c r="R141" s="11"/>
      <c r="S141" s="11"/>
      <c r="T141" s="11"/>
    </row>
    <row r="142" spans="1:20" x14ac:dyDescent="0.3">
      <c r="A142" s="9" t="str">
        <f>IF(IDNum[[#This Row],[I.D. Num]]="--","",IDNum[[#This Row],[I.D. Num]])</f>
        <v/>
      </c>
      <c r="B142" s="122"/>
      <c r="D142" s="123"/>
      <c r="G142" s="9"/>
      <c r="H142" s="11"/>
      <c r="I142" s="124"/>
      <c r="J142" s="11"/>
      <c r="K142" s="9"/>
      <c r="L142" s="108"/>
      <c r="M142" s="124"/>
      <c r="N142" s="9"/>
      <c r="O142" s="11"/>
      <c r="P142" s="11"/>
      <c r="Q142" s="11"/>
      <c r="R142" s="11"/>
      <c r="S142" s="11"/>
      <c r="T142" s="11"/>
    </row>
    <row r="143" spans="1:20" x14ac:dyDescent="0.3">
      <c r="A143" s="9" t="str">
        <f>IF(IDNum[[#This Row],[I.D. Num]]="--","",IDNum[[#This Row],[I.D. Num]])</f>
        <v/>
      </c>
      <c r="B143" s="122"/>
      <c r="D143" s="123"/>
      <c r="G143" s="9"/>
      <c r="H143" s="11"/>
      <c r="I143" s="124"/>
      <c r="J143" s="11"/>
      <c r="K143" s="9"/>
      <c r="L143" s="108"/>
      <c r="M143" s="124"/>
      <c r="N143" s="9"/>
      <c r="O143" s="11"/>
      <c r="P143" s="11"/>
      <c r="Q143" s="11"/>
      <c r="R143" s="11"/>
      <c r="S143" s="11"/>
      <c r="T143" s="11"/>
    </row>
    <row r="144" spans="1:20" x14ac:dyDescent="0.3">
      <c r="A144" s="9" t="str">
        <f>IF(IDNum[[#This Row],[I.D. Num]]="--","",IDNum[[#This Row],[I.D. Num]])</f>
        <v/>
      </c>
      <c r="B144" s="122"/>
      <c r="D144" s="123"/>
      <c r="G144" s="9"/>
      <c r="H144" s="11"/>
      <c r="I144" s="124"/>
      <c r="J144" s="11"/>
      <c r="K144" s="9"/>
      <c r="L144" s="108"/>
      <c r="M144" s="124"/>
      <c r="N144" s="9"/>
      <c r="O144" s="11"/>
      <c r="P144" s="11"/>
      <c r="Q144" s="11"/>
      <c r="R144" s="11"/>
      <c r="S144" s="11"/>
      <c r="T144" s="11"/>
    </row>
    <row r="145" spans="1:20" x14ac:dyDescent="0.3">
      <c r="A145" s="9" t="str">
        <f>IF(IDNum[[#This Row],[I.D. Num]]="--","",IDNum[[#This Row],[I.D. Num]])</f>
        <v/>
      </c>
      <c r="B145" s="122"/>
      <c r="D145" s="123"/>
      <c r="G145" s="9"/>
      <c r="H145" s="11"/>
      <c r="I145" s="124"/>
      <c r="J145" s="11"/>
      <c r="K145" s="9"/>
      <c r="L145" s="108"/>
      <c r="M145" s="124"/>
      <c r="N145" s="9"/>
      <c r="O145" s="11"/>
      <c r="P145" s="11"/>
      <c r="Q145" s="11"/>
      <c r="R145" s="11"/>
      <c r="S145" s="11"/>
      <c r="T145" s="11"/>
    </row>
    <row r="146" spans="1:20" x14ac:dyDescent="0.3">
      <c r="A146" s="9" t="str">
        <f>IF(IDNum[[#This Row],[I.D. Num]]="--","",IDNum[[#This Row],[I.D. Num]])</f>
        <v/>
      </c>
      <c r="B146" s="122"/>
      <c r="D146" s="123"/>
      <c r="G146" s="9"/>
      <c r="H146" s="11"/>
      <c r="I146" s="124"/>
      <c r="J146" s="11"/>
      <c r="K146" s="9"/>
      <c r="L146" s="108"/>
      <c r="M146" s="124"/>
      <c r="N146" s="9"/>
      <c r="O146" s="11"/>
      <c r="P146" s="11"/>
      <c r="Q146" s="11"/>
      <c r="R146" s="11"/>
      <c r="S146" s="11"/>
      <c r="T146" s="11"/>
    </row>
    <row r="147" spans="1:20" x14ac:dyDescent="0.3">
      <c r="A147" s="9" t="str">
        <f>IF(IDNum[[#This Row],[I.D. Num]]="--","",IDNum[[#This Row],[I.D. Num]])</f>
        <v/>
      </c>
      <c r="B147" s="122"/>
      <c r="D147" s="123"/>
      <c r="G147" s="9"/>
      <c r="H147" s="11"/>
      <c r="I147" s="124"/>
      <c r="J147" s="11"/>
      <c r="K147" s="9"/>
      <c r="L147" s="108"/>
      <c r="M147" s="124"/>
      <c r="N147" s="9"/>
      <c r="O147" s="11"/>
      <c r="P147" s="11"/>
      <c r="Q147" s="11"/>
      <c r="R147" s="11"/>
      <c r="S147" s="11"/>
      <c r="T147" s="11"/>
    </row>
    <row r="148" spans="1:20" x14ac:dyDescent="0.3">
      <c r="A148" s="9" t="str">
        <f>IF(IDNum[[#This Row],[I.D. Num]]="--","",IDNum[[#This Row],[I.D. Num]])</f>
        <v/>
      </c>
      <c r="B148" s="122"/>
      <c r="D148" s="123"/>
      <c r="G148" s="9"/>
      <c r="H148" s="11"/>
      <c r="I148" s="124"/>
      <c r="J148" s="11"/>
      <c r="K148" s="9"/>
      <c r="L148" s="108"/>
      <c r="M148" s="124"/>
      <c r="N148" s="9"/>
      <c r="O148" s="11"/>
      <c r="P148" s="11"/>
      <c r="Q148" s="11"/>
      <c r="R148" s="11"/>
      <c r="S148" s="11"/>
      <c r="T148" s="11"/>
    </row>
    <row r="149" spans="1:20" x14ac:dyDescent="0.3">
      <c r="A149" s="9" t="str">
        <f>IF(IDNum[[#This Row],[I.D. Num]]="--","",IDNum[[#This Row],[I.D. Num]])</f>
        <v/>
      </c>
      <c r="B149" s="122"/>
      <c r="D149" s="123"/>
      <c r="G149" s="9"/>
      <c r="H149" s="11"/>
      <c r="I149" s="124"/>
      <c r="J149" s="11"/>
      <c r="K149" s="9"/>
      <c r="L149" s="108"/>
      <c r="M149" s="124"/>
      <c r="N149" s="9"/>
      <c r="O149" s="11"/>
      <c r="P149" s="11"/>
      <c r="Q149" s="11"/>
      <c r="R149" s="11"/>
      <c r="S149" s="11"/>
      <c r="T149" s="11"/>
    </row>
    <row r="150" spans="1:20" x14ac:dyDescent="0.3">
      <c r="A150" s="9" t="str">
        <f>IF(IDNum[[#This Row],[I.D. Num]]="--","",IDNum[[#This Row],[I.D. Num]])</f>
        <v/>
      </c>
      <c r="B150" s="122"/>
      <c r="D150" s="123"/>
      <c r="G150" s="9"/>
      <c r="H150" s="11"/>
      <c r="I150" s="124"/>
      <c r="J150" s="11"/>
      <c r="K150" s="9"/>
      <c r="L150" s="108"/>
      <c r="M150" s="124"/>
      <c r="N150" s="9"/>
      <c r="O150" s="11"/>
      <c r="P150" s="11"/>
      <c r="Q150" s="11"/>
      <c r="R150" s="11"/>
      <c r="S150" s="11"/>
      <c r="T150" s="11"/>
    </row>
    <row r="151" spans="1:20" x14ac:dyDescent="0.3">
      <c r="A151" s="9" t="str">
        <f>IF(IDNum[[#This Row],[I.D. Num]]="--","",IDNum[[#This Row],[I.D. Num]])</f>
        <v/>
      </c>
      <c r="B151" s="122"/>
      <c r="D151" s="123"/>
      <c r="G151" s="9"/>
      <c r="H151" s="11"/>
      <c r="I151" s="124"/>
      <c r="J151" s="11"/>
      <c r="K151" s="9"/>
      <c r="L151" s="108"/>
      <c r="M151" s="124"/>
      <c r="N151" s="9"/>
      <c r="O151" s="11"/>
      <c r="P151" s="11"/>
      <c r="Q151" s="11"/>
      <c r="R151" s="11"/>
      <c r="S151" s="11"/>
      <c r="T151" s="11"/>
    </row>
    <row r="152" spans="1:20" x14ac:dyDescent="0.3">
      <c r="A152" s="9" t="str">
        <f>IF(IDNum[[#This Row],[I.D. Num]]="--","",IDNum[[#This Row],[I.D. Num]])</f>
        <v/>
      </c>
      <c r="B152" s="122"/>
      <c r="D152" s="123"/>
      <c r="G152" s="9"/>
      <c r="H152" s="11"/>
      <c r="I152" s="124"/>
      <c r="J152" s="11"/>
      <c r="K152" s="9"/>
      <c r="L152" s="108"/>
      <c r="M152" s="124"/>
      <c r="N152" s="9"/>
      <c r="O152" s="11"/>
      <c r="P152" s="11"/>
      <c r="Q152" s="11"/>
      <c r="R152" s="11"/>
      <c r="S152" s="11"/>
      <c r="T152" s="11"/>
    </row>
    <row r="153" spans="1:20" x14ac:dyDescent="0.3">
      <c r="A153" s="9" t="str">
        <f>IF(IDNum[[#This Row],[I.D. Num]]="--","",IDNum[[#This Row],[I.D. Num]])</f>
        <v/>
      </c>
      <c r="B153" s="122"/>
      <c r="D153" s="123"/>
      <c r="G153" s="9"/>
      <c r="H153" s="11"/>
      <c r="I153" s="124"/>
      <c r="J153" s="11"/>
      <c r="K153" s="9"/>
      <c r="L153" s="108"/>
      <c r="M153" s="124"/>
      <c r="N153" s="9"/>
      <c r="O153" s="11"/>
      <c r="P153" s="11"/>
      <c r="Q153" s="11"/>
      <c r="R153" s="11"/>
      <c r="S153" s="11"/>
      <c r="T153" s="11"/>
    </row>
    <row r="154" spans="1:20" x14ac:dyDescent="0.3">
      <c r="A154" s="9" t="str">
        <f>IF(IDNum[[#This Row],[I.D. Num]]="--","",IDNum[[#This Row],[I.D. Num]])</f>
        <v/>
      </c>
      <c r="B154" s="122"/>
      <c r="D154" s="123"/>
      <c r="G154" s="9"/>
      <c r="H154" s="11"/>
      <c r="I154" s="124"/>
      <c r="J154" s="11"/>
      <c r="K154" s="9"/>
      <c r="L154" s="108"/>
      <c r="M154" s="124"/>
      <c r="N154" s="9"/>
      <c r="O154" s="11"/>
      <c r="P154" s="11"/>
      <c r="Q154" s="11"/>
      <c r="R154" s="11"/>
      <c r="S154" s="11"/>
      <c r="T154" s="11"/>
    </row>
    <row r="155" spans="1:20" x14ac:dyDescent="0.3">
      <c r="A155" s="9" t="str">
        <f>IF(IDNum[[#This Row],[I.D. Num]]="--","",IDNum[[#This Row],[I.D. Num]])</f>
        <v/>
      </c>
      <c r="B155" s="122"/>
      <c r="D155" s="123"/>
      <c r="G155" s="9"/>
      <c r="H155" s="11"/>
      <c r="I155" s="124"/>
      <c r="J155" s="11"/>
      <c r="K155" s="9"/>
      <c r="L155" s="108"/>
      <c r="M155" s="124"/>
      <c r="N155" s="9"/>
      <c r="O155" s="11"/>
      <c r="P155" s="11"/>
      <c r="Q155" s="11"/>
      <c r="R155" s="11"/>
      <c r="S155" s="11"/>
      <c r="T155" s="11"/>
    </row>
    <row r="156" spans="1:20" x14ac:dyDescent="0.3">
      <c r="A156" s="9" t="str">
        <f>IF(IDNum[[#This Row],[I.D. Num]]="--","",IDNum[[#This Row],[I.D. Num]])</f>
        <v/>
      </c>
      <c r="B156" s="122"/>
      <c r="D156" s="123"/>
      <c r="G156" s="9"/>
      <c r="H156" s="11"/>
      <c r="I156" s="124"/>
      <c r="J156" s="11"/>
      <c r="K156" s="9"/>
      <c r="L156" s="108"/>
      <c r="M156" s="124"/>
      <c r="N156" s="9"/>
      <c r="O156" s="11"/>
      <c r="P156" s="11"/>
      <c r="Q156" s="11"/>
      <c r="R156" s="11"/>
      <c r="S156" s="11"/>
      <c r="T156" s="11"/>
    </row>
    <row r="157" spans="1:20" x14ac:dyDescent="0.3">
      <c r="A157" s="9" t="str">
        <f>IF(IDNum[[#This Row],[I.D. Num]]="--","",IDNum[[#This Row],[I.D. Num]])</f>
        <v/>
      </c>
      <c r="B157" s="122"/>
      <c r="D157" s="123"/>
      <c r="G157" s="9"/>
      <c r="H157" s="11"/>
      <c r="I157" s="124"/>
      <c r="J157" s="11"/>
      <c r="K157" s="9"/>
      <c r="L157" s="108"/>
      <c r="M157" s="124"/>
      <c r="N157" s="9"/>
      <c r="O157" s="11"/>
      <c r="P157" s="11"/>
      <c r="Q157" s="11"/>
      <c r="R157" s="11"/>
      <c r="S157" s="11"/>
      <c r="T157" s="11"/>
    </row>
    <row r="158" spans="1:20" x14ac:dyDescent="0.3">
      <c r="A158" s="9" t="str">
        <f>IF(IDNum[[#This Row],[I.D. Num]]="--","",IDNum[[#This Row],[I.D. Num]])</f>
        <v/>
      </c>
      <c r="B158" s="122"/>
      <c r="D158" s="123"/>
      <c r="G158" s="9"/>
      <c r="H158" s="11"/>
      <c r="I158" s="124"/>
      <c r="J158" s="11"/>
      <c r="K158" s="9"/>
      <c r="L158" s="108"/>
      <c r="M158" s="124"/>
      <c r="N158" s="9"/>
      <c r="O158" s="11"/>
      <c r="P158" s="11"/>
      <c r="Q158" s="11"/>
      <c r="R158" s="11"/>
      <c r="S158" s="11"/>
      <c r="T158" s="11"/>
    </row>
    <row r="159" spans="1:20" x14ac:dyDescent="0.3">
      <c r="A159" s="9" t="str">
        <f>IF(IDNum[[#This Row],[I.D. Num]]="--","",IDNum[[#This Row],[I.D. Num]])</f>
        <v/>
      </c>
      <c r="B159" s="122"/>
      <c r="D159" s="123"/>
      <c r="G159" s="9"/>
      <c r="H159" s="11"/>
      <c r="I159" s="124"/>
      <c r="J159" s="11"/>
      <c r="K159" s="9"/>
      <c r="L159" s="108"/>
      <c r="M159" s="124"/>
      <c r="N159" s="9"/>
      <c r="O159" s="11"/>
      <c r="P159" s="11"/>
      <c r="Q159" s="11"/>
      <c r="R159" s="11"/>
      <c r="S159" s="11"/>
      <c r="T159" s="11"/>
    </row>
    <row r="160" spans="1:20" x14ac:dyDescent="0.3">
      <c r="A160" s="9" t="str">
        <f>IF(IDNum[[#This Row],[I.D. Num]]="--","",IDNum[[#This Row],[I.D. Num]])</f>
        <v/>
      </c>
      <c r="B160" s="122"/>
      <c r="D160" s="123"/>
      <c r="G160" s="9"/>
      <c r="H160" s="11"/>
      <c r="I160" s="124"/>
      <c r="J160" s="11"/>
      <c r="K160" s="9"/>
      <c r="L160" s="108"/>
      <c r="M160" s="124"/>
      <c r="N160" s="9"/>
      <c r="O160" s="11"/>
      <c r="P160" s="11"/>
      <c r="Q160" s="11"/>
      <c r="R160" s="11"/>
      <c r="S160" s="11"/>
      <c r="T160" s="11"/>
    </row>
    <row r="161" spans="1:20" x14ac:dyDescent="0.3">
      <c r="A161" s="9" t="str">
        <f>IF(IDNum[[#This Row],[I.D. Num]]="--","",IDNum[[#This Row],[I.D. Num]])</f>
        <v/>
      </c>
      <c r="B161" s="122"/>
      <c r="D161" s="123"/>
      <c r="G161" s="9"/>
      <c r="H161" s="11"/>
      <c r="I161" s="124"/>
      <c r="J161" s="11"/>
      <c r="K161" s="9"/>
      <c r="L161" s="108"/>
      <c r="M161" s="124"/>
      <c r="N161" s="9"/>
      <c r="O161" s="11"/>
      <c r="P161" s="11"/>
      <c r="Q161" s="11"/>
      <c r="R161" s="11"/>
      <c r="S161" s="11"/>
      <c r="T161" s="11"/>
    </row>
    <row r="162" spans="1:20" x14ac:dyDescent="0.3">
      <c r="A162" s="9" t="str">
        <f>IF(IDNum[[#This Row],[I.D. Num]]="--","",IDNum[[#This Row],[I.D. Num]])</f>
        <v/>
      </c>
      <c r="B162" s="122"/>
      <c r="D162" s="123"/>
      <c r="G162" s="9"/>
      <c r="H162" s="11"/>
      <c r="I162" s="124"/>
      <c r="J162" s="11"/>
      <c r="K162" s="9"/>
      <c r="L162" s="108"/>
      <c r="M162" s="124"/>
      <c r="N162" s="9"/>
      <c r="O162" s="11"/>
      <c r="P162" s="11"/>
      <c r="Q162" s="11"/>
      <c r="R162" s="11"/>
      <c r="S162" s="11"/>
      <c r="T162" s="11"/>
    </row>
    <row r="163" spans="1:20" x14ac:dyDescent="0.3">
      <c r="A163" s="9" t="str">
        <f>IF(IDNum[[#This Row],[I.D. Num]]="--","",IDNum[[#This Row],[I.D. Num]])</f>
        <v/>
      </c>
      <c r="B163" s="122"/>
      <c r="D163" s="123"/>
      <c r="G163" s="9"/>
      <c r="H163" s="11"/>
      <c r="I163" s="124"/>
      <c r="J163" s="11"/>
      <c r="K163" s="9"/>
      <c r="L163" s="108"/>
      <c r="M163" s="124"/>
      <c r="N163" s="9"/>
      <c r="O163" s="11"/>
      <c r="P163" s="11"/>
      <c r="Q163" s="11"/>
      <c r="R163" s="11"/>
      <c r="S163" s="11"/>
      <c r="T163" s="11"/>
    </row>
    <row r="164" spans="1:20" x14ac:dyDescent="0.3">
      <c r="A164" s="9" t="str">
        <f>IF(IDNum[[#This Row],[I.D. Num]]="--","",IDNum[[#This Row],[I.D. Num]])</f>
        <v/>
      </c>
      <c r="B164" s="122"/>
      <c r="D164" s="123"/>
      <c r="G164" s="9"/>
      <c r="H164" s="11"/>
      <c r="I164" s="124"/>
      <c r="J164" s="11"/>
      <c r="K164" s="9"/>
      <c r="L164" s="108"/>
      <c r="M164" s="124"/>
      <c r="N164" s="9"/>
      <c r="O164" s="11"/>
      <c r="P164" s="11"/>
      <c r="Q164" s="11"/>
      <c r="R164" s="11"/>
      <c r="S164" s="11"/>
      <c r="T164" s="11"/>
    </row>
    <row r="165" spans="1:20" x14ac:dyDescent="0.3">
      <c r="A165" s="9" t="str">
        <f>IF(IDNum[[#This Row],[I.D. Num]]="--","",IDNum[[#This Row],[I.D. Num]])</f>
        <v/>
      </c>
      <c r="B165" s="122"/>
      <c r="D165" s="123"/>
      <c r="G165" s="9"/>
      <c r="H165" s="11"/>
      <c r="I165" s="124"/>
      <c r="J165" s="11"/>
      <c r="K165" s="9"/>
      <c r="L165" s="108"/>
      <c r="M165" s="124"/>
      <c r="N165" s="9"/>
      <c r="O165" s="11"/>
      <c r="P165" s="11"/>
      <c r="Q165" s="11"/>
      <c r="R165" s="11"/>
      <c r="S165" s="11"/>
      <c r="T165" s="11"/>
    </row>
    <row r="166" spans="1:20" x14ac:dyDescent="0.3">
      <c r="A166" s="9" t="str">
        <f>IF(IDNum[[#This Row],[I.D. Num]]="--","",IDNum[[#This Row],[I.D. Num]])</f>
        <v/>
      </c>
      <c r="B166" s="122"/>
      <c r="D166" s="123"/>
      <c r="G166" s="9"/>
      <c r="H166" s="11"/>
      <c r="I166" s="124"/>
      <c r="J166" s="11"/>
      <c r="K166" s="9"/>
      <c r="L166" s="108"/>
      <c r="M166" s="124"/>
      <c r="N166" s="9"/>
      <c r="O166" s="11"/>
      <c r="P166" s="11"/>
      <c r="Q166" s="11"/>
      <c r="R166" s="11"/>
      <c r="S166" s="11"/>
      <c r="T166" s="11"/>
    </row>
    <row r="167" spans="1:20" x14ac:dyDescent="0.3">
      <c r="A167" s="9" t="str">
        <f>IF(IDNum[[#This Row],[I.D. Num]]="--","",IDNum[[#This Row],[I.D. Num]])</f>
        <v/>
      </c>
      <c r="B167" s="122"/>
      <c r="D167" s="123"/>
      <c r="G167" s="9"/>
      <c r="H167" s="11"/>
      <c r="I167" s="124"/>
      <c r="J167" s="11"/>
      <c r="K167" s="9"/>
      <c r="L167" s="108"/>
      <c r="M167" s="124"/>
      <c r="N167" s="9"/>
      <c r="O167" s="11"/>
      <c r="P167" s="11"/>
      <c r="Q167" s="11"/>
      <c r="R167" s="11"/>
      <c r="S167" s="11"/>
      <c r="T167" s="11"/>
    </row>
    <row r="168" spans="1:20" x14ac:dyDescent="0.3">
      <c r="A168" s="9" t="str">
        <f>IF(IDNum[[#This Row],[I.D. Num]]="--","",IDNum[[#This Row],[I.D. Num]])</f>
        <v/>
      </c>
      <c r="B168" s="122"/>
      <c r="D168" s="123"/>
      <c r="G168" s="9"/>
      <c r="H168" s="11"/>
      <c r="I168" s="124"/>
      <c r="J168" s="11"/>
      <c r="K168" s="9"/>
      <c r="L168" s="108"/>
      <c r="M168" s="124"/>
      <c r="N168" s="9"/>
      <c r="O168" s="11"/>
      <c r="P168" s="11"/>
      <c r="Q168" s="11"/>
      <c r="R168" s="11"/>
      <c r="S168" s="11"/>
      <c r="T168" s="11"/>
    </row>
    <row r="169" spans="1:20" x14ac:dyDescent="0.3">
      <c r="A169" s="9" t="str">
        <f>IF(IDNum[[#This Row],[I.D. Num]]="--","",IDNum[[#This Row],[I.D. Num]])</f>
        <v/>
      </c>
      <c r="B169" s="122"/>
      <c r="D169" s="123"/>
      <c r="G169" s="9"/>
      <c r="H169" s="11"/>
      <c r="I169" s="124"/>
      <c r="J169" s="11"/>
      <c r="K169" s="9"/>
      <c r="L169" s="108"/>
      <c r="M169" s="124"/>
      <c r="N169" s="9"/>
      <c r="O169" s="11"/>
      <c r="P169" s="11"/>
      <c r="Q169" s="11"/>
      <c r="R169" s="11"/>
      <c r="S169" s="11"/>
      <c r="T169" s="11"/>
    </row>
    <row r="170" spans="1:20" x14ac:dyDescent="0.3">
      <c r="A170" s="9" t="str">
        <f>IF(IDNum[[#This Row],[I.D. Num]]="--","",IDNum[[#This Row],[I.D. Num]])</f>
        <v/>
      </c>
      <c r="B170" s="122"/>
      <c r="D170" s="123"/>
      <c r="G170" s="9"/>
      <c r="H170" s="11"/>
      <c r="I170" s="124"/>
      <c r="J170" s="11"/>
      <c r="K170" s="9"/>
      <c r="L170" s="108"/>
      <c r="M170" s="124"/>
      <c r="N170" s="9"/>
      <c r="O170" s="11"/>
      <c r="P170" s="11"/>
      <c r="Q170" s="11"/>
      <c r="R170" s="11"/>
      <c r="S170" s="11"/>
      <c r="T170" s="11"/>
    </row>
    <row r="171" spans="1:20" x14ac:dyDescent="0.3">
      <c r="A171" s="9" t="str">
        <f>IF(IDNum[[#This Row],[I.D. Num]]="--","",IDNum[[#This Row],[I.D. Num]])</f>
        <v/>
      </c>
      <c r="B171" s="122"/>
      <c r="D171" s="123"/>
      <c r="G171" s="9"/>
      <c r="H171" s="11"/>
      <c r="I171" s="124"/>
      <c r="J171" s="11"/>
      <c r="K171" s="9"/>
      <c r="L171" s="108"/>
      <c r="M171" s="124"/>
      <c r="N171" s="9"/>
      <c r="O171" s="11"/>
      <c r="P171" s="11"/>
      <c r="Q171" s="11"/>
      <c r="R171" s="11"/>
      <c r="S171" s="11"/>
      <c r="T171" s="11"/>
    </row>
    <row r="172" spans="1:20" x14ac:dyDescent="0.3">
      <c r="A172" s="9" t="str">
        <f>IF(IDNum[[#This Row],[I.D. Num]]="--","",IDNum[[#This Row],[I.D. Num]])</f>
        <v/>
      </c>
      <c r="B172" s="122"/>
      <c r="D172" s="123"/>
      <c r="G172" s="9"/>
      <c r="H172" s="11"/>
      <c r="I172" s="124"/>
      <c r="J172" s="11"/>
      <c r="K172" s="9"/>
      <c r="L172" s="108"/>
      <c r="M172" s="124"/>
      <c r="N172" s="9"/>
      <c r="O172" s="11"/>
      <c r="P172" s="11"/>
      <c r="Q172" s="11"/>
      <c r="R172" s="11"/>
      <c r="S172" s="11"/>
      <c r="T172" s="11"/>
    </row>
    <row r="173" spans="1:20" x14ac:dyDescent="0.3">
      <c r="A173" s="9" t="str">
        <f>IF(IDNum[[#This Row],[I.D. Num]]="--","",IDNum[[#This Row],[I.D. Num]])</f>
        <v/>
      </c>
      <c r="B173" s="122"/>
      <c r="D173" s="123"/>
      <c r="G173" s="9"/>
      <c r="H173" s="11"/>
      <c r="I173" s="124"/>
      <c r="J173" s="11"/>
      <c r="K173" s="9"/>
      <c r="L173" s="108"/>
      <c r="M173" s="124"/>
      <c r="N173" s="9"/>
      <c r="O173" s="11"/>
      <c r="P173" s="11"/>
      <c r="Q173" s="11"/>
      <c r="R173" s="11"/>
      <c r="S173" s="11"/>
      <c r="T173" s="11"/>
    </row>
    <row r="174" spans="1:20" x14ac:dyDescent="0.3">
      <c r="A174" s="9" t="str">
        <f>IF(IDNum[[#This Row],[I.D. Num]]="--","",IDNum[[#This Row],[I.D. Num]])</f>
        <v/>
      </c>
      <c r="B174" s="122"/>
      <c r="D174" s="123"/>
      <c r="G174" s="9"/>
      <c r="H174" s="11"/>
      <c r="I174" s="124"/>
      <c r="J174" s="11"/>
      <c r="K174" s="9"/>
      <c r="L174" s="108"/>
      <c r="M174" s="124"/>
      <c r="N174" s="9"/>
      <c r="O174" s="11"/>
      <c r="P174" s="11"/>
      <c r="Q174" s="11"/>
      <c r="R174" s="11"/>
      <c r="S174" s="11"/>
      <c r="T174" s="11"/>
    </row>
    <row r="175" spans="1:20" x14ac:dyDescent="0.3">
      <c r="A175" s="9" t="str">
        <f>IF(IDNum[[#This Row],[I.D. Num]]="--","",IDNum[[#This Row],[I.D. Num]])</f>
        <v/>
      </c>
      <c r="B175" s="122"/>
      <c r="D175" s="123"/>
      <c r="G175" s="9"/>
      <c r="H175" s="11"/>
      <c r="I175" s="124"/>
      <c r="J175" s="11"/>
      <c r="K175" s="9"/>
      <c r="L175" s="108"/>
      <c r="M175" s="124"/>
      <c r="N175" s="9"/>
      <c r="O175" s="11"/>
      <c r="P175" s="11"/>
      <c r="Q175" s="11"/>
      <c r="R175" s="11"/>
      <c r="S175" s="11"/>
      <c r="T175" s="11"/>
    </row>
    <row r="176" spans="1:20" x14ac:dyDescent="0.3">
      <c r="A176" s="9" t="str">
        <f>IF(IDNum[[#This Row],[I.D. Num]]="--","",IDNum[[#This Row],[I.D. Num]])</f>
        <v/>
      </c>
      <c r="B176" s="122"/>
      <c r="D176" s="123"/>
      <c r="G176" s="9"/>
      <c r="H176" s="11"/>
      <c r="I176" s="124"/>
      <c r="J176" s="11"/>
      <c r="K176" s="9"/>
      <c r="L176" s="108"/>
      <c r="M176" s="124"/>
      <c r="N176" s="9"/>
      <c r="O176" s="11"/>
      <c r="P176" s="11"/>
      <c r="Q176" s="11"/>
      <c r="R176" s="11"/>
      <c r="S176" s="11"/>
      <c r="T176" s="11"/>
    </row>
    <row r="177" spans="1:20" x14ac:dyDescent="0.3">
      <c r="A177" s="9" t="str">
        <f>IF(IDNum[[#This Row],[I.D. Num]]="--","",IDNum[[#This Row],[I.D. Num]])</f>
        <v/>
      </c>
      <c r="B177" s="122"/>
      <c r="D177" s="123"/>
      <c r="G177" s="9"/>
      <c r="H177" s="11"/>
      <c r="I177" s="124"/>
      <c r="J177" s="11"/>
      <c r="K177" s="9"/>
      <c r="L177" s="108"/>
      <c r="M177" s="124"/>
      <c r="N177" s="9"/>
      <c r="O177" s="11"/>
      <c r="P177" s="11"/>
      <c r="Q177" s="11"/>
      <c r="R177" s="11"/>
      <c r="S177" s="11"/>
      <c r="T177" s="11"/>
    </row>
    <row r="178" spans="1:20" x14ac:dyDescent="0.3">
      <c r="A178" s="9" t="str">
        <f>IF(IDNum[[#This Row],[I.D. Num]]="--","",IDNum[[#This Row],[I.D. Num]])</f>
        <v/>
      </c>
      <c r="B178" s="122"/>
      <c r="D178" s="123"/>
      <c r="G178" s="9"/>
      <c r="H178" s="11"/>
      <c r="I178" s="124"/>
      <c r="J178" s="11"/>
      <c r="K178" s="9"/>
      <c r="L178" s="108"/>
      <c r="M178" s="124"/>
      <c r="N178" s="9"/>
      <c r="O178" s="11"/>
      <c r="P178" s="11"/>
      <c r="Q178" s="11"/>
      <c r="R178" s="11"/>
      <c r="S178" s="11"/>
      <c r="T178" s="11"/>
    </row>
    <row r="179" spans="1:20" x14ac:dyDescent="0.3">
      <c r="A179" s="9" t="str">
        <f>IF(IDNum[[#This Row],[I.D. Num]]="--","",IDNum[[#This Row],[I.D. Num]])</f>
        <v/>
      </c>
      <c r="B179" s="122"/>
      <c r="D179" s="123"/>
      <c r="G179" s="9"/>
      <c r="H179" s="11"/>
      <c r="I179" s="124"/>
      <c r="J179" s="11"/>
      <c r="K179" s="9"/>
      <c r="L179" s="108"/>
      <c r="M179" s="124"/>
      <c r="N179" s="9"/>
      <c r="O179" s="11"/>
      <c r="P179" s="11"/>
      <c r="Q179" s="11"/>
      <c r="R179" s="11"/>
      <c r="S179" s="11"/>
      <c r="T179" s="11"/>
    </row>
    <row r="180" spans="1:20" x14ac:dyDescent="0.3">
      <c r="A180" s="9" t="str">
        <f>IF(IDNum[[#This Row],[I.D. Num]]="--","",IDNum[[#This Row],[I.D. Num]])</f>
        <v/>
      </c>
      <c r="B180" s="122"/>
      <c r="D180" s="123"/>
      <c r="G180" s="9"/>
      <c r="H180" s="11"/>
      <c r="I180" s="124"/>
      <c r="J180" s="11"/>
      <c r="K180" s="9"/>
      <c r="L180" s="108"/>
      <c r="M180" s="124"/>
      <c r="N180" s="9"/>
      <c r="O180" s="11"/>
      <c r="P180" s="11"/>
      <c r="Q180" s="11"/>
      <c r="R180" s="11"/>
      <c r="S180" s="11"/>
      <c r="T180" s="11"/>
    </row>
    <row r="181" spans="1:20" x14ac:dyDescent="0.3">
      <c r="A181" s="9" t="str">
        <f>IF(IDNum[[#This Row],[I.D. Num]]="--","",IDNum[[#This Row],[I.D. Num]])</f>
        <v/>
      </c>
      <c r="B181" s="122"/>
      <c r="D181" s="123"/>
      <c r="G181" s="9"/>
      <c r="H181" s="11"/>
      <c r="I181" s="124"/>
      <c r="J181" s="11"/>
      <c r="K181" s="9"/>
      <c r="L181" s="108"/>
      <c r="M181" s="124"/>
      <c r="N181" s="9"/>
      <c r="O181" s="11"/>
      <c r="P181" s="11"/>
      <c r="Q181" s="11"/>
      <c r="R181" s="11"/>
      <c r="S181" s="11"/>
      <c r="T181" s="11"/>
    </row>
    <row r="182" spans="1:20" x14ac:dyDescent="0.3">
      <c r="A182" s="9" t="str">
        <f>IF(IDNum[[#This Row],[I.D. Num]]="--","",IDNum[[#This Row],[I.D. Num]])</f>
        <v/>
      </c>
      <c r="B182" s="122"/>
      <c r="D182" s="123"/>
      <c r="G182" s="9"/>
      <c r="H182" s="11"/>
      <c r="I182" s="124"/>
      <c r="J182" s="11"/>
      <c r="K182" s="9"/>
      <c r="L182" s="108"/>
      <c r="M182" s="124"/>
      <c r="N182" s="9"/>
      <c r="O182" s="11"/>
      <c r="P182" s="11"/>
      <c r="Q182" s="11"/>
      <c r="R182" s="11"/>
      <c r="S182" s="11"/>
      <c r="T182" s="11"/>
    </row>
    <row r="183" spans="1:20" x14ac:dyDescent="0.3">
      <c r="A183" s="9" t="str">
        <f>IF(IDNum[[#This Row],[I.D. Num]]="--","",IDNum[[#This Row],[I.D. Num]])</f>
        <v/>
      </c>
      <c r="B183" s="122"/>
      <c r="D183" s="123"/>
      <c r="G183" s="9"/>
      <c r="H183" s="11"/>
      <c r="I183" s="124"/>
      <c r="J183" s="11"/>
      <c r="K183" s="9"/>
      <c r="L183" s="108"/>
      <c r="M183" s="124"/>
      <c r="N183" s="9"/>
      <c r="O183" s="11"/>
      <c r="P183" s="11"/>
      <c r="Q183" s="11"/>
      <c r="R183" s="11"/>
      <c r="S183" s="11"/>
      <c r="T183" s="11"/>
    </row>
    <row r="184" spans="1:20" x14ac:dyDescent="0.3">
      <c r="A184" s="9" t="str">
        <f>IF(IDNum[[#This Row],[I.D. Num]]="--","",IDNum[[#This Row],[I.D. Num]])</f>
        <v/>
      </c>
      <c r="B184" s="122"/>
      <c r="D184" s="123"/>
      <c r="G184" s="9"/>
      <c r="H184" s="11"/>
      <c r="I184" s="124"/>
      <c r="J184" s="11"/>
      <c r="K184" s="9"/>
      <c r="L184" s="108"/>
      <c r="M184" s="124"/>
      <c r="N184" s="9"/>
      <c r="O184" s="11"/>
      <c r="P184" s="11"/>
      <c r="Q184" s="11"/>
      <c r="R184" s="11"/>
      <c r="S184" s="11"/>
      <c r="T184" s="11"/>
    </row>
    <row r="185" spans="1:20" x14ac:dyDescent="0.3">
      <c r="A185" s="9" t="str">
        <f>IF(IDNum[[#This Row],[I.D. Num]]="--","",IDNum[[#This Row],[I.D. Num]])</f>
        <v/>
      </c>
      <c r="B185" s="122"/>
      <c r="D185" s="123"/>
      <c r="G185" s="9"/>
      <c r="H185" s="11"/>
      <c r="I185" s="124"/>
      <c r="J185" s="11"/>
      <c r="K185" s="9"/>
      <c r="L185" s="108"/>
      <c r="M185" s="124"/>
      <c r="N185" s="9"/>
      <c r="O185" s="11"/>
      <c r="P185" s="11"/>
      <c r="Q185" s="11"/>
      <c r="R185" s="11"/>
      <c r="S185" s="11"/>
      <c r="T185" s="11"/>
    </row>
    <row r="186" spans="1:20" x14ac:dyDescent="0.3">
      <c r="A186" s="9" t="str">
        <f>IF(IDNum[[#This Row],[I.D. Num]]="--","",IDNum[[#This Row],[I.D. Num]])</f>
        <v/>
      </c>
      <c r="B186" s="122"/>
      <c r="D186" s="123"/>
      <c r="G186" s="9"/>
      <c r="H186" s="11"/>
      <c r="I186" s="124"/>
      <c r="J186" s="11"/>
      <c r="K186" s="9"/>
      <c r="L186" s="108"/>
      <c r="M186" s="124"/>
      <c r="N186" s="9"/>
      <c r="O186" s="11"/>
      <c r="P186" s="11"/>
      <c r="Q186" s="11"/>
      <c r="R186" s="11"/>
      <c r="S186" s="11"/>
      <c r="T186" s="11"/>
    </row>
    <row r="187" spans="1:20" x14ac:dyDescent="0.3">
      <c r="A187" s="9" t="str">
        <f>IF(IDNum[[#This Row],[I.D. Num]]="--","",IDNum[[#This Row],[I.D. Num]])</f>
        <v/>
      </c>
      <c r="B187" s="122"/>
      <c r="D187" s="123"/>
      <c r="G187" s="9"/>
      <c r="H187" s="11"/>
      <c r="I187" s="124"/>
      <c r="J187" s="11"/>
      <c r="K187" s="9"/>
      <c r="L187" s="108"/>
      <c r="M187" s="124"/>
      <c r="N187" s="9"/>
      <c r="O187" s="11"/>
      <c r="P187" s="11"/>
      <c r="Q187" s="11"/>
      <c r="R187" s="11"/>
      <c r="S187" s="11"/>
      <c r="T187" s="11"/>
    </row>
    <row r="188" spans="1:20" x14ac:dyDescent="0.3">
      <c r="A188" s="9" t="str">
        <f>IF(IDNum[[#This Row],[I.D. Num]]="--","",IDNum[[#This Row],[I.D. Num]])</f>
        <v/>
      </c>
      <c r="B188" s="122"/>
      <c r="D188" s="123"/>
      <c r="G188" s="9"/>
      <c r="H188" s="11"/>
      <c r="I188" s="124"/>
      <c r="J188" s="11"/>
      <c r="K188" s="9"/>
      <c r="L188" s="108"/>
      <c r="M188" s="124"/>
      <c r="N188" s="9"/>
      <c r="O188" s="11"/>
      <c r="P188" s="11"/>
      <c r="Q188" s="11"/>
      <c r="R188" s="11"/>
      <c r="S188" s="11"/>
      <c r="T188" s="11"/>
    </row>
    <row r="189" spans="1:20" x14ac:dyDescent="0.3">
      <c r="A189" s="9" t="str">
        <f>IF(IDNum[[#This Row],[I.D. Num]]="--","",IDNum[[#This Row],[I.D. Num]])</f>
        <v/>
      </c>
      <c r="B189" s="122"/>
      <c r="D189" s="123"/>
      <c r="G189" s="9"/>
      <c r="H189" s="11"/>
      <c r="I189" s="124"/>
      <c r="J189" s="11"/>
      <c r="K189" s="9"/>
      <c r="L189" s="108"/>
      <c r="M189" s="124"/>
      <c r="N189" s="9"/>
      <c r="O189" s="11"/>
      <c r="P189" s="11"/>
      <c r="Q189" s="11"/>
      <c r="R189" s="11"/>
      <c r="S189" s="11"/>
      <c r="T189" s="11"/>
    </row>
    <row r="190" spans="1:20" x14ac:dyDescent="0.3">
      <c r="A190" s="9" t="str">
        <f>IF(IDNum[[#This Row],[I.D. Num]]="--","",IDNum[[#This Row],[I.D. Num]])</f>
        <v/>
      </c>
      <c r="B190" s="122"/>
      <c r="C190" s="123"/>
      <c r="D190" s="123"/>
      <c r="E190" s="123"/>
      <c r="F190" s="123"/>
      <c r="G190" s="123"/>
      <c r="H190" s="124"/>
      <c r="I190" s="124"/>
      <c r="J190" s="124"/>
      <c r="K190" s="9"/>
      <c r="L190" s="108"/>
      <c r="M190" s="124"/>
      <c r="N190" s="9"/>
      <c r="O190" s="124"/>
      <c r="P190" s="124"/>
      <c r="Q190" s="124"/>
      <c r="R190" s="124"/>
      <c r="S190" s="124"/>
      <c r="T190" s="124"/>
    </row>
    <row r="191" spans="1:20" x14ac:dyDescent="0.3">
      <c r="A191" s="9" t="str">
        <f>IF(IDNum[[#This Row],[I.D. Num]]="--","",IDNum[[#This Row],[I.D. Num]])</f>
        <v/>
      </c>
      <c r="B191" s="122"/>
      <c r="C191" s="123"/>
      <c r="D191" s="123"/>
      <c r="E191" s="123"/>
      <c r="F191" s="123"/>
      <c r="G191" s="123"/>
      <c r="H191" s="124"/>
      <c r="I191" s="124"/>
      <c r="J191" s="124"/>
      <c r="K191" s="9"/>
      <c r="L191" s="108"/>
      <c r="M191" s="124"/>
      <c r="N191" s="9"/>
      <c r="O191" s="124"/>
      <c r="P191" s="124"/>
      <c r="Q191" s="124"/>
      <c r="R191" s="124"/>
      <c r="S191" s="124"/>
      <c r="T191" s="124"/>
    </row>
    <row r="192" spans="1:20" x14ac:dyDescent="0.3">
      <c r="A192" s="9" t="str">
        <f>IF(IDNum[[#This Row],[I.D. Num]]="--","",IDNum[[#This Row],[I.D. Num]])</f>
        <v/>
      </c>
      <c r="B192" s="122"/>
      <c r="C192" s="123"/>
      <c r="D192" s="123"/>
      <c r="E192" s="123"/>
      <c r="F192" s="123"/>
      <c r="G192" s="123"/>
      <c r="H192" s="124"/>
      <c r="I192" s="124"/>
      <c r="J192" s="124"/>
      <c r="K192" s="9"/>
      <c r="L192" s="108"/>
      <c r="M192" s="124"/>
      <c r="N192" s="9"/>
      <c r="O192" s="124"/>
      <c r="P192" s="124"/>
      <c r="Q192" s="124"/>
      <c r="R192" s="124"/>
      <c r="S192" s="124"/>
      <c r="T192" s="124"/>
    </row>
    <row r="193" spans="1:20" x14ac:dyDescent="0.3">
      <c r="A193" s="9" t="str">
        <f>IF(IDNum[[#This Row],[I.D. Num]]="--","",IDNum[[#This Row],[I.D. Num]])</f>
        <v/>
      </c>
      <c r="B193" s="122"/>
      <c r="C193" s="123"/>
      <c r="D193" s="123"/>
      <c r="E193" s="123"/>
      <c r="F193" s="123"/>
      <c r="G193" s="123"/>
      <c r="H193" s="124"/>
      <c r="I193" s="124"/>
      <c r="J193" s="124"/>
      <c r="K193" s="9"/>
      <c r="L193" s="108"/>
      <c r="M193" s="124"/>
      <c r="N193" s="9"/>
      <c r="O193" s="124"/>
      <c r="P193" s="124"/>
      <c r="Q193" s="124"/>
      <c r="R193" s="124"/>
      <c r="S193" s="124"/>
      <c r="T193" s="124"/>
    </row>
    <row r="194" spans="1:20" x14ac:dyDescent="0.3">
      <c r="A194" s="9" t="str">
        <f>IF(IDNum[[#This Row],[I.D. Num]]="--","",IDNum[[#This Row],[I.D. Num]])</f>
        <v/>
      </c>
      <c r="B194" s="122"/>
      <c r="C194" s="123"/>
      <c r="D194" s="123"/>
      <c r="E194" s="123"/>
      <c r="F194" s="123"/>
      <c r="G194" s="123"/>
      <c r="H194" s="124"/>
      <c r="I194" s="124"/>
      <c r="J194" s="124"/>
      <c r="K194" s="9"/>
      <c r="L194" s="108"/>
      <c r="M194" s="124"/>
      <c r="N194" s="9"/>
      <c r="O194" s="124"/>
      <c r="P194" s="124"/>
      <c r="Q194" s="124"/>
      <c r="R194" s="124"/>
      <c r="S194" s="124"/>
      <c r="T194" s="124"/>
    </row>
    <row r="195" spans="1:20" x14ac:dyDescent="0.3">
      <c r="A195" s="9" t="str">
        <f>IF(IDNum[[#This Row],[I.D. Num]]="--","",IDNum[[#This Row],[I.D. Num]])</f>
        <v/>
      </c>
      <c r="B195" s="122"/>
      <c r="C195" s="123"/>
      <c r="D195" s="123"/>
      <c r="E195" s="123"/>
      <c r="F195" s="123"/>
      <c r="G195" s="123"/>
      <c r="H195" s="124"/>
      <c r="I195" s="124"/>
      <c r="J195" s="124"/>
      <c r="K195" s="9"/>
      <c r="L195" s="108"/>
      <c r="M195" s="124"/>
      <c r="N195" s="9"/>
      <c r="O195" s="124"/>
      <c r="P195" s="124"/>
      <c r="Q195" s="124"/>
      <c r="R195" s="124"/>
      <c r="S195" s="124"/>
      <c r="T195" s="124"/>
    </row>
    <row r="196" spans="1:20" x14ac:dyDescent="0.3">
      <c r="A196" s="9" t="str">
        <f>IF(IDNum[[#This Row],[I.D. Num]]="--","",IDNum[[#This Row],[I.D. Num]])</f>
        <v/>
      </c>
      <c r="B196" s="122"/>
      <c r="C196" s="123"/>
      <c r="D196" s="123"/>
      <c r="E196" s="123"/>
      <c r="F196" s="123"/>
      <c r="G196" s="123"/>
      <c r="H196" s="124"/>
      <c r="I196" s="124"/>
      <c r="J196" s="124"/>
      <c r="K196" s="9"/>
      <c r="L196" s="108"/>
      <c r="M196" s="124"/>
      <c r="N196" s="9"/>
      <c r="O196" s="124"/>
      <c r="P196" s="124"/>
      <c r="Q196" s="124"/>
      <c r="R196" s="124"/>
      <c r="S196" s="124"/>
      <c r="T196" s="124"/>
    </row>
    <row r="197" spans="1:20" x14ac:dyDescent="0.3">
      <c r="A197" s="9" t="str">
        <f>IF(IDNum[[#This Row],[I.D. Num]]="--","",IDNum[[#This Row],[I.D. Num]])</f>
        <v/>
      </c>
      <c r="B197" s="122"/>
      <c r="C197" s="123"/>
      <c r="D197" s="123"/>
      <c r="E197" s="123"/>
      <c r="F197" s="123"/>
      <c r="G197" s="123"/>
      <c r="H197" s="124"/>
      <c r="I197" s="124"/>
      <c r="J197" s="124"/>
      <c r="K197" s="9"/>
      <c r="L197" s="108"/>
      <c r="M197" s="124"/>
      <c r="N197" s="9"/>
      <c r="O197" s="124"/>
      <c r="P197" s="124"/>
      <c r="Q197" s="124"/>
      <c r="R197" s="124"/>
      <c r="S197" s="124"/>
      <c r="T197" s="124"/>
    </row>
    <row r="198" spans="1:20" x14ac:dyDescent="0.3">
      <c r="A198" s="9" t="str">
        <f>IF(IDNum[[#This Row],[I.D. Num]]="--","",IDNum[[#This Row],[I.D. Num]])</f>
        <v/>
      </c>
      <c r="B198" s="122"/>
      <c r="C198" s="123"/>
      <c r="D198" s="123"/>
      <c r="E198" s="123"/>
      <c r="F198" s="123"/>
      <c r="G198" s="123"/>
      <c r="H198" s="124"/>
      <c r="I198" s="124"/>
      <c r="J198" s="124"/>
      <c r="K198" s="9"/>
      <c r="L198" s="108"/>
      <c r="M198" s="124"/>
      <c r="N198" s="9"/>
      <c r="O198" s="124"/>
      <c r="P198" s="124"/>
      <c r="Q198" s="124"/>
      <c r="R198" s="124"/>
      <c r="S198" s="124"/>
      <c r="T198" s="124"/>
    </row>
    <row r="199" spans="1:20" x14ac:dyDescent="0.3">
      <c r="A199" s="9" t="str">
        <f>IF(IDNum[[#This Row],[I.D. Num]]="--","",IDNum[[#This Row],[I.D. Num]])</f>
        <v/>
      </c>
      <c r="B199" s="122"/>
      <c r="C199" s="123"/>
      <c r="D199" s="123"/>
      <c r="E199" s="123"/>
      <c r="F199" s="123"/>
      <c r="G199" s="123"/>
      <c r="H199" s="124"/>
      <c r="I199" s="124"/>
      <c r="J199" s="124"/>
      <c r="K199" s="9"/>
      <c r="L199" s="108"/>
      <c r="M199" s="124"/>
      <c r="N199" s="9"/>
      <c r="O199" s="124"/>
      <c r="P199" s="124"/>
      <c r="Q199" s="124"/>
      <c r="R199" s="124"/>
      <c r="S199" s="124"/>
      <c r="T199" s="124"/>
    </row>
    <row r="200" spans="1:20" x14ac:dyDescent="0.3">
      <c r="A200" s="9" t="str">
        <f>IF(IDNum[[#This Row],[I.D. Num]]="--","",IDNum[[#This Row],[I.D. Num]])</f>
        <v/>
      </c>
      <c r="B200" s="122"/>
      <c r="C200" s="123"/>
      <c r="D200" s="123"/>
      <c r="E200" s="123"/>
      <c r="F200" s="123"/>
      <c r="G200" s="123"/>
      <c r="H200" s="124"/>
      <c r="I200" s="124"/>
      <c r="J200" s="124"/>
      <c r="K200" s="9"/>
      <c r="L200" s="108"/>
      <c r="M200" s="124"/>
      <c r="N200" s="9"/>
      <c r="O200" s="124"/>
      <c r="P200" s="124"/>
      <c r="Q200" s="124"/>
      <c r="R200" s="124"/>
      <c r="S200" s="124"/>
      <c r="T200" s="124"/>
    </row>
    <row r="201" spans="1:20" x14ac:dyDescent="0.3">
      <c r="A201" s="9" t="str">
        <f>IF(IDNum[[#This Row],[I.D. Num]]="--","",IDNum[[#This Row],[I.D. Num]])</f>
        <v/>
      </c>
      <c r="B201" s="122"/>
      <c r="C201" s="123"/>
      <c r="D201" s="123"/>
      <c r="E201" s="123"/>
      <c r="F201" s="123"/>
      <c r="G201" s="123"/>
      <c r="H201" s="124"/>
      <c r="I201" s="124"/>
      <c r="J201" s="124"/>
      <c r="K201" s="9"/>
      <c r="L201" s="108"/>
      <c r="M201" s="124"/>
      <c r="N201" s="9"/>
      <c r="O201" s="124"/>
      <c r="P201" s="124"/>
      <c r="Q201" s="124"/>
      <c r="R201" s="124"/>
      <c r="S201" s="124"/>
      <c r="T201" s="124"/>
    </row>
    <row r="202" spans="1:20" x14ac:dyDescent="0.3">
      <c r="A202" s="9" t="str">
        <f>IF(IDNum[[#This Row],[I.D. Num]]="--","",IDNum[[#This Row],[I.D. Num]])</f>
        <v/>
      </c>
      <c r="B202" s="122"/>
      <c r="C202" s="123"/>
      <c r="D202" s="123"/>
      <c r="E202" s="123"/>
      <c r="F202" s="123"/>
      <c r="G202" s="123"/>
      <c r="H202" s="124"/>
      <c r="I202" s="124"/>
      <c r="J202" s="124"/>
      <c r="K202" s="9"/>
      <c r="L202" s="108"/>
      <c r="M202" s="124"/>
      <c r="N202" s="9"/>
      <c r="O202" s="124"/>
      <c r="P202" s="124"/>
      <c r="Q202" s="124"/>
      <c r="R202" s="124"/>
      <c r="S202" s="124"/>
      <c r="T202" s="124"/>
    </row>
    <row r="203" spans="1:20" x14ac:dyDescent="0.3">
      <c r="A203" s="9" t="str">
        <f>IF(IDNum[[#This Row],[I.D. Num]]="--","",IDNum[[#This Row],[I.D. Num]])</f>
        <v/>
      </c>
      <c r="B203" s="122"/>
      <c r="D203" s="123"/>
      <c r="G203" s="9"/>
      <c r="H203" s="11"/>
      <c r="I203" s="124"/>
      <c r="J203" s="11"/>
      <c r="K203" s="9"/>
      <c r="L203" s="108"/>
      <c r="M203" s="124"/>
      <c r="N203" s="9"/>
      <c r="O203" s="11"/>
      <c r="P203" s="11"/>
      <c r="Q203" s="11"/>
      <c r="R203" s="11"/>
      <c r="S203" s="11"/>
      <c r="T203" s="11"/>
    </row>
    <row r="204" spans="1:20" x14ac:dyDescent="0.3">
      <c r="A204" s="9" t="str">
        <f>IF(IDNum[[#This Row],[I.D. Num]]="--","",IDNum[[#This Row],[I.D. Num]])</f>
        <v/>
      </c>
      <c r="B204" s="122"/>
      <c r="D204" s="123"/>
      <c r="G204" s="9"/>
      <c r="H204" s="11"/>
      <c r="I204" s="124"/>
      <c r="J204" s="11"/>
      <c r="K204" s="9"/>
      <c r="L204" s="108"/>
      <c r="M204" s="124"/>
      <c r="N204" s="9"/>
      <c r="O204" s="11"/>
      <c r="P204" s="11"/>
      <c r="Q204" s="11"/>
      <c r="R204" s="11"/>
      <c r="S204" s="11"/>
      <c r="T204" s="11"/>
    </row>
    <row r="205" spans="1:20" x14ac:dyDescent="0.3">
      <c r="A205" s="9" t="str">
        <f>IF(IDNum[[#This Row],[I.D. Num]]="--","",IDNum[[#This Row],[I.D. Num]])</f>
        <v/>
      </c>
      <c r="B205" s="122"/>
      <c r="D205" s="123"/>
      <c r="G205" s="9"/>
      <c r="H205" s="11"/>
      <c r="I205" s="124"/>
      <c r="J205" s="11"/>
      <c r="K205" s="9"/>
      <c r="L205" s="108"/>
      <c r="M205" s="124"/>
      <c r="N205" s="9"/>
      <c r="O205" s="11"/>
      <c r="P205" s="11"/>
      <c r="Q205" s="11"/>
      <c r="R205" s="11"/>
      <c r="S205" s="11"/>
      <c r="T205" s="11"/>
    </row>
    <row r="206" spans="1:20" x14ac:dyDescent="0.3">
      <c r="A206" s="9" t="str">
        <f>IF(IDNum[[#This Row],[I.D. Num]]="--","",IDNum[[#This Row],[I.D. Num]])</f>
        <v/>
      </c>
      <c r="B206" s="122"/>
      <c r="D206" s="123"/>
      <c r="G206" s="9"/>
      <c r="H206" s="11"/>
      <c r="I206" s="124"/>
      <c r="J206" s="11"/>
      <c r="K206" s="9"/>
      <c r="L206" s="108"/>
      <c r="M206" s="124"/>
      <c r="N206" s="9"/>
      <c r="O206" s="11"/>
      <c r="P206" s="11"/>
      <c r="Q206" s="11"/>
      <c r="R206" s="11"/>
      <c r="S206" s="11"/>
      <c r="T206" s="11"/>
    </row>
    <row r="207" spans="1:20" x14ac:dyDescent="0.3">
      <c r="A207" s="9" t="str">
        <f>IF(IDNum[[#This Row],[I.D. Num]]="--","",IDNum[[#This Row],[I.D. Num]])</f>
        <v/>
      </c>
      <c r="B207" s="122"/>
      <c r="D207" s="123"/>
      <c r="G207" s="9"/>
      <c r="H207" s="11"/>
      <c r="I207" s="124"/>
      <c r="J207" s="11"/>
      <c r="K207" s="9"/>
      <c r="L207" s="108"/>
      <c r="M207" s="124"/>
      <c r="N207" s="9"/>
      <c r="O207" s="11"/>
      <c r="P207" s="11"/>
      <c r="Q207" s="11"/>
      <c r="R207" s="11"/>
      <c r="S207" s="11"/>
      <c r="T207" s="11"/>
    </row>
    <row r="208" spans="1:20" x14ac:dyDescent="0.3">
      <c r="A208" s="9" t="str">
        <f>IF(IDNum[[#This Row],[I.D. Num]]="--","",IDNum[[#This Row],[I.D. Num]])</f>
        <v/>
      </c>
      <c r="B208" s="122"/>
      <c r="D208" s="123"/>
      <c r="G208" s="9"/>
      <c r="H208" s="11"/>
      <c r="I208" s="124"/>
      <c r="J208" s="11"/>
      <c r="K208" s="9"/>
      <c r="L208" s="108"/>
      <c r="M208" s="124"/>
      <c r="N208" s="9"/>
      <c r="O208" s="11"/>
      <c r="P208" s="11"/>
      <c r="Q208" s="11"/>
      <c r="R208" s="11"/>
      <c r="S208" s="11"/>
      <c r="T208" s="11"/>
    </row>
    <row r="209" spans="1:20" x14ac:dyDescent="0.3">
      <c r="A209" s="9" t="str">
        <f>IF(IDNum[[#This Row],[I.D. Num]]="--","",IDNum[[#This Row],[I.D. Num]])</f>
        <v/>
      </c>
      <c r="B209" s="122"/>
      <c r="D209" s="123"/>
      <c r="G209" s="9"/>
      <c r="H209" s="11"/>
      <c r="I209" s="124"/>
      <c r="J209" s="11"/>
      <c r="K209" s="9"/>
      <c r="L209" s="108"/>
      <c r="M209" s="124"/>
      <c r="N209" s="9"/>
      <c r="O209" s="11"/>
      <c r="P209" s="11"/>
      <c r="Q209" s="11"/>
      <c r="R209" s="11"/>
      <c r="S209" s="11"/>
      <c r="T209" s="11"/>
    </row>
    <row r="210" spans="1:20" x14ac:dyDescent="0.3">
      <c r="A210" s="9" t="str">
        <f>IF(IDNum[[#This Row],[I.D. Num]]="--","",IDNum[[#This Row],[I.D. Num]])</f>
        <v/>
      </c>
      <c r="B210" s="122"/>
      <c r="D210" s="123"/>
      <c r="G210" s="9"/>
      <c r="H210" s="11"/>
      <c r="I210" s="124"/>
      <c r="J210" s="11"/>
      <c r="K210" s="9"/>
      <c r="L210" s="108"/>
      <c r="M210" s="124"/>
      <c r="N210" s="9"/>
      <c r="O210" s="11"/>
      <c r="P210" s="11"/>
      <c r="Q210" s="11"/>
      <c r="R210" s="11"/>
      <c r="S210" s="11"/>
      <c r="T210" s="11"/>
    </row>
    <row r="211" spans="1:20" x14ac:dyDescent="0.3">
      <c r="A211" s="9" t="str">
        <f>IF(IDNum[[#This Row],[I.D. Num]]="--","",IDNum[[#This Row],[I.D. Num]])</f>
        <v/>
      </c>
      <c r="B211" s="122"/>
      <c r="D211" s="123"/>
      <c r="G211" s="9"/>
      <c r="H211" s="11"/>
      <c r="I211" s="124"/>
      <c r="J211" s="11"/>
      <c r="K211" s="9"/>
      <c r="L211" s="108"/>
      <c r="M211" s="124"/>
      <c r="N211" s="9"/>
      <c r="O211" s="11"/>
      <c r="P211" s="11"/>
      <c r="Q211" s="11"/>
      <c r="R211" s="11"/>
      <c r="S211" s="11"/>
      <c r="T211" s="11"/>
    </row>
    <row r="212" spans="1:20" x14ac:dyDescent="0.3">
      <c r="A212" s="9" t="str">
        <f>IF(IDNum[[#This Row],[I.D. Num]]="--","",IDNum[[#This Row],[I.D. Num]])</f>
        <v/>
      </c>
      <c r="B212" s="122"/>
      <c r="D212" s="123"/>
      <c r="G212" s="9"/>
      <c r="H212" s="11"/>
      <c r="I212" s="124"/>
      <c r="J212" s="11"/>
      <c r="K212" s="9"/>
      <c r="L212" s="108"/>
      <c r="M212" s="124"/>
      <c r="N212" s="9"/>
      <c r="O212" s="11"/>
      <c r="P212" s="11"/>
      <c r="Q212" s="11"/>
      <c r="R212" s="11"/>
      <c r="S212" s="11"/>
      <c r="T212" s="11"/>
    </row>
    <row r="213" spans="1:20" x14ac:dyDescent="0.3">
      <c r="A213" s="9" t="str">
        <f>IF(IDNum[[#This Row],[I.D. Num]]="--","",IDNum[[#This Row],[I.D. Num]])</f>
        <v/>
      </c>
      <c r="B213" s="122"/>
      <c r="D213" s="123"/>
      <c r="G213" s="9"/>
      <c r="H213" s="11"/>
      <c r="I213" s="124"/>
      <c r="J213" s="11"/>
      <c r="K213" s="9"/>
      <c r="L213" s="108"/>
      <c r="M213" s="124"/>
      <c r="N213" s="9"/>
      <c r="O213" s="11"/>
      <c r="P213" s="11"/>
      <c r="Q213" s="11"/>
      <c r="R213" s="11"/>
      <c r="S213" s="11"/>
      <c r="T213" s="11"/>
    </row>
    <row r="214" spans="1:20" x14ac:dyDescent="0.3">
      <c r="A214" s="9" t="str">
        <f>IF(IDNum[[#This Row],[I.D. Num]]="--","",IDNum[[#This Row],[I.D. Num]])</f>
        <v/>
      </c>
      <c r="B214" s="122"/>
      <c r="D214" s="123"/>
      <c r="G214" s="9"/>
      <c r="H214" s="11"/>
      <c r="I214" s="124"/>
      <c r="J214" s="11"/>
      <c r="K214" s="9"/>
      <c r="L214" s="108"/>
      <c r="M214" s="124"/>
      <c r="N214" s="9"/>
      <c r="O214" s="11"/>
      <c r="P214" s="11"/>
      <c r="Q214" s="11"/>
      <c r="R214" s="11"/>
      <c r="S214" s="11"/>
      <c r="T214" s="11"/>
    </row>
    <row r="215" spans="1:20" x14ac:dyDescent="0.3">
      <c r="A215" s="9" t="str">
        <f>IF(IDNum[[#This Row],[I.D. Num]]="--","",IDNum[[#This Row],[I.D. Num]])</f>
        <v/>
      </c>
      <c r="B215" s="122"/>
      <c r="D215" s="123"/>
      <c r="G215" s="9"/>
      <c r="H215" s="11"/>
      <c r="I215" s="124"/>
      <c r="J215" s="11"/>
      <c r="K215" s="9"/>
      <c r="L215" s="108"/>
      <c r="M215" s="124"/>
      <c r="N215" s="9"/>
      <c r="O215" s="11"/>
      <c r="P215" s="11"/>
      <c r="Q215" s="11"/>
      <c r="R215" s="11"/>
      <c r="S215" s="11"/>
      <c r="T215" s="11"/>
    </row>
    <row r="216" spans="1:20" x14ac:dyDescent="0.3">
      <c r="A216" s="9" t="str">
        <f>IF(IDNum[[#This Row],[I.D. Num]]="--","",IDNum[[#This Row],[I.D. Num]])</f>
        <v/>
      </c>
      <c r="B216" s="122"/>
      <c r="C216" s="123"/>
      <c r="D216" s="123"/>
      <c r="E216" s="123"/>
      <c r="F216" s="123"/>
      <c r="G216" s="123"/>
      <c r="H216" s="124"/>
      <c r="I216" s="124"/>
      <c r="J216" s="124"/>
      <c r="K216" s="9"/>
      <c r="L216" s="108"/>
      <c r="M216" s="124"/>
      <c r="N216" s="9"/>
      <c r="O216" s="124"/>
      <c r="P216" s="124"/>
      <c r="Q216" s="124"/>
      <c r="R216" s="124"/>
      <c r="S216" s="124"/>
      <c r="T216" s="124"/>
    </row>
    <row r="217" spans="1:20" x14ac:dyDescent="0.3">
      <c r="A217" s="9" t="str">
        <f>IF(IDNum[[#This Row],[I.D. Num]]="--","",IDNum[[#This Row],[I.D. Num]])</f>
        <v/>
      </c>
      <c r="B217" s="122"/>
      <c r="C217" s="123"/>
      <c r="D217" s="123"/>
      <c r="E217" s="123"/>
      <c r="F217" s="123"/>
      <c r="G217" s="123"/>
      <c r="H217" s="124"/>
      <c r="I217" s="124"/>
      <c r="J217" s="124"/>
      <c r="K217" s="9"/>
      <c r="L217" s="108"/>
      <c r="M217" s="124"/>
      <c r="N217" s="9"/>
      <c r="O217" s="124"/>
      <c r="P217" s="124"/>
      <c r="Q217" s="124"/>
      <c r="R217" s="124"/>
      <c r="S217" s="124"/>
      <c r="T217" s="124"/>
    </row>
    <row r="218" spans="1:20" x14ac:dyDescent="0.3">
      <c r="A218" s="9" t="str">
        <f>IF(IDNum[[#This Row],[I.D. Num]]="--","",IDNum[[#This Row],[I.D. Num]])</f>
        <v/>
      </c>
      <c r="B218" s="122"/>
      <c r="C218" s="123"/>
      <c r="D218" s="123"/>
      <c r="E218" s="123"/>
      <c r="F218" s="123"/>
      <c r="G218" s="123"/>
      <c r="H218" s="124"/>
      <c r="I218" s="124"/>
      <c r="J218" s="124"/>
      <c r="K218" s="9"/>
      <c r="L218" s="108"/>
      <c r="M218" s="124"/>
      <c r="N218" s="9"/>
      <c r="O218" s="124"/>
      <c r="P218" s="124"/>
      <c r="Q218" s="124"/>
      <c r="R218" s="124"/>
      <c r="S218" s="124"/>
      <c r="T218" s="124"/>
    </row>
    <row r="219" spans="1:20" x14ac:dyDescent="0.3">
      <c r="A219" s="9" t="str">
        <f>IF(IDNum[[#This Row],[I.D. Num]]="--","",IDNum[[#This Row],[I.D. Num]])</f>
        <v/>
      </c>
      <c r="B219" s="122"/>
      <c r="C219" s="123"/>
      <c r="D219" s="123"/>
      <c r="E219" s="123"/>
      <c r="F219" s="123"/>
      <c r="G219" s="123"/>
      <c r="H219" s="124"/>
      <c r="I219" s="124"/>
      <c r="J219" s="124"/>
      <c r="K219" s="9"/>
      <c r="L219" s="108"/>
      <c r="M219" s="124"/>
      <c r="N219" s="9"/>
      <c r="O219" s="124"/>
      <c r="P219" s="124"/>
      <c r="Q219" s="124"/>
      <c r="R219" s="124"/>
      <c r="S219" s="124"/>
      <c r="T219" s="124"/>
    </row>
    <row r="220" spans="1:20" x14ac:dyDescent="0.3">
      <c r="A220" s="9" t="str">
        <f>IF(IDNum[[#This Row],[I.D. Num]]="--","",IDNum[[#This Row],[I.D. Num]])</f>
        <v/>
      </c>
      <c r="B220" s="122"/>
      <c r="C220" s="123"/>
      <c r="D220" s="123"/>
      <c r="E220" s="123"/>
      <c r="F220" s="123"/>
      <c r="G220" s="123"/>
      <c r="H220" s="124"/>
      <c r="I220" s="124"/>
      <c r="J220" s="124"/>
      <c r="K220" s="9"/>
      <c r="L220" s="108"/>
      <c r="M220" s="124"/>
      <c r="N220" s="9"/>
      <c r="O220" s="124"/>
      <c r="P220" s="124"/>
      <c r="Q220" s="124"/>
      <c r="R220" s="124"/>
      <c r="S220" s="124"/>
      <c r="T220" s="124"/>
    </row>
    <row r="221" spans="1:20" x14ac:dyDescent="0.3">
      <c r="A221" s="9" t="str">
        <f>IF(IDNum[[#This Row],[I.D. Num]]="--","",IDNum[[#This Row],[I.D. Num]])</f>
        <v/>
      </c>
      <c r="B221" s="122"/>
      <c r="C221" s="123"/>
      <c r="D221" s="123"/>
      <c r="E221" s="123"/>
      <c r="F221" s="123"/>
      <c r="G221" s="123"/>
      <c r="H221" s="124"/>
      <c r="I221" s="124"/>
      <c r="J221" s="124"/>
      <c r="K221" s="9"/>
      <c r="L221" s="108"/>
      <c r="M221" s="124"/>
      <c r="N221" s="9"/>
      <c r="O221" s="124"/>
      <c r="P221" s="124"/>
      <c r="Q221" s="124"/>
      <c r="R221" s="124"/>
      <c r="S221" s="124"/>
      <c r="T221" s="124"/>
    </row>
    <row r="222" spans="1:20" x14ac:dyDescent="0.3">
      <c r="A222" s="9" t="str">
        <f>IF(IDNum[[#This Row],[I.D. Num]]="--","",IDNum[[#This Row],[I.D. Num]])</f>
        <v/>
      </c>
      <c r="B222" s="122"/>
      <c r="C222" s="123"/>
      <c r="D222" s="123"/>
      <c r="E222" s="123"/>
      <c r="F222" s="123"/>
      <c r="G222" s="123"/>
      <c r="H222" s="124"/>
      <c r="I222" s="124"/>
      <c r="J222" s="124"/>
      <c r="K222" s="9"/>
      <c r="L222" s="108"/>
      <c r="M222" s="124"/>
      <c r="N222" s="9"/>
      <c r="O222" s="124"/>
      <c r="P222" s="124"/>
      <c r="Q222" s="124"/>
      <c r="R222" s="124"/>
      <c r="S222" s="124"/>
      <c r="T222" s="124"/>
    </row>
    <row r="223" spans="1:20" x14ac:dyDescent="0.3">
      <c r="A223" s="9" t="str">
        <f>IF(IDNum[[#This Row],[I.D. Num]]="--","",IDNum[[#This Row],[I.D. Num]])</f>
        <v/>
      </c>
      <c r="B223" s="122"/>
      <c r="C223" s="123"/>
      <c r="D223" s="123"/>
      <c r="E223" s="123"/>
      <c r="F223" s="123"/>
      <c r="G223" s="123"/>
      <c r="H223" s="124"/>
      <c r="I223" s="124"/>
      <c r="J223" s="124"/>
      <c r="K223" s="9"/>
      <c r="L223" s="108"/>
      <c r="M223" s="124"/>
      <c r="N223" s="9"/>
      <c r="O223" s="124"/>
      <c r="P223" s="124"/>
      <c r="Q223" s="124"/>
      <c r="R223" s="124"/>
      <c r="S223" s="124"/>
      <c r="T223" s="124"/>
    </row>
    <row r="224" spans="1:20" x14ac:dyDescent="0.3">
      <c r="A224" s="9" t="str">
        <f>IF(IDNum[[#This Row],[I.D. Num]]="--","",IDNum[[#This Row],[I.D. Num]])</f>
        <v/>
      </c>
      <c r="B224" s="122"/>
      <c r="C224" s="123"/>
      <c r="D224" s="123"/>
      <c r="E224" s="123"/>
      <c r="F224" s="123"/>
      <c r="G224" s="123"/>
      <c r="H224" s="124"/>
      <c r="I224" s="124"/>
      <c r="J224" s="124"/>
      <c r="K224" s="9"/>
      <c r="L224" s="108"/>
      <c r="M224" s="124"/>
      <c r="N224" s="9"/>
      <c r="O224" s="124"/>
      <c r="P224" s="124"/>
      <c r="Q224" s="124"/>
      <c r="R224" s="124"/>
      <c r="S224" s="124"/>
      <c r="T224" s="124"/>
    </row>
    <row r="225" spans="1:20" x14ac:dyDescent="0.3">
      <c r="A225" s="9" t="str">
        <f>IF(IDNum[[#This Row],[I.D. Num]]="--","",IDNum[[#This Row],[I.D. Num]])</f>
        <v/>
      </c>
      <c r="B225" s="122"/>
      <c r="C225" s="123"/>
      <c r="D225" s="123"/>
      <c r="E225" s="123"/>
      <c r="F225" s="123"/>
      <c r="G225" s="123"/>
      <c r="H225" s="124"/>
      <c r="I225" s="124"/>
      <c r="J225" s="124"/>
      <c r="K225" s="9"/>
      <c r="L225" s="108"/>
      <c r="M225" s="124"/>
      <c r="N225" s="9"/>
      <c r="O225" s="124"/>
      <c r="P225" s="124"/>
      <c r="Q225" s="124"/>
      <c r="R225" s="124"/>
      <c r="S225" s="124"/>
      <c r="T225" s="124"/>
    </row>
    <row r="226" spans="1:20" x14ac:dyDescent="0.3">
      <c r="A226" s="9" t="str">
        <f>IF(IDNum[[#This Row],[I.D. Num]]="--","",IDNum[[#This Row],[I.D. Num]])</f>
        <v/>
      </c>
      <c r="B226" s="122"/>
      <c r="C226" s="123"/>
      <c r="D226" s="123"/>
      <c r="E226" s="123"/>
      <c r="F226" s="123"/>
      <c r="G226" s="123"/>
      <c r="H226" s="124"/>
      <c r="I226" s="124"/>
      <c r="J226" s="124"/>
      <c r="K226" s="9"/>
      <c r="L226" s="108"/>
      <c r="M226" s="124"/>
      <c r="N226" s="9"/>
      <c r="O226" s="124"/>
      <c r="P226" s="124"/>
      <c r="Q226" s="124"/>
      <c r="R226" s="124"/>
      <c r="S226" s="124"/>
      <c r="T226" s="124"/>
    </row>
    <row r="227" spans="1:20" x14ac:dyDescent="0.3">
      <c r="A227" s="9" t="str">
        <f>IF(IDNum[[#This Row],[I.D. Num]]="--","",IDNum[[#This Row],[I.D. Num]])</f>
        <v/>
      </c>
      <c r="B227" s="122"/>
      <c r="C227" s="123"/>
      <c r="D227" s="123"/>
      <c r="E227" s="123"/>
      <c r="F227" s="123"/>
      <c r="G227" s="123"/>
      <c r="H227" s="124"/>
      <c r="I227" s="124"/>
      <c r="J227" s="124"/>
      <c r="K227" s="9"/>
      <c r="L227" s="108"/>
      <c r="M227" s="124"/>
      <c r="N227" s="9"/>
      <c r="O227" s="124"/>
      <c r="P227" s="124"/>
      <c r="Q227" s="124"/>
      <c r="R227" s="124"/>
      <c r="S227" s="124"/>
      <c r="T227" s="124"/>
    </row>
    <row r="228" spans="1:20" x14ac:dyDescent="0.3">
      <c r="A228" s="9" t="str">
        <f>IF(IDNum[[#This Row],[I.D. Num]]="--","",IDNum[[#This Row],[I.D. Num]])</f>
        <v/>
      </c>
      <c r="B228" s="122"/>
      <c r="D228" s="123"/>
      <c r="G228" s="9"/>
      <c r="H228" s="11"/>
      <c r="I228" s="124"/>
      <c r="J228" s="11"/>
      <c r="K228" s="9"/>
      <c r="L228" s="108"/>
      <c r="M228" s="124"/>
      <c r="N228" s="9"/>
      <c r="O228" s="11"/>
      <c r="P228" s="11"/>
      <c r="Q228" s="11"/>
      <c r="R228" s="11"/>
      <c r="S228" s="11"/>
      <c r="T228" s="11"/>
    </row>
    <row r="229" spans="1:20" x14ac:dyDescent="0.3">
      <c r="A229" s="9" t="str">
        <f>IF(IDNum[[#This Row],[I.D. Num]]="--","",IDNum[[#This Row],[I.D. Num]])</f>
        <v/>
      </c>
      <c r="B229" s="122"/>
      <c r="D229" s="123"/>
      <c r="G229" s="9"/>
      <c r="H229" s="11"/>
      <c r="I229" s="124"/>
      <c r="J229" s="11"/>
      <c r="K229" s="9"/>
      <c r="L229" s="108"/>
      <c r="M229" s="124"/>
      <c r="N229" s="9"/>
      <c r="O229" s="11"/>
      <c r="P229" s="11"/>
      <c r="Q229" s="11"/>
      <c r="R229" s="11"/>
      <c r="S229" s="11"/>
      <c r="T229" s="11"/>
    </row>
    <row r="230" spans="1:20" x14ac:dyDescent="0.3">
      <c r="A230" s="9" t="str">
        <f>IF(IDNum[[#This Row],[I.D. Num]]="--","",IDNum[[#This Row],[I.D. Num]])</f>
        <v/>
      </c>
      <c r="B230" s="122"/>
      <c r="D230" s="123"/>
      <c r="G230" s="9"/>
      <c r="H230" s="11"/>
      <c r="I230" s="124"/>
      <c r="J230" s="11"/>
      <c r="K230" s="9"/>
      <c r="L230" s="108"/>
      <c r="M230" s="124"/>
      <c r="N230" s="9"/>
      <c r="O230" s="11"/>
      <c r="P230" s="11"/>
      <c r="Q230" s="11"/>
      <c r="R230" s="11"/>
      <c r="S230" s="11"/>
      <c r="T230" s="11"/>
    </row>
    <row r="231" spans="1:20" x14ac:dyDescent="0.3">
      <c r="A231" s="9" t="str">
        <f>IF(IDNum[[#This Row],[I.D. Num]]="--","",IDNum[[#This Row],[I.D. Num]])</f>
        <v/>
      </c>
      <c r="B231" s="122"/>
      <c r="D231" s="123"/>
      <c r="G231" s="9"/>
      <c r="H231" s="11"/>
      <c r="I231" s="124"/>
      <c r="J231" s="11"/>
      <c r="K231" s="9"/>
      <c r="L231" s="108"/>
      <c r="M231" s="124"/>
      <c r="N231" s="9"/>
      <c r="O231" s="11"/>
      <c r="P231" s="11"/>
      <c r="Q231" s="11"/>
      <c r="R231" s="11"/>
      <c r="S231" s="11"/>
      <c r="T231" s="11"/>
    </row>
    <row r="232" spans="1:20" x14ac:dyDescent="0.3">
      <c r="A232" s="9" t="str">
        <f>IF(IDNum[[#This Row],[I.D. Num]]="--","",IDNum[[#This Row],[I.D. Num]])</f>
        <v/>
      </c>
      <c r="B232" s="122"/>
      <c r="D232" s="123"/>
      <c r="G232" s="9"/>
      <c r="H232" s="11"/>
      <c r="I232" s="124"/>
      <c r="J232" s="11"/>
      <c r="K232" s="9"/>
      <c r="L232" s="108"/>
      <c r="M232" s="124"/>
      <c r="N232" s="9"/>
      <c r="O232" s="11"/>
      <c r="P232" s="11"/>
      <c r="Q232" s="11"/>
      <c r="R232" s="11"/>
      <c r="S232" s="11"/>
      <c r="T232" s="11"/>
    </row>
    <row r="233" spans="1:20" x14ac:dyDescent="0.3">
      <c r="A233" s="9" t="str">
        <f>IF(IDNum[[#This Row],[I.D. Num]]="--","",IDNum[[#This Row],[I.D. Num]])</f>
        <v/>
      </c>
      <c r="B233" s="122"/>
      <c r="D233" s="123"/>
      <c r="G233" s="9"/>
      <c r="H233" s="11"/>
      <c r="I233" s="124"/>
      <c r="J233" s="11"/>
      <c r="K233" s="9"/>
      <c r="L233" s="108"/>
      <c r="M233" s="124"/>
      <c r="N233" s="9"/>
      <c r="O233" s="11"/>
      <c r="P233" s="11"/>
      <c r="Q233" s="11"/>
      <c r="R233" s="11"/>
      <c r="S233" s="11"/>
      <c r="T233" s="11"/>
    </row>
    <row r="234" spans="1:20" x14ac:dyDescent="0.3">
      <c r="A234" s="9" t="str">
        <f>IF(IDNum[[#This Row],[I.D. Num]]="--","",IDNum[[#This Row],[I.D. Num]])</f>
        <v/>
      </c>
      <c r="B234" s="122"/>
      <c r="D234" s="123"/>
      <c r="G234" s="9"/>
      <c r="H234" s="11"/>
      <c r="I234" s="124"/>
      <c r="J234" s="11"/>
      <c r="K234" s="9"/>
      <c r="L234" s="108"/>
      <c r="M234" s="124"/>
      <c r="N234" s="9"/>
      <c r="O234" s="11"/>
      <c r="P234" s="11"/>
      <c r="Q234" s="11"/>
      <c r="R234" s="11"/>
      <c r="S234" s="11"/>
      <c r="T234" s="11"/>
    </row>
    <row r="235" spans="1:20" x14ac:dyDescent="0.3">
      <c r="A235" s="9" t="str">
        <f>IF(IDNum[[#This Row],[I.D. Num]]="--","",IDNum[[#This Row],[I.D. Num]])</f>
        <v/>
      </c>
      <c r="B235" s="122"/>
      <c r="D235" s="123"/>
      <c r="G235" s="9"/>
      <c r="H235" s="11"/>
      <c r="I235" s="124"/>
      <c r="J235" s="11"/>
      <c r="K235" s="9"/>
      <c r="L235" s="108"/>
      <c r="M235" s="124"/>
      <c r="N235" s="9"/>
      <c r="O235" s="11"/>
      <c r="P235" s="11"/>
      <c r="Q235" s="11"/>
      <c r="R235" s="11"/>
      <c r="S235" s="11"/>
      <c r="T235" s="11"/>
    </row>
    <row r="236" spans="1:20" x14ac:dyDescent="0.3">
      <c r="A236" s="9" t="str">
        <f>IF(IDNum[[#This Row],[I.D. Num]]="--","",IDNum[[#This Row],[I.D. Num]])</f>
        <v/>
      </c>
      <c r="B236" s="122"/>
      <c r="D236" s="123"/>
      <c r="G236" s="9"/>
      <c r="H236" s="11"/>
      <c r="I236" s="124"/>
      <c r="J236" s="11"/>
      <c r="K236" s="9"/>
      <c r="L236" s="108"/>
      <c r="M236" s="124"/>
      <c r="N236" s="9"/>
      <c r="O236" s="11"/>
      <c r="P236" s="11"/>
      <c r="Q236" s="11"/>
      <c r="R236" s="11"/>
      <c r="S236" s="11"/>
      <c r="T236" s="11"/>
    </row>
    <row r="237" spans="1:20" x14ac:dyDescent="0.3">
      <c r="A237" s="9" t="str">
        <f>IF(IDNum[[#This Row],[I.D. Num]]="--","",IDNum[[#This Row],[I.D. Num]])</f>
        <v/>
      </c>
      <c r="B237" s="122"/>
      <c r="D237" s="123"/>
      <c r="G237" s="9"/>
      <c r="H237" s="11"/>
      <c r="I237" s="124"/>
      <c r="J237" s="11"/>
      <c r="K237" s="9"/>
      <c r="L237" s="108"/>
      <c r="M237" s="124"/>
      <c r="N237" s="9"/>
      <c r="O237" s="11"/>
      <c r="P237" s="11"/>
      <c r="Q237" s="11"/>
      <c r="R237" s="11"/>
      <c r="S237" s="11"/>
      <c r="T237" s="11"/>
    </row>
    <row r="238" spans="1:20" x14ac:dyDescent="0.3">
      <c r="A238" s="9" t="str">
        <f>IF(IDNum[[#This Row],[I.D. Num]]="--","",IDNum[[#This Row],[I.D. Num]])</f>
        <v/>
      </c>
      <c r="B238" s="122"/>
      <c r="D238" s="123"/>
      <c r="G238" s="9"/>
      <c r="H238" s="11"/>
      <c r="I238" s="124"/>
      <c r="J238" s="11"/>
      <c r="K238" s="9"/>
      <c r="L238" s="108"/>
      <c r="M238" s="124"/>
      <c r="N238" s="9"/>
      <c r="O238" s="11"/>
      <c r="P238" s="11"/>
      <c r="Q238" s="11"/>
      <c r="R238" s="11"/>
      <c r="S238" s="11"/>
      <c r="T238" s="11"/>
    </row>
    <row r="239" spans="1:20" x14ac:dyDescent="0.3">
      <c r="A239" s="9" t="str">
        <f>IF(IDNum[[#This Row],[I.D. Num]]="--","",IDNum[[#This Row],[I.D. Num]])</f>
        <v/>
      </c>
      <c r="B239" s="122"/>
      <c r="D239" s="123"/>
      <c r="G239" s="9"/>
      <c r="H239" s="11"/>
      <c r="I239" s="124"/>
      <c r="J239" s="11"/>
      <c r="K239" s="9"/>
      <c r="L239" s="108"/>
      <c r="M239" s="124"/>
      <c r="N239" s="9"/>
      <c r="O239" s="11"/>
      <c r="P239" s="11"/>
      <c r="Q239" s="11"/>
      <c r="R239" s="11"/>
      <c r="S239" s="11"/>
      <c r="T239" s="11"/>
    </row>
    <row r="240" spans="1:20" x14ac:dyDescent="0.3">
      <c r="A240" s="9" t="str">
        <f>IF(IDNum[[#This Row],[I.D. Num]]="--","",IDNum[[#This Row],[I.D. Num]])</f>
        <v/>
      </c>
      <c r="B240" s="122"/>
      <c r="D240" s="123"/>
      <c r="G240" s="9"/>
      <c r="H240" s="11"/>
      <c r="I240" s="124"/>
      <c r="J240" s="11"/>
      <c r="K240" s="9"/>
      <c r="L240" s="108"/>
      <c r="M240" s="124"/>
      <c r="N240" s="9"/>
      <c r="O240" s="11"/>
      <c r="P240" s="11"/>
      <c r="Q240" s="11"/>
      <c r="R240" s="11"/>
      <c r="S240" s="11"/>
      <c r="T240" s="11"/>
    </row>
    <row r="241" spans="1:20" x14ac:dyDescent="0.3">
      <c r="A241" s="9" t="str">
        <f>IF(IDNum[[#This Row],[I.D. Num]]="--","",IDNum[[#This Row],[I.D. Num]])</f>
        <v/>
      </c>
      <c r="B241" s="122"/>
      <c r="D241" s="123"/>
      <c r="G241" s="9"/>
      <c r="H241" s="11"/>
      <c r="I241" s="124"/>
      <c r="J241" s="11"/>
      <c r="K241" s="9"/>
      <c r="L241" s="108"/>
      <c r="M241" s="124"/>
      <c r="N241" s="9"/>
      <c r="O241" s="11"/>
      <c r="P241" s="11"/>
      <c r="Q241" s="11"/>
      <c r="R241" s="11"/>
      <c r="S241" s="11"/>
      <c r="T241" s="11"/>
    </row>
    <row r="242" spans="1:20" x14ac:dyDescent="0.3">
      <c r="A242" s="9" t="str">
        <f>IF(IDNum[[#This Row],[I.D. Num]]="--","",IDNum[[#This Row],[I.D. Num]])</f>
        <v/>
      </c>
      <c r="B242" s="122"/>
      <c r="D242" s="123"/>
      <c r="G242" s="9"/>
      <c r="H242" s="11"/>
      <c r="I242" s="124"/>
      <c r="J242" s="11"/>
      <c r="K242" s="9"/>
      <c r="L242" s="108"/>
      <c r="M242" s="124"/>
      <c r="N242" s="9"/>
      <c r="O242" s="11"/>
      <c r="P242" s="11"/>
      <c r="Q242" s="11"/>
      <c r="R242" s="11"/>
      <c r="S242" s="11"/>
      <c r="T242" s="11"/>
    </row>
    <row r="243" spans="1:20" x14ac:dyDescent="0.3">
      <c r="A243" s="9" t="str">
        <f>IF(IDNum[[#This Row],[I.D. Num]]="--","",IDNum[[#This Row],[I.D. Num]])</f>
        <v/>
      </c>
      <c r="B243" s="122"/>
      <c r="D243" s="123"/>
      <c r="G243" s="9"/>
      <c r="H243" s="11"/>
      <c r="I243" s="124"/>
      <c r="J243" s="11"/>
      <c r="K243" s="9"/>
      <c r="L243" s="108"/>
      <c r="M243" s="124"/>
      <c r="N243" s="9"/>
      <c r="O243" s="11"/>
      <c r="P243" s="11"/>
      <c r="Q243" s="11"/>
      <c r="R243" s="11"/>
      <c r="S243" s="11"/>
      <c r="T243" s="11"/>
    </row>
    <row r="244" spans="1:20" x14ac:dyDescent="0.3">
      <c r="A244" s="9" t="str">
        <f>IF(IDNum[[#This Row],[I.D. Num]]="--","",IDNum[[#This Row],[I.D. Num]])</f>
        <v/>
      </c>
      <c r="B244" s="122"/>
      <c r="D244" s="123"/>
      <c r="G244" s="9"/>
      <c r="H244" s="11"/>
      <c r="I244" s="124"/>
      <c r="J244" s="11"/>
      <c r="K244" s="9"/>
      <c r="L244" s="108"/>
      <c r="M244" s="124"/>
      <c r="N244" s="9"/>
      <c r="O244" s="11"/>
      <c r="P244" s="11"/>
      <c r="Q244" s="11"/>
      <c r="R244" s="11"/>
      <c r="S244" s="11"/>
      <c r="T244" s="11"/>
    </row>
    <row r="245" spans="1:20" x14ac:dyDescent="0.3">
      <c r="A245" s="9" t="str">
        <f>IF(IDNum[[#This Row],[I.D. Num]]="--","",IDNum[[#This Row],[I.D. Num]])</f>
        <v/>
      </c>
      <c r="B245" s="122"/>
      <c r="D245" s="123"/>
      <c r="G245" s="9"/>
      <c r="H245" s="11"/>
      <c r="I245" s="124"/>
      <c r="J245" s="11"/>
      <c r="K245" s="9"/>
      <c r="L245" s="108"/>
      <c r="M245" s="124"/>
      <c r="N245" s="9"/>
      <c r="O245" s="11"/>
      <c r="P245" s="11"/>
      <c r="Q245" s="11"/>
      <c r="R245" s="11"/>
      <c r="S245" s="11"/>
      <c r="T245" s="11"/>
    </row>
    <row r="246" spans="1:20" x14ac:dyDescent="0.3">
      <c r="A246" s="9" t="str">
        <f>IF(IDNum[[#This Row],[I.D. Num]]="--","",IDNum[[#This Row],[I.D. Num]])</f>
        <v/>
      </c>
      <c r="B246" s="122"/>
      <c r="D246" s="123"/>
      <c r="G246" s="9"/>
      <c r="H246" s="11"/>
      <c r="I246" s="124"/>
      <c r="J246" s="11"/>
      <c r="K246" s="9"/>
      <c r="L246" s="108"/>
      <c r="M246" s="124"/>
      <c r="N246" s="9"/>
      <c r="O246" s="11"/>
      <c r="P246" s="11"/>
      <c r="Q246" s="11"/>
      <c r="R246" s="11"/>
      <c r="S246" s="11"/>
      <c r="T246" s="11"/>
    </row>
    <row r="247" spans="1:20" x14ac:dyDescent="0.3">
      <c r="A247" s="9" t="str">
        <f>IF(IDNum[[#This Row],[I.D. Num]]="--","",IDNum[[#This Row],[I.D. Num]])</f>
        <v/>
      </c>
      <c r="B247" s="122"/>
      <c r="D247" s="123"/>
      <c r="G247" s="9"/>
      <c r="H247" s="11"/>
      <c r="I247" s="124"/>
      <c r="J247" s="11"/>
      <c r="K247" s="9"/>
      <c r="L247" s="108"/>
      <c r="M247" s="124"/>
      <c r="N247" s="9"/>
      <c r="O247" s="11"/>
      <c r="P247" s="11"/>
      <c r="Q247" s="11"/>
      <c r="R247" s="11"/>
      <c r="S247" s="11"/>
      <c r="T247" s="11"/>
    </row>
    <row r="248" spans="1:20" x14ac:dyDescent="0.3">
      <c r="A248" s="9" t="str">
        <f>IF(IDNum[[#This Row],[I.D. Num]]="--","",IDNum[[#This Row],[I.D. Num]])</f>
        <v/>
      </c>
      <c r="B248" s="122"/>
      <c r="D248" s="123"/>
      <c r="G248" s="9"/>
      <c r="H248" s="11"/>
      <c r="I248" s="124"/>
      <c r="J248" s="11"/>
      <c r="K248" s="9"/>
      <c r="L248" s="108"/>
      <c r="M248" s="124"/>
      <c r="N248" s="9"/>
      <c r="O248" s="11"/>
      <c r="P248" s="11"/>
      <c r="Q248" s="11"/>
      <c r="R248" s="11"/>
      <c r="S248" s="11"/>
      <c r="T248" s="11"/>
    </row>
    <row r="249" spans="1:20" x14ac:dyDescent="0.3">
      <c r="A249" s="9" t="str">
        <f>IF(IDNum[[#This Row],[I.D. Num]]="--","",IDNum[[#This Row],[I.D. Num]])</f>
        <v/>
      </c>
      <c r="B249" s="122"/>
      <c r="D249" s="123"/>
      <c r="G249" s="9"/>
      <c r="H249" s="11"/>
      <c r="I249" s="124"/>
      <c r="J249" s="11"/>
      <c r="K249" s="9"/>
      <c r="L249" s="108"/>
      <c r="M249" s="124"/>
      <c r="N249" s="9"/>
      <c r="O249" s="11"/>
      <c r="P249" s="11"/>
      <c r="Q249" s="11"/>
      <c r="R249" s="11"/>
      <c r="S249" s="11"/>
      <c r="T249" s="11"/>
    </row>
    <row r="250" spans="1:20" x14ac:dyDescent="0.3">
      <c r="A250" s="9" t="str">
        <f>IF(IDNum[[#This Row],[I.D. Num]]="--","",IDNum[[#This Row],[I.D. Num]])</f>
        <v/>
      </c>
      <c r="B250" s="122"/>
      <c r="D250" s="123"/>
      <c r="G250" s="9"/>
      <c r="H250" s="11"/>
      <c r="I250" s="124"/>
      <c r="J250" s="11"/>
      <c r="K250" s="9"/>
      <c r="L250" s="108"/>
      <c r="M250" s="124"/>
      <c r="N250" s="9"/>
      <c r="O250" s="11"/>
      <c r="P250" s="11"/>
      <c r="Q250" s="11"/>
      <c r="R250" s="11"/>
      <c r="S250" s="11"/>
      <c r="T250" s="11"/>
    </row>
    <row r="251" spans="1:20" x14ac:dyDescent="0.3">
      <c r="A251" s="9" t="str">
        <f>IF(IDNum[[#This Row],[I.D. Num]]="--","",IDNum[[#This Row],[I.D. Num]])</f>
        <v/>
      </c>
      <c r="B251" s="122"/>
      <c r="D251" s="123"/>
      <c r="G251" s="9"/>
      <c r="H251" s="11"/>
      <c r="I251" s="124"/>
      <c r="J251" s="11"/>
      <c r="K251" s="9"/>
      <c r="L251" s="108"/>
      <c r="M251" s="124"/>
      <c r="N251" s="9"/>
      <c r="O251" s="11"/>
      <c r="P251" s="11"/>
      <c r="Q251" s="11"/>
      <c r="R251" s="11"/>
      <c r="S251" s="11"/>
      <c r="T251" s="11"/>
    </row>
    <row r="252" spans="1:20" x14ac:dyDescent="0.3">
      <c r="A252" s="9" t="str">
        <f>IF(IDNum[[#This Row],[I.D. Num]]="--","",IDNum[[#This Row],[I.D. Num]])</f>
        <v/>
      </c>
      <c r="B252" s="122"/>
      <c r="D252" s="123"/>
      <c r="G252" s="9"/>
      <c r="H252" s="11"/>
      <c r="I252" s="124"/>
      <c r="J252" s="11"/>
      <c r="K252" s="9"/>
      <c r="L252" s="108"/>
      <c r="M252" s="124"/>
      <c r="N252" s="9"/>
      <c r="O252" s="11"/>
      <c r="P252" s="11"/>
      <c r="Q252" s="11"/>
      <c r="R252" s="11"/>
      <c r="S252" s="11"/>
      <c r="T252" s="11"/>
    </row>
    <row r="253" spans="1:20" x14ac:dyDescent="0.3">
      <c r="A253" s="9" t="str">
        <f>IF(IDNum[[#This Row],[I.D. Num]]="--","",IDNum[[#This Row],[I.D. Num]])</f>
        <v/>
      </c>
      <c r="B253" s="122"/>
      <c r="D253" s="123"/>
      <c r="G253" s="9"/>
      <c r="H253" s="11"/>
      <c r="I253" s="124"/>
      <c r="J253" s="11"/>
      <c r="K253" s="9"/>
      <c r="L253" s="108"/>
      <c r="M253" s="124"/>
      <c r="N253" s="9"/>
      <c r="O253" s="11"/>
      <c r="P253" s="11"/>
      <c r="Q253" s="11"/>
      <c r="R253" s="11"/>
      <c r="S253" s="11"/>
      <c r="T253" s="11"/>
    </row>
    <row r="254" spans="1:20" x14ac:dyDescent="0.3">
      <c r="A254" s="9" t="str">
        <f>IF(IDNum[[#This Row],[I.D. Num]]="--","",IDNum[[#This Row],[I.D. Num]])</f>
        <v/>
      </c>
      <c r="B254" s="122"/>
      <c r="D254" s="123"/>
      <c r="G254" s="9"/>
      <c r="H254" s="11"/>
      <c r="I254" s="124"/>
      <c r="J254" s="11"/>
      <c r="K254" s="9"/>
      <c r="L254" s="108"/>
      <c r="M254" s="124"/>
      <c r="N254" s="9"/>
      <c r="O254" s="11"/>
      <c r="P254" s="11"/>
      <c r="Q254" s="11"/>
      <c r="R254" s="11"/>
      <c r="S254" s="11"/>
      <c r="T254" s="11"/>
    </row>
    <row r="255" spans="1:20" x14ac:dyDescent="0.3">
      <c r="A255" s="9" t="str">
        <f>IF(IDNum[[#This Row],[I.D. Num]]="--","",IDNum[[#This Row],[I.D. Num]])</f>
        <v/>
      </c>
      <c r="B255" s="122"/>
      <c r="D255" s="123"/>
      <c r="G255" s="9"/>
      <c r="H255" s="11"/>
      <c r="I255" s="124"/>
      <c r="J255" s="11"/>
      <c r="K255" s="9"/>
      <c r="L255" s="108"/>
      <c r="M255" s="124"/>
      <c r="N255" s="9"/>
      <c r="O255" s="11"/>
      <c r="P255" s="11"/>
      <c r="Q255" s="11"/>
      <c r="R255" s="11"/>
      <c r="S255" s="11"/>
      <c r="T255" s="11"/>
    </row>
    <row r="256" spans="1:20" x14ac:dyDescent="0.3">
      <c r="A256" s="9" t="str">
        <f>IF(IDNum[[#This Row],[I.D. Num]]="--","",IDNum[[#This Row],[I.D. Num]])</f>
        <v/>
      </c>
      <c r="B256" s="122"/>
      <c r="D256" s="123"/>
      <c r="G256" s="9"/>
      <c r="H256" s="11"/>
      <c r="I256" s="124"/>
      <c r="J256" s="11"/>
      <c r="K256" s="9"/>
      <c r="L256" s="108"/>
      <c r="M256" s="124"/>
      <c r="N256" s="9"/>
      <c r="O256" s="11"/>
      <c r="P256" s="11"/>
      <c r="Q256" s="11"/>
      <c r="R256" s="11"/>
      <c r="S256" s="11"/>
      <c r="T256" s="11"/>
    </row>
    <row r="257" spans="1:20" x14ac:dyDescent="0.3">
      <c r="A257" s="9" t="str">
        <f>IF(IDNum[[#This Row],[I.D. Num]]="--","",IDNum[[#This Row],[I.D. Num]])</f>
        <v/>
      </c>
      <c r="B257" s="122"/>
      <c r="D257" s="123"/>
      <c r="G257" s="9"/>
      <c r="H257" s="11"/>
      <c r="I257" s="124"/>
      <c r="J257" s="11"/>
      <c r="K257" s="9"/>
      <c r="L257" s="108"/>
      <c r="M257" s="124"/>
      <c r="N257" s="9"/>
      <c r="O257" s="11"/>
      <c r="P257" s="11"/>
      <c r="Q257" s="11"/>
      <c r="R257" s="11"/>
      <c r="S257" s="11"/>
      <c r="T257" s="11"/>
    </row>
    <row r="258" spans="1:20" x14ac:dyDescent="0.3">
      <c r="A258" s="9" t="str">
        <f>IF(IDNum[[#This Row],[I.D. Num]]="--","",IDNum[[#This Row],[I.D. Num]])</f>
        <v/>
      </c>
      <c r="B258" s="122"/>
      <c r="D258" s="123"/>
      <c r="G258" s="9"/>
      <c r="H258" s="11"/>
      <c r="I258" s="124"/>
      <c r="J258" s="11"/>
      <c r="K258" s="9"/>
      <c r="L258" s="108"/>
      <c r="M258" s="124"/>
      <c r="N258" s="9"/>
      <c r="O258" s="11"/>
      <c r="P258" s="11"/>
      <c r="Q258" s="11"/>
      <c r="R258" s="11"/>
      <c r="S258" s="11"/>
      <c r="T258" s="11"/>
    </row>
    <row r="259" spans="1:20" x14ac:dyDescent="0.3">
      <c r="A259" s="9" t="str">
        <f>IF(IDNum[[#This Row],[I.D. Num]]="--","",IDNum[[#This Row],[I.D. Num]])</f>
        <v/>
      </c>
      <c r="B259" s="122"/>
      <c r="D259" s="123"/>
      <c r="G259" s="9"/>
      <c r="H259" s="11"/>
      <c r="I259" s="124"/>
      <c r="J259" s="11"/>
      <c r="K259" s="9"/>
      <c r="L259" s="108"/>
      <c r="M259" s="124"/>
      <c r="N259" s="9"/>
      <c r="O259" s="11"/>
      <c r="P259" s="11"/>
      <c r="Q259" s="11"/>
      <c r="R259" s="11"/>
      <c r="S259" s="11"/>
      <c r="T259" s="11"/>
    </row>
    <row r="260" spans="1:20" x14ac:dyDescent="0.3">
      <c r="A260" s="9" t="str">
        <f>IF(IDNum[[#This Row],[I.D. Num]]="--","",IDNum[[#This Row],[I.D. Num]])</f>
        <v/>
      </c>
      <c r="B260" s="122"/>
      <c r="D260" s="123"/>
      <c r="G260" s="9"/>
      <c r="H260" s="11"/>
      <c r="I260" s="124"/>
      <c r="J260" s="11"/>
      <c r="K260" s="9"/>
      <c r="L260" s="108"/>
      <c r="M260" s="124"/>
      <c r="N260" s="9"/>
      <c r="O260" s="11"/>
      <c r="P260" s="11"/>
      <c r="Q260" s="11"/>
      <c r="R260" s="11"/>
      <c r="S260" s="11"/>
      <c r="T260" s="11"/>
    </row>
    <row r="261" spans="1:20" x14ac:dyDescent="0.3">
      <c r="A261" s="9" t="str">
        <f>IF(IDNum[[#This Row],[I.D. Num]]="--","",IDNum[[#This Row],[I.D. Num]])</f>
        <v/>
      </c>
      <c r="B261" s="122"/>
      <c r="D261" s="123"/>
      <c r="G261" s="9"/>
      <c r="H261" s="11"/>
      <c r="I261" s="124"/>
      <c r="J261" s="11"/>
      <c r="K261" s="9"/>
      <c r="L261" s="108"/>
      <c r="M261" s="124"/>
      <c r="N261" s="9"/>
      <c r="O261" s="11"/>
      <c r="P261" s="11"/>
      <c r="Q261" s="11"/>
      <c r="R261" s="11"/>
      <c r="S261" s="11"/>
      <c r="T261" s="11"/>
    </row>
    <row r="262" spans="1:20" x14ac:dyDescent="0.3">
      <c r="A262" s="9" t="str">
        <f>IF(IDNum[[#This Row],[I.D. Num]]="--","",IDNum[[#This Row],[I.D. Num]])</f>
        <v/>
      </c>
      <c r="B262" s="122"/>
      <c r="D262" s="123"/>
      <c r="G262" s="9"/>
      <c r="H262" s="11"/>
      <c r="I262" s="124"/>
      <c r="J262" s="11"/>
      <c r="K262" s="9"/>
      <c r="L262" s="108"/>
      <c r="M262" s="124"/>
      <c r="N262" s="9"/>
      <c r="O262" s="11"/>
      <c r="P262" s="11"/>
      <c r="Q262" s="11"/>
      <c r="R262" s="11"/>
      <c r="S262" s="11"/>
      <c r="T262" s="11"/>
    </row>
    <row r="263" spans="1:20" x14ac:dyDescent="0.3">
      <c r="A263" s="9" t="str">
        <f>IF(IDNum[[#This Row],[I.D. Num]]="--","",IDNum[[#This Row],[I.D. Num]])</f>
        <v/>
      </c>
      <c r="B263" s="122"/>
      <c r="D263" s="123"/>
      <c r="G263" s="9"/>
      <c r="H263" s="11"/>
      <c r="I263" s="124"/>
      <c r="J263" s="11"/>
      <c r="K263" s="9"/>
      <c r="L263" s="108"/>
      <c r="M263" s="124"/>
      <c r="N263" s="9"/>
      <c r="O263" s="11"/>
      <c r="P263" s="11"/>
      <c r="Q263" s="11"/>
      <c r="R263" s="11"/>
      <c r="S263" s="11"/>
      <c r="T263" s="11"/>
    </row>
    <row r="264" spans="1:20" x14ac:dyDescent="0.3">
      <c r="A264" s="9" t="str">
        <f>IF(IDNum[[#This Row],[I.D. Num]]="--","",IDNum[[#This Row],[I.D. Num]])</f>
        <v/>
      </c>
      <c r="B264" s="122"/>
      <c r="D264" s="123"/>
      <c r="G264" s="9"/>
      <c r="H264" s="11"/>
      <c r="I264" s="124"/>
      <c r="J264" s="11"/>
      <c r="K264" s="9"/>
      <c r="L264" s="108"/>
      <c r="M264" s="124"/>
      <c r="N264" s="9"/>
      <c r="O264" s="11"/>
      <c r="P264" s="11"/>
      <c r="Q264" s="11"/>
      <c r="R264" s="11"/>
      <c r="S264" s="11"/>
      <c r="T264" s="11"/>
    </row>
    <row r="265" spans="1:20" x14ac:dyDescent="0.3">
      <c r="A265" s="9" t="str">
        <f>IF(IDNum[[#This Row],[I.D. Num]]="--","",IDNum[[#This Row],[I.D. Num]])</f>
        <v/>
      </c>
      <c r="B265" s="122"/>
      <c r="D265" s="123"/>
      <c r="G265" s="9"/>
      <c r="H265" s="11"/>
      <c r="I265" s="124"/>
      <c r="J265" s="11"/>
      <c r="K265" s="9"/>
      <c r="L265" s="108"/>
      <c r="M265" s="124"/>
      <c r="N265" s="9"/>
      <c r="O265" s="11"/>
      <c r="P265" s="11"/>
      <c r="Q265" s="11"/>
      <c r="R265" s="11"/>
      <c r="S265" s="11"/>
      <c r="T265" s="11"/>
    </row>
    <row r="266" spans="1:20" x14ac:dyDescent="0.3">
      <c r="A266" s="9" t="str">
        <f>IF(IDNum[[#This Row],[I.D. Num]]="--","",IDNum[[#This Row],[I.D. Num]])</f>
        <v/>
      </c>
      <c r="B266" s="122"/>
      <c r="D266" s="123"/>
      <c r="G266" s="9"/>
      <c r="H266" s="11"/>
      <c r="I266" s="124"/>
      <c r="J266" s="11"/>
      <c r="K266" s="9"/>
      <c r="L266" s="108"/>
      <c r="M266" s="124"/>
      <c r="N266" s="9"/>
      <c r="O266" s="11"/>
      <c r="P266" s="11"/>
      <c r="Q266" s="11"/>
      <c r="R266" s="11"/>
      <c r="S266" s="11"/>
      <c r="T266" s="11"/>
    </row>
    <row r="267" spans="1:20" x14ac:dyDescent="0.3">
      <c r="A267" s="9" t="str">
        <f>IF(IDNum[[#This Row],[I.D. Num]]="--","",IDNum[[#This Row],[I.D. Num]])</f>
        <v/>
      </c>
      <c r="B267" s="122"/>
      <c r="D267" s="123"/>
      <c r="G267" s="9"/>
      <c r="H267" s="11"/>
      <c r="I267" s="124"/>
      <c r="J267" s="11"/>
      <c r="K267" s="9"/>
      <c r="L267" s="108"/>
      <c r="M267" s="124"/>
      <c r="N267" s="9"/>
      <c r="O267" s="11"/>
      <c r="P267" s="11"/>
      <c r="Q267" s="11"/>
      <c r="R267" s="11"/>
      <c r="S267" s="11"/>
      <c r="T267" s="11"/>
    </row>
    <row r="268" spans="1:20" x14ac:dyDescent="0.3">
      <c r="A268" s="9" t="str">
        <f>IF(IDNum[[#This Row],[I.D. Num]]="--","",IDNum[[#This Row],[I.D. Num]])</f>
        <v/>
      </c>
      <c r="B268" s="122"/>
      <c r="D268" s="123"/>
      <c r="G268" s="9"/>
      <c r="H268" s="11"/>
      <c r="I268" s="124"/>
      <c r="J268" s="11"/>
      <c r="K268" s="9"/>
      <c r="L268" s="108"/>
      <c r="M268" s="124"/>
      <c r="N268" s="9"/>
      <c r="O268" s="11"/>
      <c r="P268" s="11"/>
      <c r="Q268" s="11"/>
      <c r="R268" s="11"/>
      <c r="S268" s="11"/>
      <c r="T268" s="11"/>
    </row>
    <row r="269" spans="1:20" x14ac:dyDescent="0.3">
      <c r="A269" s="9" t="str">
        <f>IF(IDNum[[#This Row],[I.D. Num]]="--","",IDNum[[#This Row],[I.D. Num]])</f>
        <v/>
      </c>
      <c r="B269" s="122"/>
      <c r="D269" s="123"/>
      <c r="G269" s="9"/>
      <c r="H269" s="11"/>
      <c r="I269" s="124"/>
      <c r="J269" s="11"/>
      <c r="K269" s="9"/>
      <c r="L269" s="108"/>
      <c r="M269" s="124"/>
      <c r="N269" s="9"/>
      <c r="O269" s="11"/>
      <c r="P269" s="11"/>
      <c r="Q269" s="11"/>
      <c r="R269" s="11"/>
      <c r="S269" s="11"/>
      <c r="T269" s="11"/>
    </row>
    <row r="270" spans="1:20" x14ac:dyDescent="0.3">
      <c r="A270" s="9" t="str">
        <f>IF(IDNum[[#This Row],[I.D. Num]]="--","",IDNum[[#This Row],[I.D. Num]])</f>
        <v/>
      </c>
      <c r="B270" s="122"/>
      <c r="D270" s="123"/>
      <c r="G270" s="9"/>
      <c r="H270" s="11"/>
      <c r="I270" s="124"/>
      <c r="J270" s="11"/>
      <c r="K270" s="9"/>
      <c r="L270" s="108"/>
      <c r="M270" s="124"/>
      <c r="N270" s="9"/>
      <c r="O270" s="11"/>
      <c r="P270" s="11"/>
      <c r="Q270" s="11"/>
      <c r="R270" s="11"/>
      <c r="S270" s="11"/>
      <c r="T270" s="11"/>
    </row>
    <row r="271" spans="1:20" x14ac:dyDescent="0.3">
      <c r="A271" s="9" t="str">
        <f>IF(IDNum[[#This Row],[I.D. Num]]="--","",IDNum[[#This Row],[I.D. Num]])</f>
        <v/>
      </c>
      <c r="B271" s="122"/>
      <c r="D271" s="123"/>
      <c r="G271" s="9"/>
      <c r="H271" s="11"/>
      <c r="I271" s="124"/>
      <c r="J271" s="11"/>
      <c r="K271" s="9"/>
      <c r="L271" s="108"/>
      <c r="M271" s="124"/>
      <c r="N271" s="9"/>
      <c r="O271" s="11"/>
      <c r="P271" s="11"/>
      <c r="Q271" s="11"/>
      <c r="R271" s="11"/>
      <c r="S271" s="11"/>
      <c r="T271" s="11"/>
    </row>
    <row r="272" spans="1:20" x14ac:dyDescent="0.3">
      <c r="A272" s="9" t="str">
        <f>IF(IDNum[[#This Row],[I.D. Num]]="--","",IDNum[[#This Row],[I.D. Num]])</f>
        <v/>
      </c>
      <c r="B272" s="122"/>
      <c r="D272" s="123"/>
      <c r="G272" s="9"/>
      <c r="H272" s="11"/>
      <c r="I272" s="124"/>
      <c r="J272" s="11"/>
      <c r="K272" s="9"/>
      <c r="L272" s="108"/>
      <c r="M272" s="124"/>
      <c r="N272" s="9"/>
      <c r="O272" s="11"/>
      <c r="P272" s="11"/>
      <c r="Q272" s="11"/>
      <c r="R272" s="11"/>
      <c r="S272" s="11"/>
      <c r="T272" s="11"/>
    </row>
    <row r="273" spans="1:20" x14ac:dyDescent="0.3">
      <c r="A273" s="9" t="str">
        <f>IF(IDNum[[#This Row],[I.D. Num]]="--","",IDNum[[#This Row],[I.D. Num]])</f>
        <v/>
      </c>
      <c r="B273" s="122"/>
      <c r="D273" s="123"/>
      <c r="G273" s="9"/>
      <c r="H273" s="11"/>
      <c r="I273" s="124"/>
      <c r="J273" s="11"/>
      <c r="K273" s="9"/>
      <c r="L273" s="108"/>
      <c r="M273" s="9"/>
      <c r="N273" s="9"/>
      <c r="O273" s="11"/>
      <c r="P273" s="11"/>
      <c r="Q273" s="11"/>
      <c r="R273" s="11"/>
      <c r="S273" s="11"/>
      <c r="T273" s="11"/>
    </row>
    <row r="274" spans="1:20" x14ac:dyDescent="0.3">
      <c r="A274" s="9" t="str">
        <f>IF(IDNum[[#This Row],[I.D. Num]]="--","",IDNum[[#This Row],[I.D. Num]])</f>
        <v/>
      </c>
      <c r="B274" s="122"/>
      <c r="D274" s="123"/>
      <c r="G274" s="9"/>
      <c r="H274" s="11"/>
      <c r="I274" s="124"/>
      <c r="J274" s="11"/>
      <c r="K274" s="9"/>
      <c r="L274" s="108"/>
      <c r="M274" s="9"/>
      <c r="N274" s="9"/>
      <c r="O274" s="11"/>
      <c r="P274" s="11"/>
      <c r="Q274" s="11"/>
      <c r="R274" s="11"/>
      <c r="S274" s="11"/>
      <c r="T274" s="11"/>
    </row>
    <row r="275" spans="1:20" x14ac:dyDescent="0.3">
      <c r="A275" s="9" t="str">
        <f>IF(IDNum[[#This Row],[I.D. Num]]="--","",IDNum[[#This Row],[I.D. Num]])</f>
        <v/>
      </c>
      <c r="B275" s="122"/>
      <c r="D275" s="123"/>
      <c r="G275" s="9"/>
      <c r="H275" s="11"/>
      <c r="I275" s="124"/>
      <c r="J275" s="11"/>
      <c r="K275" s="9"/>
      <c r="L275" s="108"/>
      <c r="M275" s="9"/>
      <c r="N275" s="9"/>
      <c r="O275" s="11"/>
      <c r="P275" s="11"/>
      <c r="Q275" s="11"/>
      <c r="R275" s="11"/>
      <c r="S275" s="11"/>
      <c r="T275" s="11"/>
    </row>
    <row r="276" spans="1:20" x14ac:dyDescent="0.3">
      <c r="A276" s="9" t="str">
        <f>IF(IDNum[[#This Row],[I.D. Num]]="--","",IDNum[[#This Row],[I.D. Num]])</f>
        <v/>
      </c>
      <c r="B276" s="122"/>
      <c r="D276" s="123"/>
      <c r="G276" s="9"/>
      <c r="H276" s="11"/>
      <c r="I276" s="124"/>
      <c r="J276" s="11"/>
      <c r="K276" s="9"/>
      <c r="L276" s="108"/>
      <c r="M276" s="9"/>
      <c r="N276" s="9"/>
      <c r="O276" s="11"/>
      <c r="P276" s="11"/>
      <c r="Q276" s="11"/>
      <c r="R276" s="11"/>
      <c r="S276" s="11"/>
      <c r="T276" s="11"/>
    </row>
    <row r="277" spans="1:20" x14ac:dyDescent="0.3">
      <c r="A277" s="9" t="str">
        <f>IF(IDNum[[#This Row],[I.D. Num]]="--","",IDNum[[#This Row],[I.D. Num]])</f>
        <v/>
      </c>
      <c r="B277" s="122"/>
      <c r="D277" s="123"/>
      <c r="G277" s="9"/>
      <c r="H277" s="11"/>
      <c r="I277" s="124"/>
      <c r="J277" s="11"/>
      <c r="K277" s="9"/>
      <c r="L277" s="108"/>
      <c r="M277" s="9"/>
      <c r="N277" s="9"/>
      <c r="O277" s="11"/>
      <c r="P277" s="11"/>
      <c r="Q277" s="11"/>
      <c r="R277" s="11"/>
      <c r="S277" s="11"/>
      <c r="T277" s="11"/>
    </row>
    <row r="278" spans="1:20" x14ac:dyDescent="0.3">
      <c r="A278" s="9" t="str">
        <f>IF(IDNum[[#This Row],[I.D. Num]]="--","",IDNum[[#This Row],[I.D. Num]])</f>
        <v/>
      </c>
      <c r="B278" s="122"/>
      <c r="D278" s="123"/>
      <c r="G278" s="9"/>
      <c r="H278" s="11"/>
      <c r="I278" s="124"/>
      <c r="J278" s="11"/>
      <c r="K278" s="9"/>
      <c r="L278" s="108"/>
      <c r="M278" s="9"/>
      <c r="N278" s="9"/>
      <c r="O278" s="11"/>
      <c r="P278" s="11"/>
      <c r="Q278" s="11"/>
      <c r="R278" s="11"/>
      <c r="S278" s="11"/>
      <c r="T278" s="11"/>
    </row>
    <row r="279" spans="1:20" x14ac:dyDescent="0.3">
      <c r="A279" s="9" t="str">
        <f>IF(IDNum[[#This Row],[I.D. Num]]="--","",IDNum[[#This Row],[I.D. Num]])</f>
        <v/>
      </c>
      <c r="B279" s="122"/>
      <c r="D279" s="123"/>
      <c r="G279" s="9"/>
      <c r="H279" s="11"/>
      <c r="I279" s="124"/>
      <c r="J279" s="11"/>
      <c r="K279" s="9"/>
      <c r="L279" s="108"/>
      <c r="M279" s="9"/>
      <c r="N279" s="9"/>
      <c r="O279" s="11"/>
      <c r="P279" s="11"/>
      <c r="Q279" s="11"/>
      <c r="R279" s="11"/>
      <c r="S279" s="11"/>
      <c r="T279" s="11"/>
    </row>
    <row r="280" spans="1:20" x14ac:dyDescent="0.3">
      <c r="A280" s="9" t="str">
        <f>IF(IDNum[[#This Row],[I.D. Num]]="--","",IDNum[[#This Row],[I.D. Num]])</f>
        <v/>
      </c>
      <c r="B280" s="122"/>
      <c r="D280" s="123"/>
      <c r="G280" s="9"/>
      <c r="H280" s="11"/>
      <c r="I280" s="124"/>
      <c r="J280" s="11"/>
      <c r="K280" s="9"/>
      <c r="L280" s="108"/>
      <c r="M280" s="9"/>
      <c r="N280" s="9"/>
      <c r="O280" s="11"/>
      <c r="P280" s="11"/>
      <c r="Q280" s="11"/>
      <c r="R280" s="11"/>
      <c r="S280" s="11"/>
      <c r="T280" s="11"/>
    </row>
    <row r="281" spans="1:20" x14ac:dyDescent="0.3">
      <c r="A281" s="9" t="str">
        <f>IF(IDNum[[#This Row],[I.D. Num]]="--","",IDNum[[#This Row],[I.D. Num]])</f>
        <v/>
      </c>
      <c r="B281" s="122"/>
      <c r="D281" s="123"/>
      <c r="G281" s="9"/>
      <c r="H281" s="11"/>
      <c r="I281" s="124"/>
      <c r="J281" s="11"/>
      <c r="K281" s="9"/>
      <c r="L281" s="108"/>
      <c r="M281" s="9"/>
      <c r="N281" s="9"/>
      <c r="O281" s="11"/>
      <c r="P281" s="11"/>
      <c r="Q281" s="11"/>
      <c r="R281" s="11"/>
      <c r="S281" s="11"/>
      <c r="T281" s="11"/>
    </row>
    <row r="282" spans="1:20" x14ac:dyDescent="0.3">
      <c r="A282" s="9" t="str">
        <f>IF(IDNum[[#This Row],[I.D. Num]]="--","",IDNum[[#This Row],[I.D. Num]])</f>
        <v/>
      </c>
      <c r="B282" s="122"/>
      <c r="D282" s="123"/>
      <c r="G282" s="9"/>
      <c r="H282" s="11"/>
      <c r="I282" s="124"/>
      <c r="J282" s="11"/>
      <c r="K282" s="9"/>
      <c r="L282" s="108"/>
      <c r="M282" s="9"/>
      <c r="N282" s="9"/>
      <c r="O282" s="11"/>
      <c r="P282" s="11"/>
      <c r="Q282" s="11"/>
      <c r="R282" s="11"/>
      <c r="S282" s="11"/>
      <c r="T282" s="11"/>
    </row>
    <row r="283" spans="1:20" x14ac:dyDescent="0.3">
      <c r="A283" s="9" t="str">
        <f>IF(IDNum[[#This Row],[I.D. Num]]="--","",IDNum[[#This Row],[I.D. Num]])</f>
        <v/>
      </c>
      <c r="B283" s="122"/>
      <c r="D283" s="123"/>
      <c r="G283" s="9"/>
      <c r="H283" s="11"/>
      <c r="I283" s="124"/>
      <c r="J283" s="11"/>
      <c r="K283" s="9"/>
      <c r="L283" s="108"/>
      <c r="M283" s="9"/>
      <c r="N283" s="9"/>
      <c r="O283" s="11"/>
      <c r="P283" s="11"/>
      <c r="Q283" s="11"/>
      <c r="R283" s="11"/>
      <c r="S283" s="11"/>
      <c r="T283" s="11"/>
    </row>
    <row r="284" spans="1:20" x14ac:dyDescent="0.3">
      <c r="A284" s="9" t="str">
        <f>IF(IDNum[[#This Row],[I.D. Num]]="--","",IDNum[[#This Row],[I.D. Num]])</f>
        <v/>
      </c>
      <c r="B284" s="122"/>
      <c r="D284" s="123"/>
      <c r="G284" s="9"/>
      <c r="H284" s="11"/>
      <c r="I284" s="124"/>
      <c r="J284" s="11"/>
      <c r="K284" s="9"/>
      <c r="L284" s="108"/>
      <c r="M284" s="9"/>
      <c r="N284" s="9"/>
      <c r="O284" s="11"/>
      <c r="P284" s="11"/>
      <c r="Q284" s="11"/>
      <c r="R284" s="11"/>
      <c r="S284" s="11"/>
      <c r="T284" s="11"/>
    </row>
    <row r="285" spans="1:20" x14ac:dyDescent="0.3">
      <c r="A285" s="9" t="str">
        <f>IF(IDNum[[#This Row],[I.D. Num]]="--","",IDNum[[#This Row],[I.D. Num]])</f>
        <v/>
      </c>
      <c r="B285" s="122"/>
      <c r="D285" s="123"/>
      <c r="G285" s="9"/>
      <c r="H285" s="11"/>
      <c r="I285" s="124"/>
      <c r="J285" s="11"/>
      <c r="K285" s="9"/>
      <c r="L285" s="108"/>
      <c r="M285" s="9"/>
      <c r="N285" s="9"/>
      <c r="O285" s="11"/>
      <c r="P285" s="11"/>
      <c r="Q285" s="11"/>
      <c r="R285" s="11"/>
      <c r="S285" s="11"/>
      <c r="T285" s="11"/>
    </row>
    <row r="286" spans="1:20" x14ac:dyDescent="0.3">
      <c r="A286" s="9" t="str">
        <f>IF(IDNum[[#This Row],[I.D. Num]]="--","",IDNum[[#This Row],[I.D. Num]])</f>
        <v/>
      </c>
      <c r="B286" s="122"/>
      <c r="D286" s="123"/>
      <c r="G286" s="9"/>
      <c r="H286" s="11"/>
      <c r="I286" s="124"/>
      <c r="J286" s="11"/>
      <c r="K286" s="9"/>
      <c r="L286" s="108"/>
      <c r="M286" s="9"/>
      <c r="N286" s="9"/>
      <c r="O286" s="11"/>
      <c r="P286" s="11"/>
      <c r="Q286" s="11"/>
      <c r="R286" s="11"/>
      <c r="S286" s="11"/>
      <c r="T286" s="11"/>
    </row>
    <row r="287" spans="1:20" x14ac:dyDescent="0.3">
      <c r="A287" s="9" t="str">
        <f>IF(IDNum[[#This Row],[I.D. Num]]="--","",IDNum[[#This Row],[I.D. Num]])</f>
        <v/>
      </c>
      <c r="B287" s="122"/>
      <c r="D287" s="123"/>
      <c r="G287" s="9"/>
      <c r="H287" s="11"/>
      <c r="I287" s="124"/>
      <c r="J287" s="11"/>
      <c r="K287" s="9"/>
      <c r="L287" s="108"/>
      <c r="M287" s="9"/>
      <c r="N287" s="9"/>
      <c r="O287" s="11"/>
      <c r="P287" s="11"/>
      <c r="Q287" s="11"/>
      <c r="R287" s="11"/>
      <c r="S287" s="11"/>
      <c r="T287" s="11"/>
    </row>
    <row r="288" spans="1:20" x14ac:dyDescent="0.3">
      <c r="A288" s="9" t="str">
        <f>IF(IDNum[[#This Row],[I.D. Num]]="--","",IDNum[[#This Row],[I.D. Num]])</f>
        <v/>
      </c>
      <c r="B288" s="122"/>
      <c r="D288" s="123"/>
      <c r="G288" s="9"/>
      <c r="H288" s="11"/>
      <c r="I288" s="124"/>
      <c r="J288" s="11"/>
      <c r="K288" s="9"/>
      <c r="L288" s="108"/>
      <c r="M288" s="9"/>
      <c r="N288" s="9"/>
      <c r="O288" s="11"/>
      <c r="P288" s="11"/>
      <c r="Q288" s="11"/>
      <c r="R288" s="11"/>
      <c r="S288" s="11"/>
      <c r="T288" s="11"/>
    </row>
    <row r="289" spans="1:20" x14ac:dyDescent="0.3">
      <c r="A289" s="9" t="str">
        <f>IF(IDNum[[#This Row],[I.D. Num]]="--","",IDNum[[#This Row],[I.D. Num]])</f>
        <v/>
      </c>
      <c r="B289" s="122"/>
      <c r="D289" s="123"/>
      <c r="G289" s="9"/>
      <c r="H289" s="11"/>
      <c r="I289" s="124"/>
      <c r="J289" s="11"/>
      <c r="K289" s="9"/>
      <c r="L289" s="108"/>
      <c r="M289" s="9"/>
      <c r="N289" s="9"/>
      <c r="O289" s="11"/>
      <c r="P289" s="11"/>
      <c r="Q289" s="11"/>
      <c r="R289" s="11"/>
      <c r="S289" s="11"/>
      <c r="T289" s="11"/>
    </row>
    <row r="290" spans="1:20" x14ac:dyDescent="0.3">
      <c r="A290" s="9" t="str">
        <f>IF(IDNum[[#This Row],[I.D. Num]]="--","",IDNum[[#This Row],[I.D. Num]])</f>
        <v/>
      </c>
      <c r="B290" s="122"/>
      <c r="D290" s="123"/>
      <c r="G290" s="9"/>
      <c r="H290" s="11"/>
      <c r="I290" s="124"/>
      <c r="J290" s="11"/>
      <c r="K290" s="9"/>
      <c r="L290" s="108"/>
      <c r="M290" s="9"/>
      <c r="N290" s="9"/>
      <c r="O290" s="11"/>
      <c r="P290" s="11"/>
      <c r="Q290" s="11"/>
      <c r="R290" s="11"/>
      <c r="S290" s="11"/>
      <c r="T290" s="11"/>
    </row>
    <row r="291" spans="1:20" x14ac:dyDescent="0.3">
      <c r="A291" s="9" t="str">
        <f>IF(IDNum[[#This Row],[I.D. Num]]="--","",IDNum[[#This Row],[I.D. Num]])</f>
        <v/>
      </c>
      <c r="B291" s="122"/>
      <c r="D291" s="123"/>
      <c r="G291" s="9"/>
      <c r="H291" s="11"/>
      <c r="I291" s="124"/>
      <c r="J291" s="11"/>
      <c r="K291" s="9"/>
      <c r="L291" s="108"/>
      <c r="M291" s="9"/>
      <c r="N291" s="9"/>
      <c r="O291" s="11"/>
      <c r="P291" s="11"/>
      <c r="Q291" s="11"/>
      <c r="R291" s="11"/>
      <c r="S291" s="11"/>
      <c r="T291" s="11"/>
    </row>
    <row r="292" spans="1:20" x14ac:dyDescent="0.3">
      <c r="A292" s="9" t="str">
        <f>IF(IDNum[[#This Row],[I.D. Num]]="--","",IDNum[[#This Row],[I.D. Num]])</f>
        <v/>
      </c>
      <c r="B292" s="122"/>
      <c r="D292" s="123"/>
      <c r="G292" s="9"/>
      <c r="H292" s="11"/>
      <c r="I292" s="124"/>
      <c r="J292" s="11"/>
      <c r="K292" s="9"/>
      <c r="L292" s="108"/>
      <c r="M292" s="9"/>
      <c r="N292" s="9"/>
      <c r="O292" s="11"/>
      <c r="P292" s="11"/>
      <c r="Q292" s="11"/>
      <c r="R292" s="11"/>
      <c r="S292" s="11"/>
      <c r="T292" s="11"/>
    </row>
    <row r="293" spans="1:20" x14ac:dyDescent="0.3">
      <c r="A293" s="9" t="str">
        <f>IF(IDNum[[#This Row],[I.D. Num]]="--","",IDNum[[#This Row],[I.D. Num]])</f>
        <v/>
      </c>
      <c r="B293" s="122"/>
      <c r="D293" s="123"/>
      <c r="G293" s="9"/>
      <c r="H293" s="11"/>
      <c r="I293" s="124"/>
      <c r="J293" s="11"/>
      <c r="K293" s="9"/>
      <c r="L293" s="108"/>
      <c r="M293" s="9"/>
      <c r="N293" s="9"/>
      <c r="O293" s="11"/>
      <c r="P293" s="11"/>
      <c r="Q293" s="11"/>
      <c r="R293" s="11"/>
      <c r="S293" s="11"/>
      <c r="T293" s="11"/>
    </row>
    <row r="294" spans="1:20" x14ac:dyDescent="0.3">
      <c r="A294" s="9" t="str">
        <f>IF(IDNum[[#This Row],[I.D. Num]]="--","",IDNum[[#This Row],[I.D. Num]])</f>
        <v/>
      </c>
      <c r="B294" s="122"/>
      <c r="D294" s="123"/>
      <c r="G294" s="9"/>
      <c r="H294" s="11"/>
      <c r="I294" s="124"/>
      <c r="J294" s="11"/>
      <c r="K294" s="9"/>
      <c r="L294" s="108"/>
      <c r="M294" s="9"/>
      <c r="N294" s="9"/>
      <c r="O294" s="11"/>
      <c r="P294" s="11"/>
      <c r="Q294" s="11"/>
      <c r="R294" s="11"/>
      <c r="S294" s="11"/>
      <c r="T294" s="11"/>
    </row>
    <row r="295" spans="1:20" x14ac:dyDescent="0.3">
      <c r="A295" s="9" t="str">
        <f>IF(IDNum[[#This Row],[I.D. Num]]="--","",IDNum[[#This Row],[I.D. Num]])</f>
        <v/>
      </c>
      <c r="B295" s="122"/>
      <c r="D295" s="123"/>
      <c r="G295" s="9"/>
      <c r="H295" s="11"/>
      <c r="I295" s="124"/>
      <c r="J295" s="11"/>
      <c r="K295" s="9"/>
      <c r="L295" s="108"/>
      <c r="M295" s="9"/>
      <c r="N295" s="9"/>
      <c r="O295" s="11"/>
      <c r="P295" s="11"/>
      <c r="Q295" s="11"/>
      <c r="R295" s="11"/>
      <c r="S295" s="11"/>
      <c r="T295" s="11"/>
    </row>
    <row r="296" spans="1:20" x14ac:dyDescent="0.3">
      <c r="A296" s="9" t="str">
        <f>IF(IDNum[[#This Row],[I.D. Num]]="--","",IDNum[[#This Row],[I.D. Num]])</f>
        <v/>
      </c>
      <c r="B296" s="122"/>
      <c r="D296" s="123"/>
      <c r="G296" s="9"/>
      <c r="H296" s="11"/>
      <c r="I296" s="124"/>
      <c r="J296" s="11"/>
      <c r="K296" s="9"/>
      <c r="L296" s="108"/>
      <c r="M296" s="9"/>
      <c r="N296" s="9"/>
      <c r="O296" s="11"/>
      <c r="P296" s="11"/>
      <c r="Q296" s="11"/>
      <c r="R296" s="11"/>
      <c r="S296" s="11"/>
      <c r="T296" s="11"/>
    </row>
    <row r="297" spans="1:20" x14ac:dyDescent="0.3">
      <c r="A297" s="9" t="str">
        <f>IF(IDNum[[#This Row],[I.D. Num]]="--","",IDNum[[#This Row],[I.D. Num]])</f>
        <v/>
      </c>
      <c r="B297" s="122"/>
      <c r="D297" s="123"/>
      <c r="G297" s="9"/>
      <c r="H297" s="11"/>
      <c r="I297" s="124"/>
      <c r="J297" s="11"/>
      <c r="K297" s="9"/>
      <c r="L297" s="108"/>
      <c r="M297" s="9"/>
      <c r="N297" s="9"/>
      <c r="O297" s="11"/>
      <c r="P297" s="11"/>
      <c r="Q297" s="11"/>
      <c r="R297" s="11"/>
      <c r="S297" s="11"/>
      <c r="T297" s="11"/>
    </row>
    <row r="298" spans="1:20" x14ac:dyDescent="0.3">
      <c r="A298" s="9" t="str">
        <f>IF(IDNum[[#This Row],[I.D. Num]]="--","",IDNum[[#This Row],[I.D. Num]])</f>
        <v/>
      </c>
      <c r="B298" s="122"/>
      <c r="D298" s="123"/>
      <c r="G298" s="9"/>
      <c r="H298" s="11"/>
      <c r="I298" s="124"/>
      <c r="J298" s="11"/>
      <c r="K298" s="9"/>
      <c r="L298" s="108"/>
      <c r="M298" s="9"/>
      <c r="N298" s="9"/>
      <c r="O298" s="11"/>
      <c r="P298" s="11"/>
      <c r="Q298" s="11"/>
      <c r="R298" s="11"/>
      <c r="S298" s="11"/>
      <c r="T298" s="11"/>
    </row>
    <row r="299" spans="1:20" x14ac:dyDescent="0.3">
      <c r="A299" s="9" t="str">
        <f>IF(IDNum[[#This Row],[I.D. Num]]="--","",IDNum[[#This Row],[I.D. Num]])</f>
        <v/>
      </c>
      <c r="B299" s="122"/>
      <c r="D299" s="123"/>
      <c r="G299" s="9"/>
      <c r="H299" s="11"/>
      <c r="I299" s="124"/>
      <c r="J299" s="11"/>
      <c r="K299" s="9"/>
      <c r="L299" s="108"/>
      <c r="M299" s="9"/>
      <c r="N299" s="9"/>
      <c r="O299" s="11"/>
      <c r="P299" s="11"/>
      <c r="Q299" s="11"/>
      <c r="R299" s="11"/>
      <c r="S299" s="11"/>
      <c r="T299" s="11"/>
    </row>
    <row r="300" spans="1:20" x14ac:dyDescent="0.3">
      <c r="A300" s="9" t="str">
        <f>IF(IDNum[[#This Row],[I.D. Num]]="--","",IDNum[[#This Row],[I.D. Num]])</f>
        <v/>
      </c>
      <c r="B300" s="122"/>
      <c r="D300" s="123"/>
      <c r="G300" s="9"/>
      <c r="H300" s="11"/>
      <c r="I300" s="124"/>
      <c r="J300" s="11"/>
      <c r="K300" s="9"/>
      <c r="L300" s="108"/>
      <c r="M300" s="9"/>
      <c r="N300" s="9"/>
      <c r="O300" s="11"/>
      <c r="P300" s="11"/>
      <c r="Q300" s="11"/>
      <c r="R300" s="11"/>
      <c r="S300" s="11"/>
      <c r="T300" s="11"/>
    </row>
    <row r="301" spans="1:20" x14ac:dyDescent="0.3">
      <c r="A301" s="9" t="str">
        <f>IF(IDNum[[#This Row],[I.D. Num]]="--","",IDNum[[#This Row],[I.D. Num]])</f>
        <v/>
      </c>
      <c r="B301" s="122"/>
      <c r="D301" s="123"/>
      <c r="G301" s="9"/>
      <c r="H301" s="11"/>
      <c r="I301" s="124"/>
      <c r="J301" s="11"/>
      <c r="K301" s="9"/>
      <c r="L301" s="108"/>
      <c r="M301" s="9"/>
      <c r="N301" s="9"/>
      <c r="O301" s="11"/>
      <c r="P301" s="11"/>
      <c r="Q301" s="11"/>
      <c r="R301" s="11"/>
      <c r="S301" s="11"/>
      <c r="T301" s="11"/>
    </row>
    <row r="302" spans="1:20" x14ac:dyDescent="0.3">
      <c r="A302" s="9" t="str">
        <f>IF(IDNum[[#This Row],[I.D. Num]]="--","",IDNum[[#This Row],[I.D. Num]])</f>
        <v/>
      </c>
      <c r="B302" s="122"/>
      <c r="D302" s="123"/>
      <c r="G302" s="9"/>
      <c r="H302" s="11"/>
      <c r="I302" s="124"/>
      <c r="J302" s="11"/>
      <c r="K302" s="9"/>
      <c r="L302" s="108"/>
      <c r="M302" s="9"/>
      <c r="N302" s="9"/>
      <c r="O302" s="11"/>
      <c r="P302" s="11"/>
      <c r="Q302" s="11"/>
      <c r="R302" s="11"/>
      <c r="S302" s="11"/>
      <c r="T302" s="11"/>
    </row>
    <row r="303" spans="1:20" x14ac:dyDescent="0.3">
      <c r="A303" s="9" t="str">
        <f>IF(IDNum[[#This Row],[I.D. Num]]="--","",IDNum[[#This Row],[I.D. Num]])</f>
        <v/>
      </c>
      <c r="B303" s="122"/>
      <c r="D303" s="123"/>
      <c r="G303" s="9"/>
      <c r="H303" s="11"/>
      <c r="I303" s="124"/>
      <c r="J303" s="11"/>
      <c r="K303" s="9"/>
      <c r="L303" s="108"/>
      <c r="M303" s="9"/>
      <c r="N303" s="9"/>
      <c r="O303" s="11"/>
      <c r="P303" s="11"/>
      <c r="Q303" s="11"/>
      <c r="R303" s="11"/>
      <c r="S303" s="11"/>
      <c r="T303" s="11"/>
    </row>
    <row r="304" spans="1:20" x14ac:dyDescent="0.3">
      <c r="A304" s="9" t="str">
        <f>IF(IDNum[[#This Row],[I.D. Num]]="--","",IDNum[[#This Row],[I.D. Num]])</f>
        <v/>
      </c>
      <c r="B304" s="122"/>
      <c r="D304" s="123"/>
      <c r="G304" s="9"/>
      <c r="H304" s="11"/>
      <c r="I304" s="124"/>
      <c r="J304" s="11"/>
      <c r="K304" s="9"/>
      <c r="L304" s="108"/>
      <c r="M304" s="9"/>
      <c r="N304" s="9"/>
      <c r="O304" s="11"/>
      <c r="P304" s="11"/>
      <c r="Q304" s="11"/>
      <c r="R304" s="11"/>
      <c r="S304" s="11"/>
      <c r="T304" s="11"/>
    </row>
    <row r="305" spans="1:20" x14ac:dyDescent="0.3">
      <c r="A305" s="9" t="str">
        <f>IF(IDNum[[#This Row],[I.D. Num]]="--","",IDNum[[#This Row],[I.D. Num]])</f>
        <v/>
      </c>
      <c r="B305" s="122"/>
      <c r="D305" s="123"/>
      <c r="G305" s="9"/>
      <c r="H305" s="11"/>
      <c r="I305" s="124"/>
      <c r="J305" s="11"/>
      <c r="K305" s="9"/>
      <c r="L305" s="108"/>
      <c r="M305" s="9"/>
      <c r="N305" s="9"/>
      <c r="O305" s="11"/>
      <c r="P305" s="11"/>
      <c r="Q305" s="11"/>
      <c r="R305" s="11"/>
      <c r="S305" s="11"/>
      <c r="T305" s="11"/>
    </row>
    <row r="306" spans="1:20" x14ac:dyDescent="0.3">
      <c r="A306" s="9" t="str">
        <f>IF(IDNum[[#This Row],[I.D. Num]]="--","",IDNum[[#This Row],[I.D. Num]])</f>
        <v/>
      </c>
      <c r="B306" s="122"/>
      <c r="D306" s="123"/>
      <c r="G306" s="9"/>
      <c r="H306" s="11"/>
      <c r="I306" s="124"/>
      <c r="J306" s="11"/>
      <c r="K306" s="9"/>
      <c r="L306" s="108"/>
      <c r="M306" s="9"/>
      <c r="N306" s="9"/>
      <c r="O306" s="11"/>
      <c r="P306" s="11"/>
      <c r="Q306" s="11"/>
      <c r="R306" s="11"/>
      <c r="S306" s="11"/>
      <c r="T306" s="11"/>
    </row>
    <row r="307" spans="1:20" x14ac:dyDescent="0.3">
      <c r="A307" s="9" t="str">
        <f>IF(IDNum[[#This Row],[I.D. Num]]="--","",IDNum[[#This Row],[I.D. Num]])</f>
        <v/>
      </c>
      <c r="B307" s="122"/>
      <c r="D307" s="123"/>
      <c r="G307" s="9"/>
      <c r="H307" s="11"/>
      <c r="I307" s="124"/>
      <c r="J307" s="11"/>
      <c r="K307" s="9"/>
      <c r="L307" s="108"/>
      <c r="M307" s="9"/>
      <c r="N307" s="9"/>
      <c r="O307" s="11"/>
      <c r="P307" s="11"/>
      <c r="Q307" s="11"/>
      <c r="R307" s="11"/>
      <c r="S307" s="11"/>
      <c r="T307" s="11"/>
    </row>
    <row r="308" spans="1:20" x14ac:dyDescent="0.3">
      <c r="A308" s="9" t="str">
        <f>IF(IDNum[[#This Row],[I.D. Num]]="--","",IDNum[[#This Row],[I.D. Num]])</f>
        <v/>
      </c>
      <c r="B308" s="122"/>
      <c r="D308" s="123"/>
      <c r="G308" s="9"/>
      <c r="H308" s="11"/>
      <c r="I308" s="124"/>
      <c r="J308" s="11"/>
      <c r="K308" s="9"/>
      <c r="L308" s="108"/>
      <c r="M308" s="9"/>
      <c r="N308" s="9"/>
      <c r="O308" s="11"/>
      <c r="P308" s="11"/>
      <c r="Q308" s="11"/>
      <c r="R308" s="11"/>
      <c r="S308" s="11"/>
      <c r="T308" s="11"/>
    </row>
    <row r="309" spans="1:20" x14ac:dyDescent="0.3">
      <c r="A309" s="9" t="str">
        <f>IF(IDNum[[#This Row],[I.D. Num]]="--","",IDNum[[#This Row],[I.D. Num]])</f>
        <v/>
      </c>
      <c r="B309" s="122"/>
      <c r="D309" s="123"/>
      <c r="G309" s="9"/>
      <c r="H309" s="11"/>
      <c r="I309" s="124"/>
      <c r="J309" s="11"/>
      <c r="K309" s="9"/>
      <c r="L309" s="108"/>
      <c r="M309" s="9"/>
      <c r="N309" s="9"/>
      <c r="O309" s="11"/>
      <c r="P309" s="11"/>
      <c r="Q309" s="11"/>
      <c r="R309" s="11"/>
      <c r="S309" s="11"/>
      <c r="T309" s="11"/>
    </row>
    <row r="310" spans="1:20" x14ac:dyDescent="0.3">
      <c r="A310" s="9" t="str">
        <f>IF(IDNum[[#This Row],[I.D. Num]]="--","",IDNum[[#This Row],[I.D. Num]])</f>
        <v/>
      </c>
      <c r="B310" s="122"/>
      <c r="D310" s="123"/>
      <c r="G310" s="9"/>
      <c r="H310" s="11"/>
      <c r="I310" s="124"/>
      <c r="J310" s="11"/>
      <c r="K310" s="9"/>
      <c r="L310" s="108"/>
      <c r="M310" s="9"/>
      <c r="N310" s="9"/>
      <c r="O310" s="11"/>
      <c r="P310" s="11"/>
      <c r="Q310" s="11"/>
      <c r="R310" s="11"/>
      <c r="S310" s="11"/>
      <c r="T310" s="11"/>
    </row>
    <row r="311" spans="1:20" x14ac:dyDescent="0.3">
      <c r="A311" s="9" t="str">
        <f>IF(IDNum[[#This Row],[I.D. Num]]="--","",IDNum[[#This Row],[I.D. Num]])</f>
        <v/>
      </c>
      <c r="B311" s="122"/>
      <c r="D311" s="123"/>
      <c r="G311" s="9"/>
      <c r="H311" s="11"/>
      <c r="I311" s="124"/>
      <c r="J311" s="11"/>
      <c r="K311" s="9"/>
      <c r="L311" s="108"/>
      <c r="M311" s="9"/>
      <c r="N311" s="9"/>
      <c r="O311" s="11"/>
      <c r="P311" s="11"/>
      <c r="Q311" s="11"/>
      <c r="R311" s="11"/>
      <c r="S311" s="11"/>
      <c r="T311" s="11"/>
    </row>
    <row r="312" spans="1:20" x14ac:dyDescent="0.3">
      <c r="A312" s="9" t="str">
        <f>IF(IDNum[[#This Row],[I.D. Num]]="--","",IDNum[[#This Row],[I.D. Num]])</f>
        <v/>
      </c>
      <c r="B312" s="122"/>
      <c r="D312" s="123"/>
      <c r="G312" s="9"/>
      <c r="H312" s="11"/>
      <c r="I312" s="124"/>
      <c r="J312" s="11"/>
      <c r="K312" s="9"/>
      <c r="L312" s="108"/>
      <c r="M312" s="9"/>
      <c r="N312" s="9"/>
      <c r="O312" s="11"/>
      <c r="P312" s="11"/>
      <c r="Q312" s="11"/>
      <c r="R312" s="11"/>
      <c r="S312" s="11"/>
      <c r="T312" s="11"/>
    </row>
    <row r="313" spans="1:20" x14ac:dyDescent="0.3">
      <c r="A313" s="9" t="str">
        <f>IF(IDNum[[#This Row],[I.D. Num]]="--","",IDNum[[#This Row],[I.D. Num]])</f>
        <v/>
      </c>
      <c r="B313" s="122"/>
      <c r="D313" s="123"/>
      <c r="G313" s="9"/>
      <c r="H313" s="11"/>
      <c r="I313" s="124"/>
      <c r="J313" s="11"/>
      <c r="K313" s="9"/>
      <c r="L313" s="108"/>
      <c r="M313" s="9"/>
      <c r="N313" s="9"/>
      <c r="O313" s="11"/>
      <c r="P313" s="11"/>
      <c r="Q313" s="11"/>
      <c r="R313" s="11"/>
      <c r="S313" s="11"/>
      <c r="T313" s="11"/>
    </row>
    <row r="314" spans="1:20" x14ac:dyDescent="0.3">
      <c r="A314" s="9" t="str">
        <f>IF(IDNum[[#This Row],[I.D. Num]]="--","",IDNum[[#This Row],[I.D. Num]])</f>
        <v/>
      </c>
      <c r="B314" s="122"/>
      <c r="D314" s="123"/>
      <c r="G314" s="9"/>
      <c r="H314" s="11"/>
      <c r="I314" s="124"/>
      <c r="J314" s="11"/>
      <c r="K314" s="9"/>
      <c r="L314" s="108"/>
      <c r="M314" s="9"/>
      <c r="N314" s="9"/>
      <c r="O314" s="11"/>
      <c r="P314" s="11"/>
      <c r="Q314" s="11"/>
      <c r="R314" s="11"/>
      <c r="S314" s="11"/>
      <c r="T314" s="11"/>
    </row>
    <row r="315" spans="1:20" x14ac:dyDescent="0.3">
      <c r="A315" s="9" t="str">
        <f>IF(IDNum[[#This Row],[I.D. Num]]="--","",IDNum[[#This Row],[I.D. Num]])</f>
        <v/>
      </c>
      <c r="B315" s="122"/>
      <c r="D315" s="123"/>
      <c r="G315" s="9"/>
      <c r="H315" s="11"/>
      <c r="I315" s="124"/>
      <c r="J315" s="11"/>
      <c r="K315" s="9"/>
      <c r="L315" s="108"/>
      <c r="M315" s="9"/>
      <c r="N315" s="9"/>
      <c r="O315" s="11"/>
      <c r="P315" s="11"/>
      <c r="Q315" s="11"/>
      <c r="R315" s="11"/>
      <c r="S315" s="11"/>
      <c r="T315" s="11"/>
    </row>
    <row r="316" spans="1:20" x14ac:dyDescent="0.3">
      <c r="A316" s="9" t="str">
        <f>IF(IDNum[[#This Row],[I.D. Num]]="--","",IDNum[[#This Row],[I.D. Num]])</f>
        <v/>
      </c>
      <c r="B316" s="122"/>
      <c r="D316" s="123"/>
      <c r="G316" s="9"/>
      <c r="H316" s="11"/>
      <c r="I316" s="124"/>
      <c r="J316" s="11"/>
      <c r="K316" s="9"/>
      <c r="L316" s="108"/>
      <c r="M316" s="9"/>
      <c r="N316" s="9"/>
      <c r="O316" s="11"/>
      <c r="P316" s="11"/>
      <c r="Q316" s="11"/>
      <c r="R316" s="11"/>
      <c r="S316" s="11"/>
      <c r="T316" s="11"/>
    </row>
    <row r="317" spans="1:20" x14ac:dyDescent="0.3">
      <c r="A317" s="9" t="str">
        <f>IF(IDNum[[#This Row],[I.D. Num]]="--","",IDNum[[#This Row],[I.D. Num]])</f>
        <v/>
      </c>
      <c r="B317" s="122"/>
      <c r="D317" s="123"/>
      <c r="G317" s="9"/>
      <c r="H317" s="11"/>
      <c r="I317" s="124"/>
      <c r="J317" s="11"/>
      <c r="K317" s="9"/>
      <c r="L317" s="108"/>
      <c r="M317" s="9"/>
      <c r="N317" s="9"/>
      <c r="O317" s="11"/>
      <c r="P317" s="11"/>
      <c r="Q317" s="11"/>
      <c r="R317" s="11"/>
      <c r="S317" s="11"/>
      <c r="T317" s="11"/>
    </row>
    <row r="318" spans="1:20" x14ac:dyDescent="0.3">
      <c r="A318" s="9" t="str">
        <f>IF(IDNum[[#This Row],[I.D. Num]]="--","",IDNum[[#This Row],[I.D. Num]])</f>
        <v/>
      </c>
      <c r="B318" s="122"/>
      <c r="D318" s="123"/>
      <c r="G318" s="9"/>
      <c r="H318" s="11"/>
      <c r="I318" s="124"/>
      <c r="J318" s="11"/>
      <c r="K318" s="9"/>
      <c r="L318" s="108"/>
      <c r="M318" s="9"/>
      <c r="N318" s="9"/>
      <c r="O318" s="11"/>
      <c r="P318" s="11"/>
      <c r="Q318" s="11"/>
      <c r="R318" s="11"/>
      <c r="S318" s="11"/>
      <c r="T318" s="11"/>
    </row>
    <row r="319" spans="1:20" x14ac:dyDescent="0.3">
      <c r="A319" s="9" t="str">
        <f>IF(IDNum[[#This Row],[I.D. Num]]="--","",IDNum[[#This Row],[I.D. Num]])</f>
        <v/>
      </c>
      <c r="B319" s="122"/>
      <c r="D319" s="123"/>
      <c r="G319" s="9"/>
      <c r="H319" s="11"/>
      <c r="I319" s="124"/>
      <c r="J319" s="11"/>
      <c r="K319" s="9"/>
      <c r="L319" s="108"/>
      <c r="M319" s="9"/>
      <c r="N319" s="9"/>
      <c r="O319" s="11"/>
      <c r="P319" s="11"/>
      <c r="Q319" s="11"/>
      <c r="R319" s="11"/>
      <c r="S319" s="11"/>
      <c r="T319" s="11"/>
    </row>
    <row r="320" spans="1:20" x14ac:dyDescent="0.3">
      <c r="A320" s="9" t="str">
        <f>IF(IDNum[[#This Row],[I.D. Num]]="--","",IDNum[[#This Row],[I.D. Num]])</f>
        <v/>
      </c>
      <c r="B320" s="122"/>
      <c r="D320" s="123"/>
      <c r="G320" s="9"/>
      <c r="H320" s="11"/>
      <c r="I320" s="124"/>
      <c r="J320" s="11"/>
      <c r="K320" s="9"/>
      <c r="L320" s="108"/>
      <c r="M320" s="9"/>
      <c r="N320" s="9"/>
      <c r="O320" s="11"/>
      <c r="P320" s="11"/>
      <c r="Q320" s="11"/>
      <c r="R320" s="11"/>
      <c r="S320" s="11"/>
      <c r="T320" s="11"/>
    </row>
    <row r="321" spans="1:20" x14ac:dyDescent="0.3">
      <c r="A321" s="9" t="str">
        <f>IF(IDNum[[#This Row],[I.D. Num]]="--","",IDNum[[#This Row],[I.D. Num]])</f>
        <v/>
      </c>
      <c r="B321" s="122"/>
      <c r="D321" s="123"/>
      <c r="G321" s="9"/>
      <c r="H321" s="11"/>
      <c r="I321" s="124"/>
      <c r="J321" s="11"/>
      <c r="K321" s="9"/>
      <c r="L321" s="108"/>
      <c r="M321" s="9"/>
      <c r="N321" s="9"/>
      <c r="O321" s="11"/>
      <c r="P321" s="11"/>
      <c r="Q321" s="11"/>
      <c r="R321" s="11"/>
      <c r="S321" s="11"/>
      <c r="T321" s="11"/>
    </row>
    <row r="322" spans="1:20" x14ac:dyDescent="0.3">
      <c r="A322" s="9" t="str">
        <f>IF(IDNum[[#This Row],[I.D. Num]]="--","",IDNum[[#This Row],[I.D. Num]])</f>
        <v/>
      </c>
      <c r="B322" s="122"/>
      <c r="D322" s="123"/>
      <c r="G322" s="9"/>
      <c r="H322" s="11"/>
      <c r="I322" s="124"/>
      <c r="J322" s="11"/>
      <c r="K322" s="9"/>
      <c r="L322" s="108"/>
      <c r="M322" s="9"/>
      <c r="N322" s="9"/>
      <c r="O322" s="11"/>
      <c r="P322" s="11"/>
      <c r="Q322" s="11"/>
      <c r="R322" s="11"/>
      <c r="S322" s="11"/>
      <c r="T322" s="11"/>
    </row>
    <row r="323" spans="1:20" x14ac:dyDescent="0.3">
      <c r="A323" s="9" t="str">
        <f>IF(IDNum[[#This Row],[I.D. Num]]="--","",IDNum[[#This Row],[I.D. Num]])</f>
        <v/>
      </c>
      <c r="B323" s="122"/>
      <c r="D323" s="123"/>
      <c r="G323" s="9"/>
      <c r="H323" s="11"/>
      <c r="I323" s="124"/>
      <c r="J323" s="11"/>
      <c r="K323" s="9"/>
      <c r="L323" s="108"/>
      <c r="M323" s="9"/>
      <c r="N323" s="9"/>
      <c r="O323" s="11"/>
      <c r="P323" s="11"/>
      <c r="Q323" s="11"/>
      <c r="R323" s="11"/>
      <c r="S323" s="11"/>
      <c r="T323" s="11"/>
    </row>
    <row r="324" spans="1:20" x14ac:dyDescent="0.3">
      <c r="A324" s="9" t="str">
        <f>IF(IDNum[[#This Row],[I.D. Num]]="--","",IDNum[[#This Row],[I.D. Num]])</f>
        <v/>
      </c>
      <c r="B324" s="122"/>
      <c r="D324" s="123"/>
      <c r="G324" s="9"/>
      <c r="H324" s="11"/>
      <c r="I324" s="124"/>
      <c r="J324" s="11"/>
      <c r="K324" s="9"/>
      <c r="L324" s="108"/>
      <c r="M324" s="9"/>
      <c r="N324" s="9"/>
      <c r="O324" s="11"/>
      <c r="P324" s="11"/>
      <c r="Q324" s="11"/>
      <c r="R324" s="11"/>
      <c r="S324" s="11"/>
      <c r="T324" s="11"/>
    </row>
    <row r="325" spans="1:20" x14ac:dyDescent="0.3">
      <c r="A325" s="9" t="str">
        <f>IF(IDNum[[#This Row],[I.D. Num]]="--","",IDNum[[#This Row],[I.D. Num]])</f>
        <v/>
      </c>
      <c r="B325" s="122"/>
      <c r="D325" s="123"/>
      <c r="G325" s="9"/>
      <c r="H325" s="11"/>
      <c r="I325" s="124"/>
      <c r="J325" s="11"/>
      <c r="K325" s="9"/>
      <c r="L325" s="108"/>
      <c r="M325" s="9"/>
      <c r="N325" s="9"/>
      <c r="O325" s="11"/>
      <c r="P325" s="11"/>
      <c r="Q325" s="11"/>
      <c r="R325" s="11"/>
      <c r="S325" s="11"/>
      <c r="T325" s="11"/>
    </row>
    <row r="326" spans="1:20" x14ac:dyDescent="0.3">
      <c r="A326" s="9" t="str">
        <f>IF(IDNum[[#This Row],[I.D. Num]]="--","",IDNum[[#This Row],[I.D. Num]])</f>
        <v/>
      </c>
      <c r="B326" s="122"/>
      <c r="D326" s="123"/>
      <c r="G326" s="9"/>
      <c r="H326" s="11"/>
      <c r="I326" s="124"/>
      <c r="J326" s="11"/>
      <c r="K326" s="9"/>
      <c r="L326" s="108"/>
      <c r="M326" s="9"/>
      <c r="N326" s="9"/>
      <c r="O326" s="11"/>
      <c r="P326" s="11"/>
      <c r="Q326" s="11"/>
      <c r="R326" s="11"/>
      <c r="S326" s="11"/>
      <c r="T326" s="11"/>
    </row>
    <row r="327" spans="1:20" x14ac:dyDescent="0.3">
      <c r="A327" s="9" t="str">
        <f>IF(IDNum[[#This Row],[I.D. Num]]="--","",IDNum[[#This Row],[I.D. Num]])</f>
        <v/>
      </c>
      <c r="B327" s="122"/>
      <c r="D327" s="123"/>
      <c r="G327" s="9"/>
      <c r="H327" s="11"/>
      <c r="I327" s="124"/>
      <c r="J327" s="11"/>
      <c r="K327" s="9"/>
      <c r="L327" s="108"/>
      <c r="M327" s="9"/>
      <c r="N327" s="9"/>
      <c r="O327" s="11"/>
      <c r="P327" s="11"/>
      <c r="Q327" s="11"/>
      <c r="R327" s="11"/>
      <c r="S327" s="11"/>
      <c r="T327" s="11"/>
    </row>
    <row r="328" spans="1:20" x14ac:dyDescent="0.3">
      <c r="A328" s="9" t="str">
        <f>IF(IDNum[[#This Row],[I.D. Num]]="--","",IDNum[[#This Row],[I.D. Num]])</f>
        <v/>
      </c>
      <c r="B328" s="122"/>
      <c r="D328" s="123"/>
      <c r="G328" s="9"/>
      <c r="H328" s="11"/>
      <c r="I328" s="124"/>
      <c r="J328" s="11"/>
      <c r="K328" s="9"/>
      <c r="L328" s="108"/>
      <c r="M328" s="9"/>
      <c r="N328" s="9"/>
      <c r="O328" s="11"/>
      <c r="P328" s="11"/>
      <c r="Q328" s="11"/>
      <c r="R328" s="11"/>
      <c r="S328" s="11"/>
      <c r="T328" s="11"/>
    </row>
    <row r="329" spans="1:20" x14ac:dyDescent="0.3">
      <c r="A329" s="9" t="str">
        <f>IF(IDNum[[#This Row],[I.D. Num]]="--","",IDNum[[#This Row],[I.D. Num]])</f>
        <v/>
      </c>
      <c r="B329" s="122"/>
      <c r="D329" s="123"/>
      <c r="G329" s="9"/>
      <c r="H329" s="11"/>
      <c r="I329" s="124"/>
      <c r="J329" s="11"/>
      <c r="K329" s="9"/>
      <c r="L329" s="108"/>
      <c r="M329" s="9"/>
      <c r="N329" s="9"/>
      <c r="O329" s="11"/>
      <c r="P329" s="11"/>
      <c r="Q329" s="11"/>
      <c r="R329" s="11"/>
      <c r="S329" s="11"/>
      <c r="T329" s="11"/>
    </row>
    <row r="330" spans="1:20" x14ac:dyDescent="0.3">
      <c r="A330" s="9" t="str">
        <f>IF(IDNum[[#This Row],[I.D. Num]]="--","",IDNum[[#This Row],[I.D. Num]])</f>
        <v/>
      </c>
      <c r="B330" s="122"/>
      <c r="D330" s="123"/>
      <c r="G330" s="9"/>
      <c r="H330" s="11"/>
      <c r="I330" s="124"/>
      <c r="J330" s="11"/>
      <c r="K330" s="9"/>
      <c r="L330" s="108"/>
      <c r="M330" s="9"/>
      <c r="N330" s="9"/>
      <c r="O330" s="11"/>
      <c r="P330" s="11"/>
      <c r="Q330" s="11"/>
      <c r="R330" s="11"/>
      <c r="S330" s="11"/>
      <c r="T330" s="11"/>
    </row>
    <row r="331" spans="1:20" x14ac:dyDescent="0.3">
      <c r="A331" s="9" t="str">
        <f>IF(IDNum[[#This Row],[I.D. Num]]="--","",IDNum[[#This Row],[I.D. Num]])</f>
        <v/>
      </c>
      <c r="B331" s="122"/>
      <c r="D331" s="123"/>
      <c r="G331" s="9"/>
      <c r="H331" s="11"/>
      <c r="I331" s="124"/>
      <c r="J331" s="11"/>
      <c r="K331" s="9"/>
      <c r="L331" s="108"/>
      <c r="M331" s="9"/>
      <c r="N331" s="9"/>
      <c r="O331" s="11"/>
      <c r="P331" s="11"/>
      <c r="Q331" s="11"/>
      <c r="R331" s="11"/>
      <c r="S331" s="11"/>
      <c r="T331" s="11"/>
    </row>
    <row r="332" spans="1:20" x14ac:dyDescent="0.3">
      <c r="A332" s="9" t="str">
        <f>IF(IDNum[[#This Row],[I.D. Num]]="--","",IDNum[[#This Row],[I.D. Num]])</f>
        <v/>
      </c>
      <c r="B332" s="122"/>
      <c r="D332" s="123"/>
      <c r="G332" s="9"/>
      <c r="H332" s="11"/>
      <c r="I332" s="124"/>
      <c r="J332" s="11"/>
      <c r="K332" s="9"/>
      <c r="L332" s="108"/>
      <c r="M332" s="9"/>
      <c r="N332" s="9"/>
      <c r="O332" s="11"/>
      <c r="P332" s="11"/>
      <c r="Q332" s="11"/>
      <c r="R332" s="11"/>
      <c r="S332" s="11"/>
      <c r="T332" s="11"/>
    </row>
    <row r="333" spans="1:20" x14ac:dyDescent="0.3">
      <c r="A333" s="9" t="str">
        <f>IF(IDNum[[#This Row],[I.D. Num]]="--","",IDNum[[#This Row],[I.D. Num]])</f>
        <v/>
      </c>
      <c r="B333" s="122"/>
      <c r="D333" s="123"/>
      <c r="G333" s="9"/>
      <c r="H333" s="11"/>
      <c r="I333" s="124"/>
      <c r="J333" s="11"/>
      <c r="K333" s="9"/>
      <c r="L333" s="108"/>
      <c r="M333" s="9"/>
      <c r="N333" s="9"/>
      <c r="O333" s="11"/>
      <c r="P333" s="11"/>
      <c r="Q333" s="11"/>
      <c r="R333" s="11"/>
      <c r="S333" s="11"/>
      <c r="T333" s="11"/>
    </row>
    <row r="334" spans="1:20" x14ac:dyDescent="0.3">
      <c r="A334" s="9" t="str">
        <f>IF(IDNum[[#This Row],[I.D. Num]]="--","",IDNum[[#This Row],[I.D. Num]])</f>
        <v/>
      </c>
      <c r="B334" s="122"/>
      <c r="D334" s="123"/>
      <c r="G334" s="9"/>
      <c r="H334" s="11"/>
      <c r="I334" s="124"/>
      <c r="J334" s="11"/>
      <c r="K334" s="9"/>
      <c r="L334" s="108"/>
      <c r="M334" s="9"/>
      <c r="N334" s="9"/>
      <c r="O334" s="11"/>
      <c r="P334" s="11"/>
      <c r="Q334" s="11"/>
      <c r="R334" s="11"/>
      <c r="S334" s="11"/>
      <c r="T334" s="11"/>
    </row>
    <row r="335" spans="1:20" x14ac:dyDescent="0.3">
      <c r="A335" s="9" t="str">
        <f>IF(IDNum[[#This Row],[I.D. Num]]="--","",IDNum[[#This Row],[I.D. Num]])</f>
        <v/>
      </c>
      <c r="B335" s="122"/>
      <c r="D335" s="123"/>
      <c r="G335" s="9"/>
      <c r="H335" s="11"/>
      <c r="I335" s="124"/>
      <c r="J335" s="11"/>
      <c r="K335" s="9"/>
      <c r="L335" s="108"/>
      <c r="M335" s="9"/>
      <c r="N335" s="9"/>
      <c r="O335" s="11"/>
      <c r="P335" s="11"/>
      <c r="Q335" s="11"/>
      <c r="R335" s="11"/>
      <c r="S335" s="11"/>
      <c r="T335" s="11"/>
    </row>
    <row r="336" spans="1:20" x14ac:dyDescent="0.3">
      <c r="A336" s="9" t="str">
        <f>IF(IDNum[[#This Row],[I.D. Num]]="--","",IDNum[[#This Row],[I.D. Num]])</f>
        <v/>
      </c>
      <c r="B336" s="122"/>
      <c r="D336" s="123"/>
      <c r="G336" s="9"/>
      <c r="H336" s="11"/>
      <c r="I336" s="124"/>
      <c r="J336" s="11"/>
      <c r="K336" s="9"/>
      <c r="L336" s="108"/>
      <c r="M336" s="9"/>
      <c r="N336" s="9"/>
      <c r="O336" s="11"/>
      <c r="P336" s="11"/>
      <c r="Q336" s="11"/>
      <c r="R336" s="11"/>
      <c r="S336" s="11"/>
      <c r="T336" s="11"/>
    </row>
    <row r="337" spans="1:20" x14ac:dyDescent="0.3">
      <c r="A337" s="9" t="str">
        <f>IF(IDNum[[#This Row],[I.D. Num]]="--","",IDNum[[#This Row],[I.D. Num]])</f>
        <v/>
      </c>
      <c r="B337" s="122"/>
      <c r="D337" s="123"/>
      <c r="G337" s="9"/>
      <c r="H337" s="11"/>
      <c r="I337" s="124"/>
      <c r="J337" s="11"/>
      <c r="K337" s="9"/>
      <c r="L337" s="108"/>
      <c r="M337" s="9"/>
      <c r="N337" s="9"/>
      <c r="O337" s="11"/>
      <c r="P337" s="11"/>
      <c r="Q337" s="11"/>
      <c r="R337" s="11"/>
      <c r="S337" s="11"/>
      <c r="T337" s="11"/>
    </row>
    <row r="338" spans="1:20" x14ac:dyDescent="0.3">
      <c r="A338" s="9" t="str">
        <f>IF(IDNum[[#This Row],[I.D. Num]]="--","",IDNum[[#This Row],[I.D. Num]])</f>
        <v/>
      </c>
      <c r="B338" s="122"/>
      <c r="D338" s="123"/>
      <c r="G338" s="9"/>
      <c r="H338" s="11"/>
      <c r="I338" s="124"/>
      <c r="J338" s="11"/>
      <c r="K338" s="9"/>
      <c r="L338" s="108"/>
      <c r="M338" s="9"/>
      <c r="N338" s="9"/>
      <c r="O338" s="11"/>
      <c r="P338" s="11"/>
      <c r="Q338" s="11"/>
      <c r="R338" s="11"/>
      <c r="S338" s="11"/>
      <c r="T338" s="11"/>
    </row>
    <row r="339" spans="1:20" x14ac:dyDescent="0.3">
      <c r="A339" s="9" t="str">
        <f>IF(IDNum[[#This Row],[I.D. Num]]="--","",IDNum[[#This Row],[I.D. Num]])</f>
        <v/>
      </c>
      <c r="B339" s="122"/>
      <c r="D339" s="123"/>
      <c r="G339" s="9"/>
      <c r="H339" s="11"/>
      <c r="I339" s="124"/>
      <c r="J339" s="11"/>
      <c r="K339" s="9"/>
      <c r="L339" s="108"/>
      <c r="M339" s="9"/>
      <c r="N339" s="9"/>
      <c r="O339" s="11"/>
      <c r="P339" s="11"/>
      <c r="Q339" s="11"/>
      <c r="R339" s="11"/>
      <c r="S339" s="11"/>
      <c r="T339" s="11"/>
    </row>
    <row r="340" spans="1:20" x14ac:dyDescent="0.3">
      <c r="A340" s="9" t="str">
        <f>IF(IDNum[[#This Row],[I.D. Num]]="--","",IDNum[[#This Row],[I.D. Num]])</f>
        <v/>
      </c>
      <c r="B340" s="122"/>
      <c r="D340" s="123"/>
      <c r="G340" s="9"/>
      <c r="H340" s="11"/>
      <c r="I340" s="124"/>
      <c r="J340" s="11"/>
      <c r="K340" s="9"/>
      <c r="L340" s="108"/>
      <c r="M340" s="9"/>
      <c r="N340" s="9"/>
      <c r="O340" s="11"/>
      <c r="P340" s="11"/>
      <c r="Q340" s="11"/>
      <c r="R340" s="11"/>
      <c r="S340" s="11"/>
      <c r="T340" s="11"/>
    </row>
    <row r="341" spans="1:20" x14ac:dyDescent="0.3">
      <c r="A341" s="9" t="str">
        <f>IF(IDNum[[#This Row],[I.D. Num]]="--","",IDNum[[#This Row],[I.D. Num]])</f>
        <v/>
      </c>
      <c r="B341" s="122"/>
      <c r="D341" s="123"/>
      <c r="G341" s="9"/>
      <c r="H341" s="11"/>
      <c r="I341" s="124"/>
      <c r="J341" s="11"/>
      <c r="K341" s="9"/>
      <c r="L341" s="108"/>
      <c r="M341" s="9"/>
      <c r="N341" s="9"/>
      <c r="O341" s="11"/>
      <c r="P341" s="11"/>
      <c r="Q341" s="11"/>
      <c r="R341" s="11"/>
      <c r="S341" s="11"/>
      <c r="T341" s="11"/>
    </row>
    <row r="342" spans="1:20" x14ac:dyDescent="0.3">
      <c r="A342" s="9" t="str">
        <f>IF(IDNum[[#This Row],[I.D. Num]]="--","",IDNum[[#This Row],[I.D. Num]])</f>
        <v/>
      </c>
      <c r="B342" s="122"/>
      <c r="D342" s="123"/>
      <c r="G342" s="9"/>
      <c r="H342" s="11"/>
      <c r="I342" s="124"/>
      <c r="J342" s="11"/>
      <c r="K342" s="9"/>
      <c r="L342" s="108"/>
      <c r="M342" s="9"/>
      <c r="N342" s="9"/>
      <c r="O342" s="11"/>
      <c r="P342" s="11"/>
      <c r="Q342" s="11"/>
      <c r="R342" s="11"/>
      <c r="S342" s="11"/>
      <c r="T342" s="11"/>
    </row>
    <row r="343" spans="1:20" x14ac:dyDescent="0.3">
      <c r="A343" s="9" t="str">
        <f>IF(IDNum[[#This Row],[I.D. Num]]="--","",IDNum[[#This Row],[I.D. Num]])</f>
        <v/>
      </c>
      <c r="B343" s="122"/>
      <c r="D343" s="123"/>
      <c r="G343" s="9"/>
      <c r="H343" s="11"/>
      <c r="I343" s="124"/>
      <c r="J343" s="11"/>
      <c r="K343" s="9"/>
      <c r="L343" s="108"/>
      <c r="M343" s="9"/>
      <c r="N343" s="9"/>
      <c r="O343" s="11"/>
      <c r="P343" s="11"/>
      <c r="Q343" s="11"/>
      <c r="R343" s="11"/>
      <c r="S343" s="11"/>
      <c r="T343" s="11"/>
    </row>
    <row r="344" spans="1:20" x14ac:dyDescent="0.3">
      <c r="A344" s="9" t="str">
        <f>IF(IDNum[[#This Row],[I.D. Num]]="--","",IDNum[[#This Row],[I.D. Num]])</f>
        <v/>
      </c>
      <c r="B344" s="122"/>
      <c r="D344" s="123"/>
      <c r="G344" s="9"/>
      <c r="H344" s="11"/>
      <c r="I344" s="124"/>
      <c r="J344" s="11"/>
      <c r="K344" s="9"/>
      <c r="L344" s="108"/>
      <c r="M344" s="9"/>
      <c r="N344" s="9"/>
      <c r="O344" s="11"/>
      <c r="P344" s="11"/>
      <c r="Q344" s="11"/>
      <c r="R344" s="11"/>
      <c r="S344" s="11"/>
      <c r="T344" s="11"/>
    </row>
    <row r="345" spans="1:20" x14ac:dyDescent="0.3">
      <c r="A345" s="9" t="str">
        <f>IF(IDNum[[#This Row],[I.D. Num]]="--","",IDNum[[#This Row],[I.D. Num]])</f>
        <v/>
      </c>
      <c r="B345" s="122"/>
      <c r="D345" s="123"/>
      <c r="G345" s="9"/>
      <c r="H345" s="11"/>
      <c r="I345" s="124"/>
      <c r="J345" s="11"/>
      <c r="K345" s="9"/>
      <c r="L345" s="108"/>
      <c r="M345" s="9"/>
      <c r="N345" s="9"/>
      <c r="O345" s="11"/>
      <c r="P345" s="11"/>
      <c r="Q345" s="11"/>
      <c r="R345" s="11"/>
      <c r="S345" s="11"/>
      <c r="T345" s="11"/>
    </row>
    <row r="346" spans="1:20" x14ac:dyDescent="0.3">
      <c r="A346" s="9" t="str">
        <f>IF(IDNum[[#This Row],[I.D. Num]]="--","",IDNum[[#This Row],[I.D. Num]])</f>
        <v/>
      </c>
      <c r="B346" s="122"/>
      <c r="D346" s="123"/>
      <c r="G346" s="9"/>
      <c r="H346" s="11"/>
      <c r="I346" s="124"/>
      <c r="J346" s="11"/>
      <c r="K346" s="9"/>
      <c r="L346" s="108"/>
      <c r="M346" s="9"/>
      <c r="N346" s="9"/>
      <c r="O346" s="11"/>
      <c r="P346" s="11"/>
      <c r="Q346" s="11"/>
      <c r="R346" s="11"/>
      <c r="S346" s="11"/>
      <c r="T346" s="11"/>
    </row>
    <row r="347" spans="1:20" x14ac:dyDescent="0.3">
      <c r="A347" s="9" t="str">
        <f>IF(IDNum[[#This Row],[I.D. Num]]="--","",IDNum[[#This Row],[I.D. Num]])</f>
        <v/>
      </c>
      <c r="B347" s="122"/>
      <c r="D347" s="123"/>
      <c r="G347" s="9"/>
      <c r="H347" s="11"/>
      <c r="I347" s="124"/>
      <c r="J347" s="11"/>
      <c r="K347" s="9"/>
      <c r="L347" s="108"/>
      <c r="M347" s="9"/>
      <c r="N347" s="9"/>
      <c r="O347" s="11"/>
      <c r="P347" s="11"/>
      <c r="Q347" s="11"/>
      <c r="R347" s="11"/>
      <c r="S347" s="11"/>
      <c r="T347" s="11"/>
    </row>
    <row r="348" spans="1:20" x14ac:dyDescent="0.3">
      <c r="A348" s="9" t="str">
        <f>IF(IDNum[[#This Row],[I.D. Num]]="--","",IDNum[[#This Row],[I.D. Num]])</f>
        <v/>
      </c>
      <c r="B348" s="122"/>
      <c r="D348" s="123"/>
      <c r="G348" s="9"/>
      <c r="H348" s="11"/>
      <c r="I348" s="124"/>
      <c r="J348" s="11"/>
      <c r="K348" s="9"/>
      <c r="L348" s="108"/>
      <c r="M348" s="9"/>
      <c r="N348" s="9"/>
      <c r="O348" s="11"/>
      <c r="P348" s="11"/>
      <c r="Q348" s="11"/>
      <c r="R348" s="11"/>
      <c r="S348" s="11"/>
      <c r="T348" s="11"/>
    </row>
    <row r="349" spans="1:20" x14ac:dyDescent="0.3">
      <c r="A349" s="9" t="str">
        <f>IF(IDNum[[#This Row],[I.D. Num]]="--","",IDNum[[#This Row],[I.D. Num]])</f>
        <v/>
      </c>
      <c r="B349" s="122"/>
      <c r="D349" s="123"/>
      <c r="G349" s="9"/>
      <c r="H349" s="11"/>
      <c r="I349" s="124"/>
      <c r="J349" s="11"/>
      <c r="K349" s="9"/>
      <c r="L349" s="108"/>
      <c r="M349" s="9"/>
      <c r="N349" s="9"/>
      <c r="O349" s="11"/>
      <c r="P349" s="11"/>
      <c r="Q349" s="11"/>
      <c r="R349" s="11"/>
      <c r="S349" s="11"/>
      <c r="T349" s="11"/>
    </row>
    <row r="350" spans="1:20" x14ac:dyDescent="0.3">
      <c r="A350" s="9" t="str">
        <f>IF(IDNum[[#This Row],[I.D. Num]]="--","",IDNum[[#This Row],[I.D. Num]])</f>
        <v/>
      </c>
      <c r="B350" s="122"/>
      <c r="D350" s="123"/>
      <c r="G350" s="9"/>
      <c r="H350" s="11"/>
      <c r="I350" s="124"/>
      <c r="J350" s="11"/>
      <c r="K350" s="9"/>
      <c r="L350" s="108"/>
      <c r="M350" s="9"/>
      <c r="N350" s="9"/>
      <c r="O350" s="11"/>
      <c r="P350" s="11"/>
      <c r="Q350" s="11"/>
      <c r="R350" s="11"/>
      <c r="S350" s="11"/>
      <c r="T350" s="11"/>
    </row>
    <row r="351" spans="1:20" x14ac:dyDescent="0.3">
      <c r="A351" s="9" t="str">
        <f>IF(IDNum[[#This Row],[I.D. Num]]="--","",IDNum[[#This Row],[I.D. Num]])</f>
        <v/>
      </c>
      <c r="B351" s="122"/>
      <c r="D351" s="123"/>
      <c r="G351" s="9"/>
      <c r="H351" s="11"/>
      <c r="I351" s="124"/>
      <c r="J351" s="11"/>
      <c r="K351" s="9"/>
      <c r="L351" s="108"/>
      <c r="M351" s="9"/>
      <c r="N351" s="9"/>
      <c r="O351" s="11"/>
      <c r="P351" s="11"/>
      <c r="Q351" s="11"/>
      <c r="R351" s="11"/>
      <c r="S351" s="11"/>
      <c r="T351" s="11"/>
    </row>
    <row r="352" spans="1:20" x14ac:dyDescent="0.3">
      <c r="A352" s="9" t="str">
        <f>IF(IDNum[[#This Row],[I.D. Num]]="--","",IDNum[[#This Row],[I.D. Num]])</f>
        <v/>
      </c>
      <c r="B352" s="122"/>
      <c r="D352" s="123"/>
      <c r="G352" s="9"/>
      <c r="H352" s="11"/>
      <c r="I352" s="124"/>
      <c r="J352" s="11"/>
      <c r="K352" s="9"/>
      <c r="L352" s="108"/>
      <c r="M352" s="9"/>
      <c r="N352" s="9"/>
      <c r="O352" s="11"/>
      <c r="P352" s="11"/>
      <c r="Q352" s="11"/>
      <c r="R352" s="11"/>
      <c r="S352" s="11"/>
      <c r="T352" s="11"/>
    </row>
    <row r="353" spans="1:20" x14ac:dyDescent="0.3">
      <c r="A353" s="9" t="str">
        <f>IF(IDNum[[#This Row],[I.D. Num]]="--","",IDNum[[#This Row],[I.D. Num]])</f>
        <v/>
      </c>
      <c r="B353" s="122"/>
      <c r="D353" s="123"/>
      <c r="G353" s="9"/>
      <c r="H353" s="11"/>
      <c r="I353" s="124"/>
      <c r="J353" s="11"/>
      <c r="K353" s="9"/>
      <c r="L353" s="108"/>
      <c r="M353" s="9"/>
      <c r="N353" s="9"/>
      <c r="O353" s="11"/>
      <c r="P353" s="11"/>
      <c r="Q353" s="11"/>
      <c r="R353" s="11"/>
      <c r="S353" s="11"/>
      <c r="T353" s="11"/>
    </row>
    <row r="354" spans="1:20" x14ac:dyDescent="0.3">
      <c r="A354" s="9" t="str">
        <f>IF(IDNum[[#This Row],[I.D. Num]]="--","",IDNum[[#This Row],[I.D. Num]])</f>
        <v/>
      </c>
      <c r="B354" s="122"/>
      <c r="D354" s="123"/>
      <c r="G354" s="9"/>
      <c r="H354" s="11"/>
      <c r="I354" s="124"/>
      <c r="J354" s="11"/>
      <c r="K354" s="9"/>
      <c r="L354" s="108"/>
      <c r="M354" s="9"/>
      <c r="N354" s="9"/>
      <c r="O354" s="11"/>
      <c r="P354" s="11"/>
      <c r="Q354" s="11"/>
      <c r="R354" s="11"/>
      <c r="S354" s="11"/>
      <c r="T354" s="11"/>
    </row>
    <row r="355" spans="1:20" x14ac:dyDescent="0.3">
      <c r="A355" s="9" t="str">
        <f>IF(IDNum[[#This Row],[I.D. Num]]="--","",IDNum[[#This Row],[I.D. Num]])</f>
        <v/>
      </c>
      <c r="B355" s="122"/>
      <c r="D355" s="123"/>
      <c r="G355" s="9"/>
      <c r="H355" s="11"/>
      <c r="I355" s="124"/>
      <c r="J355" s="11"/>
      <c r="K355" s="9"/>
      <c r="L355" s="108"/>
      <c r="M355" s="9"/>
      <c r="N355" s="9"/>
      <c r="O355" s="11"/>
      <c r="P355" s="11"/>
      <c r="Q355" s="11"/>
      <c r="R355" s="11"/>
      <c r="S355" s="11"/>
      <c r="T355" s="11"/>
    </row>
    <row r="356" spans="1:20" x14ac:dyDescent="0.3">
      <c r="A356" s="9" t="str">
        <f>IF(IDNum[[#This Row],[I.D. Num]]="--","",IDNum[[#This Row],[I.D. Num]])</f>
        <v/>
      </c>
      <c r="B356" s="122"/>
      <c r="D356" s="123"/>
      <c r="G356" s="9"/>
      <c r="H356" s="11"/>
      <c r="I356" s="124"/>
      <c r="J356" s="11"/>
      <c r="K356" s="9"/>
      <c r="L356" s="108"/>
      <c r="M356" s="9"/>
      <c r="N356" s="9"/>
      <c r="O356" s="11"/>
      <c r="P356" s="11"/>
      <c r="Q356" s="11"/>
      <c r="R356" s="11"/>
      <c r="S356" s="11"/>
      <c r="T356" s="11"/>
    </row>
    <row r="357" spans="1:20" x14ac:dyDescent="0.3">
      <c r="A357" s="9" t="str">
        <f>IF(IDNum[[#This Row],[I.D. Num]]="--","",IDNum[[#This Row],[I.D. Num]])</f>
        <v/>
      </c>
      <c r="B357" s="122"/>
      <c r="D357" s="123"/>
      <c r="G357" s="9"/>
      <c r="H357" s="11"/>
      <c r="I357" s="124"/>
      <c r="J357" s="11"/>
      <c r="K357" s="9"/>
      <c r="L357" s="108"/>
      <c r="M357" s="9"/>
      <c r="N357" s="9"/>
      <c r="O357" s="11"/>
      <c r="P357" s="11"/>
      <c r="Q357" s="11"/>
      <c r="R357" s="11"/>
      <c r="S357" s="11"/>
      <c r="T357" s="11"/>
    </row>
    <row r="358" spans="1:20" x14ac:dyDescent="0.3">
      <c r="A358" s="9" t="str">
        <f>IF(IDNum[[#This Row],[I.D. Num]]="--","",IDNum[[#This Row],[I.D. Num]])</f>
        <v/>
      </c>
      <c r="B358" s="122"/>
      <c r="D358" s="123"/>
      <c r="G358" s="9"/>
      <c r="H358" s="11"/>
      <c r="I358" s="124"/>
      <c r="J358" s="11"/>
      <c r="K358" s="9"/>
      <c r="L358" s="108"/>
      <c r="M358" s="9"/>
      <c r="N358" s="9"/>
      <c r="O358" s="11"/>
      <c r="P358" s="11"/>
      <c r="Q358" s="11"/>
      <c r="R358" s="11"/>
      <c r="S358" s="11"/>
      <c r="T358" s="11"/>
    </row>
    <row r="359" spans="1:20" x14ac:dyDescent="0.3">
      <c r="A359" s="9" t="str">
        <f>IF(IDNum[[#This Row],[I.D. Num]]="--","",IDNum[[#This Row],[I.D. Num]])</f>
        <v/>
      </c>
      <c r="B359" s="122"/>
      <c r="D359" s="123"/>
      <c r="G359" s="9"/>
      <c r="H359" s="11"/>
      <c r="I359" s="124"/>
      <c r="J359" s="11"/>
      <c r="K359" s="9"/>
      <c r="L359" s="108"/>
      <c r="M359" s="9"/>
      <c r="N359" s="9"/>
      <c r="O359" s="11"/>
      <c r="P359" s="11"/>
      <c r="Q359" s="11"/>
      <c r="R359" s="11"/>
      <c r="S359" s="11"/>
      <c r="T359" s="11"/>
    </row>
    <row r="360" spans="1:20" x14ac:dyDescent="0.3">
      <c r="A360" s="9" t="str">
        <f>IF(IDNum[[#This Row],[I.D. Num]]="--","",IDNum[[#This Row],[I.D. Num]])</f>
        <v/>
      </c>
      <c r="B360" s="122"/>
      <c r="D360" s="123"/>
      <c r="G360" s="9"/>
      <c r="H360" s="11"/>
      <c r="I360" s="124"/>
      <c r="J360" s="11"/>
      <c r="K360" s="9"/>
      <c r="L360" s="108"/>
      <c r="M360" s="9"/>
      <c r="N360" s="9"/>
      <c r="O360" s="11"/>
      <c r="P360" s="11"/>
      <c r="Q360" s="11"/>
      <c r="R360" s="11"/>
      <c r="S360" s="11"/>
      <c r="T360" s="11"/>
    </row>
    <row r="361" spans="1:20" x14ac:dyDescent="0.3">
      <c r="A361" s="9" t="str">
        <f>IF(IDNum[[#This Row],[I.D. Num]]="--","",IDNum[[#This Row],[I.D. Num]])</f>
        <v/>
      </c>
      <c r="B361" s="122"/>
      <c r="D361" s="123"/>
      <c r="G361" s="9"/>
      <c r="H361" s="11"/>
      <c r="I361" s="124"/>
      <c r="J361" s="11"/>
      <c r="K361" s="9"/>
      <c r="L361" s="108"/>
      <c r="M361" s="9"/>
      <c r="N361" s="9"/>
      <c r="O361" s="11"/>
      <c r="P361" s="11"/>
      <c r="Q361" s="11"/>
      <c r="R361" s="11"/>
      <c r="S361" s="11"/>
      <c r="T361" s="11"/>
    </row>
    <row r="362" spans="1:20" x14ac:dyDescent="0.3">
      <c r="A362" s="9" t="str">
        <f>IF(IDNum[[#This Row],[I.D. Num]]="--","",IDNum[[#This Row],[I.D. Num]])</f>
        <v/>
      </c>
      <c r="B362" s="122"/>
      <c r="D362" s="123"/>
      <c r="G362" s="9"/>
      <c r="H362" s="11"/>
      <c r="I362" s="124"/>
      <c r="J362" s="11"/>
      <c r="K362" s="9"/>
      <c r="L362" s="108"/>
      <c r="M362" s="9"/>
      <c r="N362" s="9"/>
      <c r="O362" s="11"/>
      <c r="P362" s="11"/>
      <c r="Q362" s="11"/>
      <c r="R362" s="11"/>
      <c r="S362" s="11"/>
      <c r="T362" s="11"/>
    </row>
    <row r="363" spans="1:20" x14ac:dyDescent="0.3">
      <c r="A363" s="9" t="str">
        <f>IF(IDNum[[#This Row],[I.D. Num]]="--","",IDNum[[#This Row],[I.D. Num]])</f>
        <v/>
      </c>
      <c r="B363" s="122"/>
      <c r="D363" s="123"/>
      <c r="G363" s="9"/>
      <c r="H363" s="11"/>
      <c r="I363" s="124"/>
      <c r="J363" s="11"/>
      <c r="K363" s="9"/>
      <c r="L363" s="108"/>
      <c r="M363" s="9"/>
      <c r="N363" s="9"/>
      <c r="O363" s="11"/>
      <c r="P363" s="11"/>
      <c r="Q363" s="11"/>
      <c r="R363" s="11"/>
      <c r="S363" s="11"/>
      <c r="T363" s="11"/>
    </row>
    <row r="364" spans="1:20" x14ac:dyDescent="0.3">
      <c r="A364" s="9" t="str">
        <f>IF(IDNum[[#This Row],[I.D. Num]]="--","",IDNum[[#This Row],[I.D. Num]])</f>
        <v/>
      </c>
      <c r="B364" s="122"/>
      <c r="D364" s="123"/>
      <c r="G364" s="9"/>
      <c r="H364" s="11"/>
      <c r="I364" s="124"/>
      <c r="J364" s="11"/>
      <c r="K364" s="9"/>
      <c r="L364" s="108"/>
      <c r="M364" s="9"/>
      <c r="N364" s="9"/>
      <c r="O364" s="11"/>
      <c r="P364" s="11"/>
      <c r="Q364" s="11"/>
      <c r="R364" s="11"/>
      <c r="S364" s="11"/>
      <c r="T364" s="11"/>
    </row>
    <row r="365" spans="1:20" x14ac:dyDescent="0.3">
      <c r="A365" s="9" t="str">
        <f>IF(IDNum[[#This Row],[I.D. Num]]="--","",IDNum[[#This Row],[I.D. Num]])</f>
        <v/>
      </c>
      <c r="B365" s="122"/>
      <c r="D365" s="123"/>
      <c r="G365" s="9"/>
      <c r="H365" s="11"/>
      <c r="I365" s="124"/>
      <c r="J365" s="11"/>
      <c r="K365" s="9"/>
      <c r="L365" s="108"/>
      <c r="M365" s="9"/>
      <c r="N365" s="9"/>
      <c r="O365" s="11"/>
      <c r="P365" s="11"/>
      <c r="Q365" s="11"/>
      <c r="R365" s="11"/>
      <c r="S365" s="11"/>
      <c r="T365" s="11"/>
    </row>
    <row r="366" spans="1:20" x14ac:dyDescent="0.3">
      <c r="A366" s="9" t="str">
        <f>IF(IDNum[[#This Row],[I.D. Num]]="--","",IDNum[[#This Row],[I.D. Num]])</f>
        <v/>
      </c>
      <c r="B366" s="122"/>
      <c r="D366" s="123"/>
      <c r="G366" s="9"/>
      <c r="H366" s="11"/>
      <c r="I366" s="124"/>
      <c r="J366" s="11"/>
      <c r="K366" s="9"/>
      <c r="L366" s="108"/>
      <c r="M366" s="9"/>
      <c r="N366" s="9"/>
      <c r="O366" s="11"/>
      <c r="P366" s="11"/>
      <c r="Q366" s="11"/>
      <c r="R366" s="11"/>
      <c r="S366" s="11"/>
      <c r="T366" s="11"/>
    </row>
    <row r="367" spans="1:20" x14ac:dyDescent="0.3">
      <c r="A367" s="9" t="str">
        <f>IF(IDNum[[#This Row],[I.D. Num]]="--","",IDNum[[#This Row],[I.D. Num]])</f>
        <v/>
      </c>
      <c r="B367" s="122"/>
      <c r="D367" s="123"/>
      <c r="G367" s="9"/>
      <c r="H367" s="11"/>
      <c r="I367" s="124"/>
      <c r="J367" s="11"/>
      <c r="K367" s="9"/>
      <c r="L367" s="108"/>
      <c r="M367" s="9"/>
      <c r="N367" s="9"/>
      <c r="O367" s="11"/>
      <c r="P367" s="11"/>
      <c r="Q367" s="11"/>
      <c r="R367" s="11"/>
      <c r="S367" s="11"/>
      <c r="T367" s="11"/>
    </row>
    <row r="368" spans="1:20" x14ac:dyDescent="0.3">
      <c r="A368" s="9" t="str">
        <f>IF(IDNum[[#This Row],[I.D. Num]]="--","",IDNum[[#This Row],[I.D. Num]])</f>
        <v/>
      </c>
      <c r="B368" s="122"/>
      <c r="D368" s="123"/>
      <c r="G368" s="9"/>
      <c r="H368" s="11"/>
      <c r="I368" s="124"/>
      <c r="J368" s="11"/>
      <c r="K368" s="9"/>
      <c r="L368" s="108"/>
      <c r="M368" s="9"/>
      <c r="N368" s="9"/>
      <c r="O368" s="11"/>
      <c r="P368" s="11"/>
      <c r="Q368" s="11"/>
      <c r="R368" s="11"/>
      <c r="S368" s="11"/>
      <c r="T368" s="11"/>
    </row>
    <row r="369" spans="1:20" x14ac:dyDescent="0.3">
      <c r="A369" s="9" t="str">
        <f>IF(IDNum[[#This Row],[I.D. Num]]="--","",IDNum[[#This Row],[I.D. Num]])</f>
        <v/>
      </c>
      <c r="B369" s="122"/>
      <c r="D369" s="123"/>
      <c r="G369" s="9"/>
      <c r="H369" s="11"/>
      <c r="I369" s="124"/>
      <c r="J369" s="11"/>
      <c r="K369" s="9"/>
      <c r="L369" s="108"/>
      <c r="M369" s="9"/>
      <c r="N369" s="9"/>
      <c r="O369" s="11"/>
      <c r="P369" s="11"/>
      <c r="Q369" s="11"/>
      <c r="R369" s="11"/>
      <c r="S369" s="11"/>
      <c r="T369" s="11"/>
    </row>
    <row r="370" spans="1:20" x14ac:dyDescent="0.3">
      <c r="A370" s="9" t="str">
        <f>IF(IDNum[[#This Row],[I.D. Num]]="--","",IDNum[[#This Row],[I.D. Num]])</f>
        <v/>
      </c>
      <c r="B370" s="122"/>
      <c r="D370" s="123"/>
      <c r="G370" s="9"/>
      <c r="H370" s="11"/>
      <c r="I370" s="124"/>
      <c r="J370" s="11"/>
      <c r="K370" s="9"/>
      <c r="L370" s="108"/>
      <c r="M370" s="9"/>
      <c r="N370" s="9"/>
      <c r="O370" s="11"/>
      <c r="P370" s="11"/>
      <c r="Q370" s="11"/>
      <c r="R370" s="11"/>
      <c r="S370" s="11"/>
      <c r="T370" s="11"/>
    </row>
    <row r="371" spans="1:20" x14ac:dyDescent="0.3">
      <c r="A371" s="9" t="str">
        <f>IF(IDNum[[#This Row],[I.D. Num]]="--","",IDNum[[#This Row],[I.D. Num]])</f>
        <v/>
      </c>
      <c r="B371" s="122"/>
      <c r="D371" s="123"/>
      <c r="G371" s="9"/>
      <c r="H371" s="11"/>
      <c r="I371" s="124"/>
      <c r="J371" s="11"/>
      <c r="K371" s="9"/>
      <c r="L371" s="108"/>
      <c r="M371" s="9"/>
      <c r="N371" s="9"/>
      <c r="O371" s="11"/>
      <c r="P371" s="11"/>
      <c r="Q371" s="11"/>
      <c r="R371" s="11"/>
      <c r="S371" s="11"/>
      <c r="T371" s="11"/>
    </row>
    <row r="372" spans="1:20" x14ac:dyDescent="0.3">
      <c r="A372" s="9" t="str">
        <f>IF(IDNum[[#This Row],[I.D. Num]]="--","",IDNum[[#This Row],[I.D. Num]])</f>
        <v/>
      </c>
      <c r="B372" s="122"/>
      <c r="D372" s="123"/>
      <c r="G372" s="9"/>
      <c r="H372" s="11"/>
      <c r="I372" s="124"/>
      <c r="J372" s="11"/>
      <c r="K372" s="9"/>
      <c r="L372" s="108"/>
      <c r="M372" s="9"/>
      <c r="N372" s="9"/>
      <c r="O372" s="11"/>
      <c r="P372" s="11"/>
      <c r="Q372" s="11"/>
      <c r="R372" s="11"/>
      <c r="S372" s="11"/>
      <c r="T372" s="11"/>
    </row>
    <row r="373" spans="1:20" x14ac:dyDescent="0.3">
      <c r="A373" s="9" t="str">
        <f>IF(IDNum[[#This Row],[I.D. Num]]="--","",IDNum[[#This Row],[I.D. Num]])</f>
        <v/>
      </c>
      <c r="B373" s="122"/>
      <c r="D373" s="123"/>
      <c r="G373" s="9"/>
      <c r="H373" s="11"/>
      <c r="I373" s="124"/>
      <c r="J373" s="11"/>
      <c r="K373" s="9"/>
      <c r="L373" s="108"/>
      <c r="M373" s="9"/>
      <c r="N373" s="9"/>
      <c r="O373" s="11"/>
      <c r="P373" s="11"/>
      <c r="Q373" s="11"/>
      <c r="R373" s="11"/>
      <c r="S373" s="11"/>
      <c r="T373" s="11"/>
    </row>
    <row r="374" spans="1:20" x14ac:dyDescent="0.3">
      <c r="A374" s="9" t="str">
        <f>IF(IDNum[[#This Row],[I.D. Num]]="--","",IDNum[[#This Row],[I.D. Num]])</f>
        <v/>
      </c>
      <c r="B374" s="122"/>
      <c r="D374" s="123"/>
      <c r="G374" s="9"/>
      <c r="H374" s="11"/>
      <c r="I374" s="124"/>
      <c r="J374" s="11"/>
      <c r="K374" s="9"/>
      <c r="L374" s="108"/>
      <c r="M374" s="9"/>
      <c r="N374" s="9"/>
      <c r="O374" s="11"/>
      <c r="P374" s="11"/>
      <c r="Q374" s="11"/>
      <c r="R374" s="11"/>
      <c r="S374" s="11"/>
      <c r="T374" s="11"/>
    </row>
    <row r="375" spans="1:20" x14ac:dyDescent="0.3">
      <c r="A375" s="9" t="str">
        <f>IF(IDNum[[#This Row],[I.D. Num]]="--","",IDNum[[#This Row],[I.D. Num]])</f>
        <v/>
      </c>
      <c r="B375" s="122"/>
      <c r="D375" s="123"/>
      <c r="G375" s="9"/>
      <c r="H375" s="11"/>
      <c r="I375" s="124"/>
      <c r="J375" s="11"/>
      <c r="K375" s="9"/>
      <c r="L375" s="108"/>
      <c r="M375" s="9"/>
      <c r="N375" s="9"/>
      <c r="O375" s="11"/>
      <c r="P375" s="11"/>
      <c r="Q375" s="11"/>
      <c r="R375" s="11"/>
      <c r="S375" s="11"/>
      <c r="T375" s="11"/>
    </row>
    <row r="376" spans="1:20" x14ac:dyDescent="0.3">
      <c r="A376" s="9" t="str">
        <f>IF(IDNum[[#This Row],[I.D. Num]]="--","",IDNum[[#This Row],[I.D. Num]])</f>
        <v/>
      </c>
      <c r="B376" s="122"/>
      <c r="D376" s="123"/>
      <c r="G376" s="9"/>
      <c r="H376" s="11"/>
      <c r="I376" s="124"/>
      <c r="J376" s="11"/>
      <c r="K376" s="9"/>
      <c r="L376" s="108"/>
      <c r="M376" s="9"/>
      <c r="N376" s="9"/>
      <c r="O376" s="11"/>
      <c r="P376" s="11"/>
      <c r="Q376" s="11"/>
      <c r="R376" s="11"/>
      <c r="S376" s="11"/>
      <c r="T376" s="11"/>
    </row>
    <row r="377" spans="1:20" x14ac:dyDescent="0.3">
      <c r="A377" s="9" t="str">
        <f>IF(IDNum[[#This Row],[I.D. Num]]="--","",IDNum[[#This Row],[I.D. Num]])</f>
        <v/>
      </c>
      <c r="B377" s="122"/>
      <c r="D377" s="123"/>
      <c r="G377" s="9"/>
      <c r="H377" s="11"/>
      <c r="I377" s="124"/>
      <c r="J377" s="11"/>
      <c r="K377" s="9"/>
      <c r="L377" s="108"/>
      <c r="M377" s="9"/>
      <c r="N377" s="9"/>
      <c r="O377" s="11"/>
      <c r="P377" s="11"/>
      <c r="Q377" s="11"/>
      <c r="R377" s="11"/>
      <c r="S377" s="11"/>
      <c r="T377" s="11"/>
    </row>
    <row r="378" spans="1:20" x14ac:dyDescent="0.3">
      <c r="A378" s="9" t="str">
        <f>IF(IDNum[[#This Row],[I.D. Num]]="--","",IDNum[[#This Row],[I.D. Num]])</f>
        <v/>
      </c>
      <c r="B378" s="122"/>
      <c r="D378" s="123"/>
      <c r="G378" s="9"/>
      <c r="H378" s="11"/>
      <c r="I378" s="124"/>
      <c r="J378" s="11"/>
      <c r="K378" s="9"/>
      <c r="L378" s="108"/>
      <c r="M378" s="9"/>
      <c r="N378" s="9"/>
      <c r="O378" s="11"/>
      <c r="P378" s="11"/>
      <c r="Q378" s="11"/>
      <c r="R378" s="11"/>
      <c r="S378" s="11"/>
      <c r="T378" s="11"/>
    </row>
    <row r="379" spans="1:20" x14ac:dyDescent="0.3">
      <c r="A379" s="9" t="str">
        <f>IF(IDNum[[#This Row],[I.D. Num]]="--","",IDNum[[#This Row],[I.D. Num]])</f>
        <v/>
      </c>
      <c r="B379" s="122"/>
      <c r="D379" s="123"/>
      <c r="G379" s="9"/>
      <c r="H379" s="11"/>
      <c r="I379" s="124"/>
      <c r="J379" s="11"/>
      <c r="K379" s="9"/>
      <c r="L379" s="108"/>
      <c r="M379" s="9"/>
      <c r="N379" s="9"/>
      <c r="O379" s="11"/>
      <c r="P379" s="11"/>
      <c r="Q379" s="11"/>
      <c r="R379" s="11"/>
      <c r="S379" s="11"/>
      <c r="T379" s="11"/>
    </row>
    <row r="380" spans="1:20" x14ac:dyDescent="0.3">
      <c r="A380" s="9" t="str">
        <f>IF(IDNum[[#This Row],[I.D. Num]]="--","",IDNum[[#This Row],[I.D. Num]])</f>
        <v/>
      </c>
      <c r="B380" s="122"/>
      <c r="D380" s="123"/>
      <c r="G380" s="9"/>
      <c r="H380" s="11"/>
      <c r="I380" s="124"/>
      <c r="J380" s="11"/>
      <c r="K380" s="9"/>
      <c r="L380" s="108"/>
      <c r="M380" s="9"/>
      <c r="N380" s="9"/>
      <c r="O380" s="11"/>
      <c r="P380" s="11"/>
      <c r="Q380" s="11"/>
      <c r="R380" s="11"/>
      <c r="S380" s="11"/>
      <c r="T380" s="11"/>
    </row>
    <row r="381" spans="1:20" x14ac:dyDescent="0.3">
      <c r="A381" s="9" t="str">
        <f>IF(IDNum[[#This Row],[I.D. Num]]="--","",IDNum[[#This Row],[I.D. Num]])</f>
        <v/>
      </c>
      <c r="B381" s="122"/>
      <c r="D381" s="123"/>
      <c r="G381" s="9"/>
      <c r="H381" s="11"/>
      <c r="I381" s="124"/>
      <c r="J381" s="11"/>
      <c r="K381" s="9"/>
      <c r="L381" s="108"/>
      <c r="M381" s="9"/>
      <c r="N381" s="9"/>
      <c r="O381" s="11"/>
      <c r="P381" s="11"/>
      <c r="Q381" s="11"/>
      <c r="R381" s="11"/>
      <c r="S381" s="11"/>
      <c r="T381" s="11"/>
    </row>
    <row r="382" spans="1:20" x14ac:dyDescent="0.3">
      <c r="A382" s="9" t="str">
        <f>IF(IDNum[[#This Row],[I.D. Num]]="--","",IDNum[[#This Row],[I.D. Num]])</f>
        <v/>
      </c>
      <c r="B382" s="122"/>
      <c r="D382" s="123"/>
      <c r="G382" s="9"/>
      <c r="H382" s="11"/>
      <c r="I382" s="124"/>
      <c r="J382" s="11"/>
      <c r="K382" s="9"/>
      <c r="L382" s="108"/>
      <c r="M382" s="9"/>
      <c r="N382" s="9"/>
      <c r="O382" s="11"/>
      <c r="P382" s="11"/>
      <c r="Q382" s="11"/>
      <c r="R382" s="11"/>
      <c r="S382" s="11"/>
      <c r="T382" s="11"/>
    </row>
    <row r="383" spans="1:20" x14ac:dyDescent="0.3">
      <c r="A383" s="9" t="str">
        <f>IF(IDNum[[#This Row],[I.D. Num]]="--","",IDNum[[#This Row],[I.D. Num]])</f>
        <v/>
      </c>
      <c r="B383" s="122"/>
      <c r="D383" s="123"/>
      <c r="G383" s="9"/>
      <c r="H383" s="11"/>
      <c r="I383" s="124"/>
      <c r="J383" s="11"/>
      <c r="K383" s="9"/>
      <c r="L383" s="108"/>
      <c r="M383" s="9"/>
      <c r="N383" s="9"/>
      <c r="O383" s="11"/>
      <c r="P383" s="11"/>
      <c r="Q383" s="11"/>
      <c r="R383" s="11"/>
      <c r="S383" s="11"/>
      <c r="T383" s="11"/>
    </row>
    <row r="384" spans="1:20" x14ac:dyDescent="0.3">
      <c r="A384" s="9" t="str">
        <f>IF(IDNum[[#This Row],[I.D. Num]]="--","",IDNum[[#This Row],[I.D. Num]])</f>
        <v/>
      </c>
      <c r="B384" s="122"/>
      <c r="D384" s="123"/>
      <c r="G384" s="9"/>
      <c r="H384" s="11"/>
      <c r="I384" s="124"/>
      <c r="J384" s="11"/>
      <c r="K384" s="9"/>
      <c r="L384" s="108"/>
      <c r="M384" s="9"/>
      <c r="N384" s="9"/>
      <c r="O384" s="11"/>
      <c r="P384" s="11"/>
      <c r="Q384" s="11"/>
      <c r="R384" s="11"/>
      <c r="S384" s="11"/>
      <c r="T384" s="11"/>
    </row>
    <row r="385" spans="1:20" x14ac:dyDescent="0.3">
      <c r="A385" s="9" t="str">
        <f>IF(IDNum[[#This Row],[I.D. Num]]="--","",IDNum[[#This Row],[I.D. Num]])</f>
        <v/>
      </c>
      <c r="B385" s="122"/>
      <c r="D385" s="123"/>
      <c r="G385" s="9"/>
      <c r="H385" s="11"/>
      <c r="I385" s="124"/>
      <c r="J385" s="11"/>
      <c r="K385" s="9"/>
      <c r="L385" s="108"/>
      <c r="M385" s="9"/>
      <c r="N385" s="9"/>
      <c r="O385" s="11"/>
      <c r="P385" s="11"/>
      <c r="Q385" s="11"/>
      <c r="R385" s="11"/>
      <c r="S385" s="11"/>
      <c r="T385" s="11"/>
    </row>
    <row r="386" spans="1:20" x14ac:dyDescent="0.3">
      <c r="A386" s="9" t="str">
        <f>IF(IDNum[[#This Row],[I.D. Num]]="--","",IDNum[[#This Row],[I.D. Num]])</f>
        <v/>
      </c>
      <c r="B386" s="122"/>
      <c r="D386" s="123"/>
      <c r="G386" s="9"/>
      <c r="H386" s="11"/>
      <c r="I386" s="124"/>
      <c r="J386" s="11"/>
      <c r="K386" s="9"/>
      <c r="L386" s="108"/>
      <c r="M386" s="9"/>
      <c r="N386" s="9"/>
      <c r="O386" s="11"/>
      <c r="P386" s="11"/>
      <c r="Q386" s="11"/>
      <c r="R386" s="11"/>
      <c r="S386" s="11"/>
      <c r="T386" s="11"/>
    </row>
    <row r="387" spans="1:20" x14ac:dyDescent="0.3">
      <c r="A387" s="9" t="str">
        <f>IF(IDNum[[#This Row],[I.D. Num]]="--","",IDNum[[#This Row],[I.D. Num]])</f>
        <v/>
      </c>
      <c r="B387" s="122"/>
      <c r="D387" s="123"/>
      <c r="G387" s="9"/>
      <c r="H387" s="11"/>
      <c r="I387" s="124"/>
      <c r="J387" s="11"/>
      <c r="K387" s="9"/>
      <c r="L387" s="108"/>
      <c r="M387" s="124"/>
      <c r="N387" s="9"/>
      <c r="O387" s="11"/>
      <c r="P387" s="11"/>
      <c r="Q387" s="11"/>
      <c r="R387" s="11"/>
      <c r="S387" s="11"/>
      <c r="T387" s="11"/>
    </row>
    <row r="388" spans="1:20" x14ac:dyDescent="0.3">
      <c r="A388" s="9" t="str">
        <f>IF(IDNum[[#This Row],[I.D. Num]]="--","",IDNum[[#This Row],[I.D. Num]])</f>
        <v/>
      </c>
      <c r="B388" s="122"/>
      <c r="D388" s="123"/>
      <c r="G388" s="9"/>
      <c r="H388" s="11"/>
      <c r="I388" s="124"/>
      <c r="J388" s="11"/>
      <c r="K388" s="9"/>
      <c r="L388" s="108"/>
      <c r="M388" s="124"/>
      <c r="N388" s="9"/>
      <c r="O388" s="11"/>
      <c r="P388" s="11"/>
      <c r="Q388" s="11"/>
      <c r="R388" s="11"/>
      <c r="S388" s="11"/>
      <c r="T388" s="11"/>
    </row>
    <row r="389" spans="1:20" x14ac:dyDescent="0.3">
      <c r="A389" s="9" t="str">
        <f>IF(IDNum[[#This Row],[I.D. Num]]="--","",IDNum[[#This Row],[I.D. Num]])</f>
        <v/>
      </c>
      <c r="B389" s="122"/>
      <c r="D389" s="123"/>
      <c r="G389" s="9"/>
      <c r="H389" s="11"/>
      <c r="I389" s="124"/>
      <c r="J389" s="11"/>
      <c r="K389" s="9"/>
      <c r="L389" s="108"/>
      <c r="M389" s="124"/>
      <c r="N389" s="9"/>
      <c r="O389" s="11"/>
      <c r="P389" s="11"/>
      <c r="Q389" s="11"/>
      <c r="R389" s="11"/>
      <c r="S389" s="11"/>
      <c r="T389" s="11"/>
    </row>
    <row r="390" spans="1:20" x14ac:dyDescent="0.3">
      <c r="A390" s="9" t="str">
        <f>IF(IDNum[[#This Row],[I.D. Num]]="--","",IDNum[[#This Row],[I.D. Num]])</f>
        <v/>
      </c>
      <c r="B390" s="122"/>
      <c r="D390" s="123"/>
      <c r="G390" s="9"/>
      <c r="H390" s="11"/>
      <c r="I390" s="124"/>
      <c r="J390" s="11"/>
      <c r="K390" s="9"/>
      <c r="L390" s="108"/>
      <c r="M390" s="124"/>
      <c r="N390" s="9"/>
      <c r="O390" s="11"/>
      <c r="P390" s="11"/>
      <c r="Q390" s="11"/>
      <c r="R390" s="11"/>
      <c r="S390" s="11"/>
      <c r="T390" s="11"/>
    </row>
    <row r="391" spans="1:20" x14ac:dyDescent="0.3">
      <c r="A391" s="9" t="str">
        <f>IF(IDNum[[#This Row],[I.D. Num]]="--","",IDNum[[#This Row],[I.D. Num]])</f>
        <v/>
      </c>
      <c r="B391" s="122"/>
      <c r="D391" s="123"/>
      <c r="G391" s="9"/>
      <c r="H391" s="11"/>
      <c r="I391" s="124"/>
      <c r="J391" s="11"/>
      <c r="K391" s="9"/>
      <c r="L391" s="108"/>
      <c r="M391" s="124"/>
      <c r="N391" s="9"/>
      <c r="O391" s="11"/>
      <c r="P391" s="11"/>
      <c r="Q391" s="11"/>
      <c r="R391" s="11"/>
      <c r="S391" s="11"/>
      <c r="T391" s="11"/>
    </row>
    <row r="392" spans="1:20" x14ac:dyDescent="0.3">
      <c r="A392" s="9" t="str">
        <f>IF(IDNum[[#This Row],[I.D. Num]]="--","",IDNum[[#This Row],[I.D. Num]])</f>
        <v/>
      </c>
      <c r="B392" s="122"/>
      <c r="D392" s="123"/>
      <c r="G392" s="9"/>
      <c r="H392" s="11"/>
      <c r="I392" s="124"/>
      <c r="J392" s="11"/>
      <c r="K392" s="9"/>
      <c r="L392" s="108"/>
      <c r="M392" s="124"/>
      <c r="N392" s="9"/>
      <c r="O392" s="11"/>
      <c r="P392" s="11"/>
      <c r="Q392" s="11"/>
      <c r="R392" s="11"/>
      <c r="S392" s="11"/>
      <c r="T392" s="11"/>
    </row>
    <row r="393" spans="1:20" x14ac:dyDescent="0.3">
      <c r="A393" s="9" t="str">
        <f>IF(IDNum[[#This Row],[I.D. Num]]="--","",IDNum[[#This Row],[I.D. Num]])</f>
        <v/>
      </c>
      <c r="B393" s="122"/>
      <c r="D393" s="123"/>
      <c r="G393" s="9"/>
      <c r="H393" s="11"/>
      <c r="I393" s="124"/>
      <c r="J393" s="11"/>
      <c r="K393" s="9"/>
      <c r="L393" s="108"/>
      <c r="M393" s="9"/>
      <c r="N393" s="9"/>
      <c r="O393" s="11"/>
      <c r="P393" s="11"/>
      <c r="Q393" s="11"/>
      <c r="R393" s="11"/>
      <c r="S393" s="11"/>
      <c r="T393" s="11"/>
    </row>
    <row r="394" spans="1:20" x14ac:dyDescent="0.3">
      <c r="A394" s="9" t="str">
        <f>IF(IDNum[[#This Row],[I.D. Num]]="--","",IDNum[[#This Row],[I.D. Num]])</f>
        <v/>
      </c>
      <c r="B394" s="122"/>
      <c r="D394" s="123"/>
      <c r="G394" s="9"/>
      <c r="H394" s="11"/>
      <c r="I394" s="124"/>
      <c r="J394" s="11"/>
      <c r="K394" s="9"/>
      <c r="L394" s="108"/>
      <c r="M394" s="9"/>
      <c r="N394" s="9"/>
      <c r="O394" s="11"/>
      <c r="P394" s="11"/>
      <c r="Q394" s="11"/>
      <c r="R394" s="11"/>
      <c r="S394" s="11"/>
      <c r="T394" s="11"/>
    </row>
    <row r="395" spans="1:20" x14ac:dyDescent="0.3">
      <c r="A395" s="9" t="str">
        <f>IF(IDNum[[#This Row],[I.D. Num]]="--","",IDNum[[#This Row],[I.D. Num]])</f>
        <v/>
      </c>
      <c r="B395" s="122"/>
      <c r="D395" s="123"/>
      <c r="G395" s="9"/>
      <c r="H395" s="11"/>
      <c r="I395" s="124"/>
      <c r="J395" s="11"/>
      <c r="K395" s="9"/>
      <c r="L395" s="108"/>
      <c r="M395" s="9"/>
      <c r="N395" s="9"/>
      <c r="O395" s="11"/>
      <c r="P395" s="11"/>
      <c r="Q395" s="11"/>
      <c r="R395" s="11"/>
      <c r="S395" s="11"/>
      <c r="T395" s="11"/>
    </row>
    <row r="396" spans="1:20" x14ac:dyDescent="0.3">
      <c r="A396" s="9" t="str">
        <f>IF(IDNum[[#This Row],[I.D. Num]]="--","",IDNum[[#This Row],[I.D. Num]])</f>
        <v/>
      </c>
      <c r="B396" s="122"/>
      <c r="D396" s="123"/>
      <c r="G396" s="9"/>
      <c r="H396" s="11"/>
      <c r="I396" s="124"/>
      <c r="J396" s="11"/>
      <c r="K396" s="9"/>
      <c r="L396" s="108"/>
      <c r="M396" s="9"/>
      <c r="N396" s="9"/>
      <c r="O396" s="11"/>
      <c r="P396" s="11"/>
      <c r="Q396" s="11"/>
      <c r="R396" s="11"/>
      <c r="S396" s="11"/>
      <c r="T396" s="11"/>
    </row>
    <row r="397" spans="1:20" x14ac:dyDescent="0.3">
      <c r="A397" s="9" t="str">
        <f>IF(IDNum[[#This Row],[I.D. Num]]="--","",IDNum[[#This Row],[I.D. Num]])</f>
        <v/>
      </c>
      <c r="B397" s="122"/>
      <c r="D397" s="123"/>
      <c r="G397" s="9"/>
      <c r="H397" s="11"/>
      <c r="I397" s="124"/>
      <c r="J397" s="11"/>
      <c r="K397" s="9"/>
      <c r="L397" s="108"/>
      <c r="M397" s="9"/>
      <c r="N397" s="9"/>
      <c r="O397" s="11"/>
      <c r="P397" s="11"/>
      <c r="Q397" s="11"/>
      <c r="R397" s="11"/>
      <c r="S397" s="11"/>
      <c r="T397" s="11"/>
    </row>
    <row r="398" spans="1:20" x14ac:dyDescent="0.3">
      <c r="A398" s="9" t="str">
        <f>IF(IDNum[[#This Row],[I.D. Num]]="--","",IDNum[[#This Row],[I.D. Num]])</f>
        <v/>
      </c>
      <c r="B398" s="122"/>
      <c r="D398" s="123"/>
      <c r="G398" s="9"/>
      <c r="H398" s="11"/>
      <c r="I398" s="124"/>
      <c r="J398" s="11"/>
      <c r="K398" s="9"/>
      <c r="L398" s="108"/>
      <c r="M398" s="9"/>
      <c r="N398" s="9"/>
      <c r="O398" s="11"/>
      <c r="P398" s="11"/>
      <c r="Q398" s="11"/>
      <c r="R398" s="11"/>
      <c r="S398" s="11"/>
      <c r="T398" s="11"/>
    </row>
    <row r="399" spans="1:20" x14ac:dyDescent="0.3">
      <c r="A399" s="9" t="str">
        <f>IF(IDNum[[#This Row],[I.D. Num]]="--","",IDNum[[#This Row],[I.D. Num]])</f>
        <v/>
      </c>
      <c r="B399" s="122"/>
      <c r="D399" s="123"/>
      <c r="G399" s="9"/>
      <c r="H399" s="11"/>
      <c r="I399" s="124"/>
      <c r="J399" s="11"/>
      <c r="K399" s="9"/>
      <c r="L399" s="108"/>
      <c r="M399" s="9"/>
      <c r="N399" s="9"/>
      <c r="O399" s="11"/>
      <c r="P399" s="11"/>
      <c r="Q399" s="11"/>
      <c r="R399" s="11"/>
      <c r="S399" s="11"/>
      <c r="T399" s="11"/>
    </row>
    <row r="400" spans="1:20" x14ac:dyDescent="0.3">
      <c r="A400" s="9" t="str">
        <f>IF(IDNum[[#This Row],[I.D. Num]]="--","",IDNum[[#This Row],[I.D. Num]])</f>
        <v/>
      </c>
      <c r="B400" s="122"/>
      <c r="D400" s="123"/>
      <c r="G400" s="9"/>
      <c r="H400" s="11"/>
      <c r="I400" s="124"/>
      <c r="J400" s="11"/>
      <c r="K400" s="9"/>
      <c r="L400" s="108"/>
      <c r="M400" s="9"/>
      <c r="N400" s="9"/>
      <c r="O400" s="11"/>
      <c r="P400" s="11"/>
      <c r="Q400" s="11"/>
      <c r="R400" s="11"/>
      <c r="S400" s="11"/>
      <c r="T400" s="11"/>
    </row>
    <row r="401" spans="1:20" x14ac:dyDescent="0.3">
      <c r="A401" s="9" t="str">
        <f>IF(IDNum[[#This Row],[I.D. Num]]="--","",IDNum[[#This Row],[I.D. Num]])</f>
        <v/>
      </c>
      <c r="B401" s="122"/>
      <c r="D401" s="123"/>
      <c r="G401" s="9"/>
      <c r="H401" s="11"/>
      <c r="I401" s="124"/>
      <c r="J401" s="11"/>
      <c r="K401" s="9"/>
      <c r="L401" s="108"/>
      <c r="M401" s="9"/>
      <c r="N401" s="9"/>
      <c r="O401" s="11"/>
      <c r="P401" s="11"/>
      <c r="Q401" s="11"/>
      <c r="R401" s="11"/>
      <c r="S401" s="11"/>
      <c r="T401" s="11"/>
    </row>
    <row r="402" spans="1:20" x14ac:dyDescent="0.3">
      <c r="A402" s="9" t="str">
        <f>IF(IDNum[[#This Row],[I.D. Num]]="--","",IDNum[[#This Row],[I.D. Num]])</f>
        <v/>
      </c>
      <c r="B402" s="122"/>
      <c r="D402" s="123"/>
      <c r="G402" s="9"/>
      <c r="H402" s="11"/>
      <c r="I402" s="124"/>
      <c r="J402" s="11"/>
      <c r="K402" s="9"/>
      <c r="L402" s="108"/>
      <c r="M402" s="9"/>
      <c r="N402" s="9"/>
      <c r="O402" s="11"/>
      <c r="P402" s="11"/>
      <c r="Q402" s="11"/>
      <c r="R402" s="11"/>
      <c r="S402" s="11"/>
      <c r="T402" s="11"/>
    </row>
    <row r="403" spans="1:20" x14ac:dyDescent="0.3">
      <c r="A403" s="9" t="str">
        <f>IF(IDNum[[#This Row],[I.D. Num]]="--","",IDNum[[#This Row],[I.D. Num]])</f>
        <v/>
      </c>
      <c r="B403" s="122"/>
      <c r="D403" s="123"/>
      <c r="G403" s="9"/>
      <c r="H403" s="11"/>
      <c r="I403" s="124"/>
      <c r="J403" s="11"/>
      <c r="K403" s="9"/>
      <c r="L403" s="108"/>
      <c r="M403" s="9"/>
      <c r="N403" s="9"/>
      <c r="O403" s="11"/>
      <c r="P403" s="11"/>
      <c r="Q403" s="11"/>
      <c r="R403" s="11"/>
      <c r="S403" s="11"/>
      <c r="T403" s="11"/>
    </row>
  </sheetData>
  <mergeCells count="5">
    <mergeCell ref="O1:R1"/>
    <mergeCell ref="O2:T2"/>
    <mergeCell ref="S1:T1"/>
    <mergeCell ref="L2:N2"/>
    <mergeCell ref="B2:K2"/>
  </mergeCells>
  <phoneticPr fontId="42" type="noConversion"/>
  <dataValidations count="2">
    <dataValidation type="list" errorStyle="information" allowBlank="1" showInputMessage="1" sqref="C4:D403" xr:uid="{07B44FE2-6674-47E5-A43E-791783755E36}">
      <formula1>INDIRECT(B4)</formula1>
    </dataValidation>
    <dataValidation errorStyle="information" allowBlank="1" showInputMessage="1" showErrorMessage="1" errorTitle="I.D. Changed" error="This ID is no longer automatically calculated. If this was by mistake, click and drag the formula from the cell below." sqref="A1:A1048576" xr:uid="{66AE24FD-B29A-46D5-8982-381C24DABC86}"/>
  </dataValidations>
  <hyperlinks>
    <hyperlink ref="B3:C3" location="Definitions!B9" display="Category" xr:uid="{A97F04FE-F490-4967-9B72-38C3A3333ECA}"/>
    <hyperlink ref="E3" location="Definitions!B92" display="Size " xr:uid="{D5866167-87A9-4EF2-B07B-1D98AECFFE40}"/>
    <hyperlink ref="G3" location="Definitions!B94" display="Location" xr:uid="{0CCCBB43-C926-4C5F-8D30-46C92EA951C8}"/>
    <hyperlink ref="H3" location="Definitions!B95" display="Installation Year" xr:uid="{00959869-25EE-424E-8E77-5FF16B1466AD}"/>
    <hyperlink ref="I3" location="Definitions!B96" display="Installation Estimated?" xr:uid="{5604533E-AEF0-4060-8AF0-71C72792BBE2}"/>
    <hyperlink ref="J3" location="Definitions!B97" display="Current Condition" xr:uid="{16E47E52-40E3-41BB-B624-CF81214772DC}"/>
    <hyperlink ref="K3" location="Definitions!B98" display="Repair and Maintenance History " xr:uid="{CF6C4667-70E2-4789-9A23-7190C1D80DF8}"/>
  </hyperlinks>
  <pageMargins left="0.25" right="0.25" top="0.75" bottom="0.75" header="0.3" footer="0.3"/>
  <pageSetup scale="37" fitToHeight="0" orientation="landscape" r:id="rId1"/>
  <drawing r:id="rId2"/>
  <legacyDrawing r:id="rId3"/>
  <tableParts count="1">
    <tablePart r:id="rId4"/>
  </tableParts>
  <extLst>
    <ext xmlns:x14="http://schemas.microsoft.com/office/spreadsheetml/2009/9/main" uri="{CCE6A557-97BC-4b89-ADB6-D9C93CAAB3DF}">
      <x14:dataValidations xmlns:xm="http://schemas.microsoft.com/office/excel/2006/main" count="9">
        <x14:dataValidation type="list" allowBlank="1" showInputMessage="1" showErrorMessage="1" xr:uid="{7D6B0737-23CF-4E91-976A-F43A86B6FA95}">
          <x14:formula1>
            <xm:f>'Drop-down lists'!$B$43:$B$44</xm:f>
          </x14:formula1>
          <xm:sqref>I4:I403</xm:sqref>
        </x14:dataValidation>
        <x14:dataValidation type="list" errorStyle="information" allowBlank="1" showInputMessage="1" xr:uid="{FEDEE524-0202-4651-B787-F0D60A7D42B0}">
          <x14:formula1>
            <xm:f>'Drop-down lists'!$A$48:$A$60</xm:f>
          </x14:formula1>
          <xm:sqref>N4:N403</xm:sqref>
        </x14:dataValidation>
        <x14:dataValidation type="list" allowBlank="1" showInputMessage="1" showErrorMessage="1" xr:uid="{8FA090D3-6F5E-4BF2-BCE1-9C937B0C5CDF}">
          <x14:formula1>
            <xm:f>'Drop-down lists'!$C$64:$C$65</xm:f>
          </x14:formula1>
          <xm:sqref>Q4:R403</xm:sqref>
        </x14:dataValidation>
        <x14:dataValidation type="list" allowBlank="1" showInputMessage="1" showErrorMessage="1" xr:uid="{8DA981DA-CA37-4A7D-A361-25637BAF7336}">
          <x14:formula1>
            <xm:f>'Drop-down lists'!$B$64:$B$67</xm:f>
          </x14:formula1>
          <xm:sqref>P4:P403</xm:sqref>
        </x14:dataValidation>
        <x14:dataValidation type="list" allowBlank="1" showInputMessage="1" showErrorMessage="1" xr:uid="{21B7F49D-8530-4481-921D-62B36B92E3BD}">
          <x14:formula1>
            <xm:f>'Drop-down lists'!$A$64:$A$65</xm:f>
          </x14:formula1>
          <xm:sqref>O4:O403</xm:sqref>
        </x14:dataValidation>
        <x14:dataValidation type="list" allowBlank="1" showInputMessage="1" showErrorMessage="1" xr:uid="{7D7A8321-C473-4FE2-9057-9BC8C68C1F7B}">
          <x14:formula1>
            <xm:f>'Drop-down lists'!$F$64:$F$65</xm:f>
          </x14:formula1>
          <xm:sqref>T4:T403</xm:sqref>
        </x14:dataValidation>
        <x14:dataValidation type="list" allowBlank="1" showInputMessage="1" showErrorMessage="1" xr:uid="{C69EAFBA-92D2-4A12-8588-DAA257618D8B}">
          <x14:formula1>
            <xm:f>'Drop-down lists'!$E$64:$E$66</xm:f>
          </x14:formula1>
          <xm:sqref>S4:S403</xm:sqref>
        </x14:dataValidation>
        <x14:dataValidation type="list" allowBlank="1" showInputMessage="1" showErrorMessage="1" xr:uid="{2A2E6BEA-9C6D-4226-8117-50ED39B34EAA}">
          <x14:formula1>
            <xm:f>'Drop-down lists'!$A$43:$A$45</xm:f>
          </x14:formula1>
          <xm:sqref>J4:J403</xm:sqref>
        </x14:dataValidation>
        <x14:dataValidation type="list" allowBlank="1" showInputMessage="1" showErrorMessage="1" xr:uid="{39CC8A50-97F1-4A30-A3F4-0CAE8F6EA54E}">
          <x14:formula1>
            <xm:f>'Drop-down lists'!$A$4:$A$18</xm:f>
          </x14:formula1>
          <xm:sqref>B4:B403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23243-B0C4-44F0-A310-1404E3F274E0}">
  <sheetPr codeName="Sheet7"/>
  <dimension ref="A1:C1003"/>
  <sheetViews>
    <sheetView topLeftCell="A368" workbookViewId="0">
      <selection activeCell="B1008" sqref="B1008"/>
    </sheetView>
  </sheetViews>
  <sheetFormatPr defaultRowHeight="15" x14ac:dyDescent="0.25"/>
  <cols>
    <col min="1" max="2" width="13.85546875" bestFit="1" customWidth="1"/>
    <col min="3" max="3" width="19" customWidth="1"/>
    <col min="4" max="4" width="9.7109375" customWidth="1"/>
  </cols>
  <sheetData>
    <row r="1" spans="1:3" s="95" customFormat="1" x14ac:dyDescent="0.25"/>
    <row r="2" spans="1:3" s="95" customFormat="1" ht="18.75" x14ac:dyDescent="0.3">
      <c r="A2" s="221" t="s">
        <v>511</v>
      </c>
      <c r="B2" s="221"/>
      <c r="C2" s="221"/>
    </row>
    <row r="3" spans="1:3" s="7" customFormat="1" x14ac:dyDescent="0.25">
      <c r="A3" t="s">
        <v>508</v>
      </c>
      <c r="B3" t="s">
        <v>509</v>
      </c>
      <c r="C3" t="s">
        <v>510</v>
      </c>
    </row>
    <row r="4" spans="1:3" x14ac:dyDescent="0.25">
      <c r="A4" t="str">
        <f>IF(DataCollect[[#This Row],[Category]]="","",LEFT(DataCollect[[#This Row],[Category]],2)&amp;LEFT(DataCollect[[#This Row],[Type]],2))&amp;_xlfn.CONCAT("-",DataCollect[[#This Row],[Installation Year]])</f>
        <v>-</v>
      </c>
      <c r="B4" t="str">
        <f>IF(COUNTIF($A$4:$A4,A4)-COUNTIF($A$4:$A4,"-")=0,"",COUNTIF($A$4:$A4,A4)-COUNTIF($A$4:$A4,"-"))</f>
        <v/>
      </c>
      <c r="C4" t="str">
        <f>_xlfn.CONCAT($A4,"-",$B4)</f>
        <v>--</v>
      </c>
    </row>
    <row r="5" spans="1:3" x14ac:dyDescent="0.25">
      <c r="A5" t="str">
        <f>IF(DataCollect[[#This Row],[Category]]="","",LEFT(DataCollect[[#This Row],[Category]],2)&amp;LEFT(DataCollect[[#This Row],[Type]],2))&amp;_xlfn.CONCAT("-",DataCollect[[#This Row],[Installation Year]])</f>
        <v>-</v>
      </c>
      <c r="B5" t="str">
        <f>IF(COUNTIF($A$4:$A5,A5)-COUNTIF($A$4:$A5,"-")=0,"",COUNTIF($A$4:$A5,A5)-COUNTIF($A$4:$A5,"-"))</f>
        <v/>
      </c>
      <c r="C5" t="str">
        <f t="shared" ref="C5:C456" si="0">_xlfn.CONCAT($A5,"-",$B5)</f>
        <v>--</v>
      </c>
    </row>
    <row r="6" spans="1:3" x14ac:dyDescent="0.25">
      <c r="A6" t="str">
        <f>IF(DataCollect[[#This Row],[Category]]="","",LEFT(DataCollect[[#This Row],[Category]],2)&amp;LEFT(DataCollect[[#This Row],[Type]],2))&amp;_xlfn.CONCAT("-",DataCollect[[#This Row],[Installation Year]])</f>
        <v>-</v>
      </c>
      <c r="B6" t="str">
        <f>IF(COUNTIF($A$4:$A6,A6)-COUNTIF($A$4:$A6,"-")=0,"",COUNTIF($A$4:$A6,A6)-COUNTIF($A$4:$A6,"-"))</f>
        <v/>
      </c>
      <c r="C6" t="str">
        <f t="shared" si="0"/>
        <v>--</v>
      </c>
    </row>
    <row r="7" spans="1:3" x14ac:dyDescent="0.25">
      <c r="A7" t="str">
        <f>IF(DataCollect[[#This Row],[Category]]="","",LEFT(DataCollect[[#This Row],[Category]],2)&amp;LEFT(DataCollect[[#This Row],[Type]],2))&amp;_xlfn.CONCAT("-",DataCollect[[#This Row],[Installation Year]])</f>
        <v>-</v>
      </c>
      <c r="B7" t="str">
        <f>IF(COUNTIF($A$4:$A7,A7)-COUNTIF($A$4:$A7,"-")=0,"",COUNTIF($A$4:$A7,A7)-COUNTIF($A$4:$A7,"-"))</f>
        <v/>
      </c>
      <c r="C7" t="str">
        <f t="shared" si="0"/>
        <v>--</v>
      </c>
    </row>
    <row r="8" spans="1:3" x14ac:dyDescent="0.25">
      <c r="A8" t="str">
        <f>IF(DataCollect[[#This Row],[Category]]="","",LEFT(DataCollect[[#This Row],[Category]],2)&amp;LEFT(DataCollect[[#This Row],[Type]],2))&amp;_xlfn.CONCAT("-",DataCollect[[#This Row],[Installation Year]])</f>
        <v>-</v>
      </c>
      <c r="B8" t="str">
        <f>IF(COUNTIF($A$4:$A8,A8)-COUNTIF($A$4:$A8,"-")=0,"",COUNTIF($A$4:$A8,A8)-COUNTIF($A$4:$A8,"-"))</f>
        <v/>
      </c>
      <c r="C8" t="str">
        <f>_xlfn.CONCAT($A8,"-",$B8)</f>
        <v>--</v>
      </c>
    </row>
    <row r="9" spans="1:3" x14ac:dyDescent="0.25">
      <c r="A9" t="str">
        <f>IF(DataCollect[[#This Row],[Category]]="","",LEFT(DataCollect[[#This Row],[Category]],2)&amp;LEFT(DataCollect[[#This Row],[Type]],2))&amp;_xlfn.CONCAT("-",DataCollect[[#This Row],[Installation Year]])</f>
        <v>-</v>
      </c>
      <c r="B9" t="str">
        <f>IF(COUNTIF($A$4:$A9,A9)-COUNTIF($A$4:$A9,"-")=0,"",COUNTIF($A$4:$A9,A9)-COUNTIF($A$4:$A9,"-"))</f>
        <v/>
      </c>
      <c r="C9" t="str">
        <f t="shared" si="0"/>
        <v>--</v>
      </c>
    </row>
    <row r="10" spans="1:3" x14ac:dyDescent="0.25">
      <c r="A10" t="str">
        <f>IF(DataCollect[[#This Row],[Category]]="","",LEFT(DataCollect[[#This Row],[Category]],2)&amp;LEFT(DataCollect[[#This Row],[Type]],2))&amp;_xlfn.CONCAT("-",DataCollect[[#This Row],[Installation Year]])</f>
        <v>-</v>
      </c>
      <c r="B10" t="str">
        <f>IF(COUNTIF($A$4:$A10,A10)-COUNTIF($A$4:$A10,"-")=0,"",COUNTIF($A$4:$A10,A10)-COUNTIF($A$4:$A10,"-"))</f>
        <v/>
      </c>
      <c r="C10" t="str">
        <f t="shared" si="0"/>
        <v>--</v>
      </c>
    </row>
    <row r="11" spans="1:3" x14ac:dyDescent="0.25">
      <c r="A11" t="str">
        <f>IF(DataCollect[[#This Row],[Category]]="","",LEFT(DataCollect[[#This Row],[Category]],2)&amp;LEFT(DataCollect[[#This Row],[Type]],2))&amp;_xlfn.CONCAT("-",DataCollect[[#This Row],[Installation Year]])</f>
        <v>-</v>
      </c>
      <c r="B11" t="str">
        <f>IF(COUNTIF($A$4:$A11,A11)-COUNTIF($A$4:$A11,"-")=0,"",COUNTIF($A$4:$A11,A11)-COUNTIF($A$4:$A11,"-"))</f>
        <v/>
      </c>
      <c r="C11" t="str">
        <f t="shared" si="0"/>
        <v>--</v>
      </c>
    </row>
    <row r="12" spans="1:3" x14ac:dyDescent="0.25">
      <c r="A12" t="str">
        <f>IF(DataCollect[[#This Row],[Category]]="","",LEFT(DataCollect[[#This Row],[Category]],2)&amp;LEFT(DataCollect[[#This Row],[Type]],2))&amp;_xlfn.CONCAT("-",DataCollect[[#This Row],[Installation Year]])</f>
        <v>-</v>
      </c>
      <c r="B12" t="str">
        <f>IF(COUNTIF($A$4:$A12,A12)-COUNTIF($A$4:$A12,"-")=0,"",COUNTIF($A$4:$A12,A12)-COUNTIF($A$4:$A12,"-"))</f>
        <v/>
      </c>
      <c r="C12" t="str">
        <f t="shared" ref="C12:C75" si="1">_xlfn.CONCAT($A12,"-",$B12)</f>
        <v>--</v>
      </c>
    </row>
    <row r="13" spans="1:3" x14ac:dyDescent="0.25">
      <c r="A13" t="str">
        <f>IF(DataCollect[[#This Row],[Category]]="","",LEFT(DataCollect[[#This Row],[Category]],2)&amp;LEFT(DataCollect[[#This Row],[Type]],2))&amp;_xlfn.CONCAT("-",DataCollect[[#This Row],[Installation Year]])</f>
        <v>-</v>
      </c>
      <c r="B13" t="str">
        <f>IF(COUNTIF($A$4:$A13,A13)-COUNTIF($A$4:$A13,"-")=0,"",COUNTIF($A$4:$A13,A13)-COUNTIF($A$4:$A13,"-"))</f>
        <v/>
      </c>
      <c r="C13" t="str">
        <f t="shared" si="1"/>
        <v>--</v>
      </c>
    </row>
    <row r="14" spans="1:3" x14ac:dyDescent="0.25">
      <c r="A14" t="str">
        <f>IF(DataCollect[[#This Row],[Category]]="","",LEFT(DataCollect[[#This Row],[Category]],2)&amp;LEFT(DataCollect[[#This Row],[Type]],2))&amp;_xlfn.CONCAT("-",DataCollect[[#This Row],[Installation Year]])</f>
        <v>-</v>
      </c>
      <c r="B14" t="str">
        <f>IF(COUNTIF($A$4:$A14,A14)-COUNTIF($A$4:$A14,"-")=0,"",COUNTIF($A$4:$A14,A14)-COUNTIF($A$4:$A14,"-"))</f>
        <v/>
      </c>
      <c r="C14" t="str">
        <f t="shared" si="1"/>
        <v>--</v>
      </c>
    </row>
    <row r="15" spans="1:3" x14ac:dyDescent="0.25">
      <c r="A15" t="str">
        <f>IF(DataCollect[[#This Row],[Category]]="","",LEFT(DataCollect[[#This Row],[Category]],2)&amp;LEFT(DataCollect[[#This Row],[Type]],2))&amp;_xlfn.CONCAT("-",DataCollect[[#This Row],[Installation Year]])</f>
        <v>-</v>
      </c>
      <c r="B15" t="str">
        <f>IF(COUNTIF($A$4:$A15,A15)-COUNTIF($A$4:$A15,"-")=0,"",COUNTIF($A$4:$A15,A15)-COUNTIF($A$4:$A15,"-"))</f>
        <v/>
      </c>
      <c r="C15" t="str">
        <f t="shared" si="1"/>
        <v>--</v>
      </c>
    </row>
    <row r="16" spans="1:3" x14ac:dyDescent="0.25">
      <c r="A16" t="str">
        <f>IF(DataCollect[[#This Row],[Category]]="","",LEFT(DataCollect[[#This Row],[Category]],2)&amp;LEFT(DataCollect[[#This Row],[Type]],2))&amp;_xlfn.CONCAT("-",DataCollect[[#This Row],[Installation Year]])</f>
        <v>-</v>
      </c>
      <c r="B16" t="str">
        <f>IF(COUNTIF($A$4:$A16,A16)-COUNTIF($A$4:$A16,"-")=0,"",COUNTIF($A$4:$A16,A16)-COUNTIF($A$4:$A16,"-"))</f>
        <v/>
      </c>
      <c r="C16" t="str">
        <f t="shared" si="1"/>
        <v>--</v>
      </c>
    </row>
    <row r="17" spans="1:3" x14ac:dyDescent="0.25">
      <c r="A17" t="str">
        <f>IF(DataCollect[[#This Row],[Category]]="","",LEFT(DataCollect[[#This Row],[Category]],2)&amp;LEFT(DataCollect[[#This Row],[Type]],2))&amp;_xlfn.CONCAT("-",DataCollect[[#This Row],[Installation Year]])</f>
        <v>-</v>
      </c>
      <c r="B17" t="str">
        <f>IF(COUNTIF($A$4:$A17,A17)-COUNTIF($A$4:$A17,"-")=0,"",COUNTIF($A$4:$A17,A17)-COUNTIF($A$4:$A17,"-"))</f>
        <v/>
      </c>
      <c r="C17" t="str">
        <f t="shared" si="1"/>
        <v>--</v>
      </c>
    </row>
    <row r="18" spans="1:3" x14ac:dyDescent="0.25">
      <c r="A18" t="str">
        <f>IF(DataCollect[[#This Row],[Category]]="","",LEFT(DataCollect[[#This Row],[Category]],2)&amp;LEFT(DataCollect[[#This Row],[Type]],2))&amp;_xlfn.CONCAT("-",DataCollect[[#This Row],[Installation Year]])</f>
        <v>-</v>
      </c>
      <c r="B18" t="str">
        <f>IF(COUNTIF($A$4:$A18,A18)-COUNTIF($A$4:$A18,"-")=0,"",COUNTIF($A$4:$A18,A18)-COUNTIF($A$4:$A18,"-"))</f>
        <v/>
      </c>
      <c r="C18" t="str">
        <f t="shared" si="1"/>
        <v>--</v>
      </c>
    </row>
    <row r="19" spans="1:3" x14ac:dyDescent="0.25">
      <c r="A19" t="str">
        <f>IF(DataCollect[[#This Row],[Category]]="","",LEFT(DataCollect[[#This Row],[Category]],2)&amp;LEFT(DataCollect[[#This Row],[Type]],2))&amp;_xlfn.CONCAT("-",DataCollect[[#This Row],[Installation Year]])</f>
        <v>-</v>
      </c>
      <c r="B19" t="str">
        <f>IF(COUNTIF($A$4:$A19,A19)-COUNTIF($A$4:$A19,"-")=0,"",COUNTIF($A$4:$A19,A19)-COUNTIF($A$4:$A19,"-"))</f>
        <v/>
      </c>
      <c r="C19" t="str">
        <f t="shared" si="1"/>
        <v>--</v>
      </c>
    </row>
    <row r="20" spans="1:3" x14ac:dyDescent="0.25">
      <c r="A20" t="str">
        <f>IF(DataCollect[[#This Row],[Category]]="","",LEFT(DataCollect[[#This Row],[Category]],2)&amp;LEFT(DataCollect[[#This Row],[Type]],2))&amp;_xlfn.CONCAT("-",DataCollect[[#This Row],[Installation Year]])</f>
        <v>-</v>
      </c>
      <c r="B20" t="str">
        <f>IF(COUNTIF($A$4:$A20,A20)-COUNTIF($A$4:$A20,"-")=0,"",COUNTIF($A$4:$A20,A20)-COUNTIF($A$4:$A20,"-"))</f>
        <v/>
      </c>
      <c r="C20" t="str">
        <f t="shared" si="1"/>
        <v>--</v>
      </c>
    </row>
    <row r="21" spans="1:3" x14ac:dyDescent="0.25">
      <c r="A21" t="str">
        <f>IF(DataCollect[[#This Row],[Category]]="","",LEFT(DataCollect[[#This Row],[Category]],2)&amp;LEFT(DataCollect[[#This Row],[Type]],2))&amp;_xlfn.CONCAT("-",DataCollect[[#This Row],[Installation Year]])</f>
        <v>-</v>
      </c>
      <c r="B21" t="str">
        <f>IF(COUNTIF($A$4:$A21,A21)-COUNTIF($A$4:$A21,"-")=0,"",COUNTIF($A$4:$A21,A21)-COUNTIF($A$4:$A21,"-"))</f>
        <v/>
      </c>
      <c r="C21" t="str">
        <f t="shared" si="1"/>
        <v>--</v>
      </c>
    </row>
    <row r="22" spans="1:3" x14ac:dyDescent="0.25">
      <c r="A22" t="str">
        <f>IF(DataCollect[[#This Row],[Category]]="","",LEFT(DataCollect[[#This Row],[Category]],2)&amp;LEFT(DataCollect[[#This Row],[Type]],2))&amp;_xlfn.CONCAT("-",DataCollect[[#This Row],[Installation Year]])</f>
        <v>-</v>
      </c>
      <c r="B22" t="str">
        <f>IF(COUNTIF($A$4:$A22,A22)-COUNTIF($A$4:$A22,"-")=0,"",COUNTIF($A$4:$A22,A22)-COUNTIF($A$4:$A22,"-"))</f>
        <v/>
      </c>
      <c r="C22" t="str">
        <f t="shared" si="1"/>
        <v>--</v>
      </c>
    </row>
    <row r="23" spans="1:3" x14ac:dyDescent="0.25">
      <c r="A23" t="str">
        <f>IF(DataCollect[[#This Row],[Category]]="","",LEFT(DataCollect[[#This Row],[Category]],2)&amp;LEFT(DataCollect[[#This Row],[Type]],2))&amp;_xlfn.CONCAT("-",DataCollect[[#This Row],[Installation Year]])</f>
        <v>-</v>
      </c>
      <c r="B23" t="str">
        <f>IF(COUNTIF($A$4:$A23,A23)-COUNTIF($A$4:$A23,"-")=0,"",COUNTIF($A$4:$A23,A23)-COUNTIF($A$4:$A23,"-"))</f>
        <v/>
      </c>
      <c r="C23" t="str">
        <f t="shared" si="1"/>
        <v>--</v>
      </c>
    </row>
    <row r="24" spans="1:3" x14ac:dyDescent="0.25">
      <c r="A24" t="str">
        <f>IF(DataCollect[[#This Row],[Category]]="","",LEFT(DataCollect[[#This Row],[Category]],2)&amp;LEFT(DataCollect[[#This Row],[Type]],2))&amp;_xlfn.CONCAT("-",DataCollect[[#This Row],[Installation Year]])</f>
        <v>-</v>
      </c>
      <c r="B24" t="str">
        <f>IF(COUNTIF($A$4:$A24,A24)-COUNTIF($A$4:$A24,"-")=0,"",COUNTIF($A$4:$A24,A24)-COUNTIF($A$4:$A24,"-"))</f>
        <v/>
      </c>
      <c r="C24" t="str">
        <f t="shared" si="1"/>
        <v>--</v>
      </c>
    </row>
    <row r="25" spans="1:3" x14ac:dyDescent="0.25">
      <c r="A25" t="str">
        <f>IF(DataCollect[[#This Row],[Category]]="","",LEFT(DataCollect[[#This Row],[Category]],2)&amp;LEFT(DataCollect[[#This Row],[Type]],2))&amp;_xlfn.CONCAT("-",DataCollect[[#This Row],[Installation Year]])</f>
        <v>-</v>
      </c>
      <c r="B25" t="str">
        <f>IF(COUNTIF($A$4:$A25,A25)-COUNTIF($A$4:$A25,"-")=0,"",COUNTIF($A$4:$A25,A25)-COUNTIF($A$4:$A25,"-"))</f>
        <v/>
      </c>
      <c r="C25" t="str">
        <f t="shared" si="1"/>
        <v>--</v>
      </c>
    </row>
    <row r="26" spans="1:3" x14ac:dyDescent="0.25">
      <c r="A26" t="str">
        <f>IF(DataCollect[[#This Row],[Category]]="","",LEFT(DataCollect[[#This Row],[Category]],2)&amp;LEFT(DataCollect[[#This Row],[Type]],2))&amp;_xlfn.CONCAT("-",DataCollect[[#This Row],[Installation Year]])</f>
        <v>-</v>
      </c>
      <c r="B26" t="str">
        <f>IF(COUNTIF($A$4:$A26,A26)-COUNTIF($A$4:$A26,"-")=0,"",COUNTIF($A$4:$A26,A26)-COUNTIF($A$4:$A26,"-"))</f>
        <v/>
      </c>
      <c r="C26" t="str">
        <f t="shared" si="1"/>
        <v>--</v>
      </c>
    </row>
    <row r="27" spans="1:3" x14ac:dyDescent="0.25">
      <c r="A27" t="str">
        <f>IF(DataCollect[[#This Row],[Category]]="","",LEFT(DataCollect[[#This Row],[Category]],2)&amp;LEFT(DataCollect[[#This Row],[Type]],2))&amp;_xlfn.CONCAT("-",DataCollect[[#This Row],[Installation Year]])</f>
        <v>-</v>
      </c>
      <c r="B27" t="str">
        <f>IF(COUNTIF($A$4:$A27,A27)-COUNTIF($A$4:$A27,"-")=0,"",COUNTIF($A$4:$A27,A27)-COUNTIF($A$4:$A27,"-"))</f>
        <v/>
      </c>
      <c r="C27" t="str">
        <f t="shared" si="1"/>
        <v>--</v>
      </c>
    </row>
    <row r="28" spans="1:3" x14ac:dyDescent="0.25">
      <c r="A28" t="str">
        <f>IF(DataCollect[[#This Row],[Category]]="","",LEFT(DataCollect[[#This Row],[Category]],2)&amp;LEFT(DataCollect[[#This Row],[Type]],2))&amp;_xlfn.CONCAT("-",DataCollect[[#This Row],[Installation Year]])</f>
        <v>-</v>
      </c>
      <c r="B28" t="str">
        <f>IF(COUNTIF($A$4:$A28,A28)-COUNTIF($A$4:$A28,"-")=0,"",COUNTIF($A$4:$A28,A28)-COUNTIF($A$4:$A28,"-"))</f>
        <v/>
      </c>
      <c r="C28" t="str">
        <f t="shared" si="1"/>
        <v>--</v>
      </c>
    </row>
    <row r="29" spans="1:3" x14ac:dyDescent="0.25">
      <c r="A29" t="str">
        <f>IF(DataCollect[[#This Row],[Category]]="","",LEFT(DataCollect[[#This Row],[Category]],2)&amp;LEFT(DataCollect[[#This Row],[Type]],2))&amp;_xlfn.CONCAT("-",DataCollect[[#This Row],[Installation Year]])</f>
        <v>-</v>
      </c>
      <c r="B29" t="str">
        <f>IF(COUNTIF($A$4:$A29,A29)-COUNTIF($A$4:$A29,"-")=0,"",COUNTIF($A$4:$A29,A29)-COUNTIF($A$4:$A29,"-"))</f>
        <v/>
      </c>
      <c r="C29" t="str">
        <f t="shared" si="1"/>
        <v>--</v>
      </c>
    </row>
    <row r="30" spans="1:3" x14ac:dyDescent="0.25">
      <c r="A30" t="str">
        <f>IF(DataCollect[[#This Row],[Category]]="","",LEFT(DataCollect[[#This Row],[Category]],2)&amp;LEFT(DataCollect[[#This Row],[Type]],2))&amp;_xlfn.CONCAT("-",DataCollect[[#This Row],[Installation Year]])</f>
        <v>-</v>
      </c>
      <c r="B30" t="str">
        <f>IF(COUNTIF($A$4:$A30,A30)-COUNTIF($A$4:$A30,"-")=0,"",COUNTIF($A$4:$A30,A30)-COUNTIF($A$4:$A30,"-"))</f>
        <v/>
      </c>
      <c r="C30" t="str">
        <f t="shared" si="1"/>
        <v>--</v>
      </c>
    </row>
    <row r="31" spans="1:3" x14ac:dyDescent="0.25">
      <c r="A31" t="str">
        <f>IF(DataCollect[[#This Row],[Category]]="","",LEFT(DataCollect[[#This Row],[Category]],2)&amp;LEFT(DataCollect[[#This Row],[Type]],2))&amp;_xlfn.CONCAT("-",DataCollect[[#This Row],[Installation Year]])</f>
        <v>-</v>
      </c>
      <c r="B31" t="str">
        <f>IF(COUNTIF($A$4:$A31,A31)-COUNTIF($A$4:$A31,"-")=0,"",COUNTIF($A$4:$A31,A31)-COUNTIF($A$4:$A31,"-"))</f>
        <v/>
      </c>
      <c r="C31" t="str">
        <f t="shared" si="1"/>
        <v>--</v>
      </c>
    </row>
    <row r="32" spans="1:3" x14ac:dyDescent="0.25">
      <c r="A32" t="str">
        <f>IF(DataCollect[[#This Row],[Category]]="","",LEFT(DataCollect[[#This Row],[Category]],2)&amp;LEFT(DataCollect[[#This Row],[Type]],2))&amp;_xlfn.CONCAT("-",DataCollect[[#This Row],[Installation Year]])</f>
        <v>-</v>
      </c>
      <c r="B32" t="str">
        <f>IF(COUNTIF($A$4:$A32,A32)-COUNTIF($A$4:$A32,"-")=0,"",COUNTIF($A$4:$A32,A32)-COUNTIF($A$4:$A32,"-"))</f>
        <v/>
      </c>
      <c r="C32" t="str">
        <f t="shared" si="1"/>
        <v>--</v>
      </c>
    </row>
    <row r="33" spans="1:3" x14ac:dyDescent="0.25">
      <c r="A33" t="str">
        <f>IF(DataCollect[[#This Row],[Category]]="","",LEFT(DataCollect[[#This Row],[Category]],2)&amp;LEFT(DataCollect[[#This Row],[Type]],2))&amp;_xlfn.CONCAT("-",DataCollect[[#This Row],[Installation Year]])</f>
        <v>-</v>
      </c>
      <c r="B33" t="str">
        <f>IF(COUNTIF($A$4:$A33,A33)-COUNTIF($A$4:$A33,"-")=0,"",COUNTIF($A$4:$A33,A33)-COUNTIF($A$4:$A33,"-"))</f>
        <v/>
      </c>
      <c r="C33" t="str">
        <f t="shared" si="1"/>
        <v>--</v>
      </c>
    </row>
    <row r="34" spans="1:3" x14ac:dyDescent="0.25">
      <c r="A34" t="str">
        <f>IF(DataCollect[[#This Row],[Category]]="","",LEFT(DataCollect[[#This Row],[Category]],2)&amp;LEFT(DataCollect[[#This Row],[Type]],2))&amp;_xlfn.CONCAT("-",DataCollect[[#This Row],[Installation Year]])</f>
        <v>-</v>
      </c>
      <c r="B34" t="str">
        <f>IF(COUNTIF($A$4:$A34,A34)-COUNTIF($A$4:$A34,"-")=0,"",COUNTIF($A$4:$A34,A34)-COUNTIF($A$4:$A34,"-"))</f>
        <v/>
      </c>
      <c r="C34" t="str">
        <f t="shared" si="1"/>
        <v>--</v>
      </c>
    </row>
    <row r="35" spans="1:3" x14ac:dyDescent="0.25">
      <c r="A35" t="str">
        <f>IF(DataCollect[[#This Row],[Category]]="","",LEFT(DataCollect[[#This Row],[Category]],2)&amp;LEFT(DataCollect[[#This Row],[Type]],2))&amp;_xlfn.CONCAT("-",DataCollect[[#This Row],[Installation Year]])</f>
        <v>-</v>
      </c>
      <c r="B35" t="str">
        <f>IF(COUNTIF($A$4:$A35,A35)-COUNTIF($A$4:$A35,"-")=0,"",COUNTIF($A$4:$A35,A35)-COUNTIF($A$4:$A35,"-"))</f>
        <v/>
      </c>
      <c r="C35" t="str">
        <f t="shared" si="1"/>
        <v>--</v>
      </c>
    </row>
    <row r="36" spans="1:3" x14ac:dyDescent="0.25">
      <c r="A36" t="str">
        <f>IF(DataCollect[[#This Row],[Category]]="","",LEFT(DataCollect[[#This Row],[Category]],2)&amp;LEFT(DataCollect[[#This Row],[Type]],2))&amp;_xlfn.CONCAT("-",DataCollect[[#This Row],[Installation Year]])</f>
        <v>-</v>
      </c>
      <c r="B36" t="str">
        <f>IF(COUNTIF($A$4:$A36,A36)-COUNTIF($A$4:$A36,"-")=0,"",COUNTIF($A$4:$A36,A36)-COUNTIF($A$4:$A36,"-"))</f>
        <v/>
      </c>
      <c r="C36" t="str">
        <f t="shared" si="1"/>
        <v>--</v>
      </c>
    </row>
    <row r="37" spans="1:3" x14ac:dyDescent="0.25">
      <c r="A37" t="str">
        <f>IF(DataCollect[[#This Row],[Category]]="","",LEFT(DataCollect[[#This Row],[Category]],2)&amp;LEFT(DataCollect[[#This Row],[Type]],2))&amp;_xlfn.CONCAT("-",DataCollect[[#This Row],[Installation Year]])</f>
        <v>-</v>
      </c>
      <c r="B37" t="str">
        <f>IF(COUNTIF($A$4:$A37,A37)-COUNTIF($A$4:$A37,"-")=0,"",COUNTIF($A$4:$A37,A37)-COUNTIF($A$4:$A37,"-"))</f>
        <v/>
      </c>
      <c r="C37" t="str">
        <f t="shared" si="1"/>
        <v>--</v>
      </c>
    </row>
    <row r="38" spans="1:3" x14ac:dyDescent="0.25">
      <c r="A38" t="str">
        <f>IF(DataCollect[[#This Row],[Category]]="","",LEFT(DataCollect[[#This Row],[Category]],2)&amp;LEFT(DataCollect[[#This Row],[Type]],2))&amp;_xlfn.CONCAT("-",DataCollect[[#This Row],[Installation Year]])</f>
        <v>-</v>
      </c>
      <c r="B38" t="str">
        <f>IF(COUNTIF($A$4:$A38,A38)-COUNTIF($A$4:$A38,"-")=0,"",COUNTIF($A$4:$A38,A38)-COUNTIF($A$4:$A38,"-"))</f>
        <v/>
      </c>
      <c r="C38" t="str">
        <f t="shared" si="1"/>
        <v>--</v>
      </c>
    </row>
    <row r="39" spans="1:3" x14ac:dyDescent="0.25">
      <c r="A39" t="str">
        <f>IF(DataCollect[[#This Row],[Category]]="","",LEFT(DataCollect[[#This Row],[Category]],2)&amp;LEFT(DataCollect[[#This Row],[Type]],2))&amp;_xlfn.CONCAT("-",DataCollect[[#This Row],[Installation Year]])</f>
        <v>-</v>
      </c>
      <c r="B39" t="str">
        <f>IF(COUNTIF($A$4:$A39,A39)-COUNTIF($A$4:$A39,"-")=0,"",COUNTIF($A$4:$A39,A39)-COUNTIF($A$4:$A39,"-"))</f>
        <v/>
      </c>
      <c r="C39" t="str">
        <f t="shared" si="1"/>
        <v>--</v>
      </c>
    </row>
    <row r="40" spans="1:3" x14ac:dyDescent="0.25">
      <c r="A40" t="str">
        <f>IF(DataCollect[[#This Row],[Category]]="","",LEFT(DataCollect[[#This Row],[Category]],2)&amp;LEFT(DataCollect[[#This Row],[Type]],2))&amp;_xlfn.CONCAT("-",DataCollect[[#This Row],[Installation Year]])</f>
        <v>-</v>
      </c>
      <c r="B40" t="str">
        <f>IF(COUNTIF($A$4:$A40,A40)-COUNTIF($A$4:$A40,"-")=0,"",COUNTIF($A$4:$A40,A40)-COUNTIF($A$4:$A40,"-"))</f>
        <v/>
      </c>
      <c r="C40" t="str">
        <f t="shared" si="1"/>
        <v>--</v>
      </c>
    </row>
    <row r="41" spans="1:3" x14ac:dyDescent="0.25">
      <c r="A41" t="str">
        <f>IF(DataCollect[[#This Row],[Category]]="","",LEFT(DataCollect[[#This Row],[Category]],2)&amp;LEFT(DataCollect[[#This Row],[Type]],2))&amp;_xlfn.CONCAT("-",DataCollect[[#This Row],[Installation Year]])</f>
        <v>-</v>
      </c>
      <c r="B41" t="str">
        <f>IF(COUNTIF($A$4:$A41,A41)-COUNTIF($A$4:$A41,"-")=0,"",COUNTIF($A$4:$A41,A41)-COUNTIF($A$4:$A41,"-"))</f>
        <v/>
      </c>
      <c r="C41" t="str">
        <f t="shared" si="1"/>
        <v>--</v>
      </c>
    </row>
    <row r="42" spans="1:3" x14ac:dyDescent="0.25">
      <c r="A42" t="str">
        <f>IF(DataCollect[[#This Row],[Category]]="","",LEFT(DataCollect[[#This Row],[Category]],2)&amp;LEFT(DataCollect[[#This Row],[Type]],2))&amp;_xlfn.CONCAT("-",DataCollect[[#This Row],[Installation Year]])</f>
        <v>-</v>
      </c>
      <c r="B42" t="str">
        <f>IF(COUNTIF($A$4:$A42,A42)-COUNTIF($A$4:$A42,"-")=0,"",COUNTIF($A$4:$A42,A42)-COUNTIF($A$4:$A42,"-"))</f>
        <v/>
      </c>
      <c r="C42" t="str">
        <f t="shared" si="1"/>
        <v>--</v>
      </c>
    </row>
    <row r="43" spans="1:3" x14ac:dyDescent="0.25">
      <c r="A43" t="str">
        <f>IF(DataCollect[[#This Row],[Category]]="","",LEFT(DataCollect[[#This Row],[Category]],2)&amp;LEFT(DataCollect[[#This Row],[Type]],2))&amp;_xlfn.CONCAT("-",DataCollect[[#This Row],[Installation Year]])</f>
        <v>-</v>
      </c>
      <c r="B43" t="str">
        <f>IF(COUNTIF($A$4:$A43,A43)-COUNTIF($A$4:$A43,"-")=0,"",COUNTIF($A$4:$A43,A43)-COUNTIF($A$4:$A43,"-"))</f>
        <v/>
      </c>
      <c r="C43" t="str">
        <f t="shared" si="1"/>
        <v>--</v>
      </c>
    </row>
    <row r="44" spans="1:3" x14ac:dyDescent="0.25">
      <c r="A44" t="str">
        <f>IF(DataCollect[[#This Row],[Category]]="","",LEFT(DataCollect[[#This Row],[Category]],2)&amp;LEFT(DataCollect[[#This Row],[Type]],2))&amp;_xlfn.CONCAT("-",DataCollect[[#This Row],[Installation Year]])</f>
        <v>-</v>
      </c>
      <c r="B44" t="str">
        <f>IF(COUNTIF($A$4:$A44,A44)-COUNTIF($A$4:$A44,"-")=0,"",COUNTIF($A$4:$A44,A44)-COUNTIF($A$4:$A44,"-"))</f>
        <v/>
      </c>
      <c r="C44" t="str">
        <f t="shared" si="1"/>
        <v>--</v>
      </c>
    </row>
    <row r="45" spans="1:3" x14ac:dyDescent="0.25">
      <c r="A45" t="str">
        <f>IF(DataCollect[[#This Row],[Category]]="","",LEFT(DataCollect[[#This Row],[Category]],2)&amp;LEFT(DataCollect[[#This Row],[Type]],2))&amp;_xlfn.CONCAT("-",DataCollect[[#This Row],[Installation Year]])</f>
        <v>-</v>
      </c>
      <c r="B45" t="str">
        <f>IF(COUNTIF($A$4:$A45,A45)-COUNTIF($A$4:$A45,"-")=0,"",COUNTIF($A$4:$A45,A45)-COUNTIF($A$4:$A45,"-"))</f>
        <v/>
      </c>
      <c r="C45" t="str">
        <f t="shared" si="1"/>
        <v>--</v>
      </c>
    </row>
    <row r="46" spans="1:3" x14ac:dyDescent="0.25">
      <c r="A46" t="str">
        <f>IF(DataCollect[[#This Row],[Category]]="","",LEFT(DataCollect[[#This Row],[Category]],2)&amp;LEFT(DataCollect[[#This Row],[Type]],2))&amp;_xlfn.CONCAT("-",DataCollect[[#This Row],[Installation Year]])</f>
        <v>-</v>
      </c>
      <c r="B46" t="str">
        <f>IF(COUNTIF($A$4:$A46,A46)-COUNTIF($A$4:$A46,"-")=0,"",COUNTIF($A$4:$A46,A46)-COUNTIF($A$4:$A46,"-"))</f>
        <v/>
      </c>
      <c r="C46" t="str">
        <f t="shared" si="1"/>
        <v>--</v>
      </c>
    </row>
    <row r="47" spans="1:3" x14ac:dyDescent="0.25">
      <c r="A47" t="str">
        <f>IF(DataCollect[[#This Row],[Category]]="","",LEFT(DataCollect[[#This Row],[Category]],2)&amp;LEFT(DataCollect[[#This Row],[Type]],2))&amp;_xlfn.CONCAT("-",DataCollect[[#This Row],[Installation Year]])</f>
        <v>-</v>
      </c>
      <c r="B47" t="str">
        <f>IF(COUNTIF($A$4:$A47,A47)-COUNTIF($A$4:$A47,"-")=0,"",COUNTIF($A$4:$A47,A47)-COUNTIF($A$4:$A47,"-"))</f>
        <v/>
      </c>
      <c r="C47" t="str">
        <f t="shared" si="1"/>
        <v>--</v>
      </c>
    </row>
    <row r="48" spans="1:3" x14ac:dyDescent="0.25">
      <c r="A48" t="str">
        <f>IF(DataCollect[[#This Row],[Category]]="","",LEFT(DataCollect[[#This Row],[Category]],2)&amp;LEFT(DataCollect[[#This Row],[Type]],2))&amp;_xlfn.CONCAT("-",DataCollect[[#This Row],[Installation Year]])</f>
        <v>-</v>
      </c>
      <c r="B48" t="str">
        <f>IF(COUNTIF($A$4:$A48,A48)-COUNTIF($A$4:$A48,"-")=0,"",COUNTIF($A$4:$A48,A48)-COUNTIF($A$4:$A48,"-"))</f>
        <v/>
      </c>
      <c r="C48" t="str">
        <f t="shared" si="1"/>
        <v>--</v>
      </c>
    </row>
    <row r="49" spans="1:3" x14ac:dyDescent="0.25">
      <c r="A49" t="str">
        <f>IF(DataCollect[[#This Row],[Category]]="","",LEFT(DataCollect[[#This Row],[Category]],2)&amp;LEFT(DataCollect[[#This Row],[Type]],2))&amp;_xlfn.CONCAT("-",DataCollect[[#This Row],[Installation Year]])</f>
        <v>-</v>
      </c>
      <c r="B49" t="str">
        <f>IF(COUNTIF($A$4:$A49,A49)-COUNTIF($A$4:$A49,"-")=0,"",COUNTIF($A$4:$A49,A49)-COUNTIF($A$4:$A49,"-"))</f>
        <v/>
      </c>
      <c r="C49" t="str">
        <f t="shared" si="1"/>
        <v>--</v>
      </c>
    </row>
    <row r="50" spans="1:3" x14ac:dyDescent="0.25">
      <c r="A50" t="str">
        <f>IF(DataCollect[[#This Row],[Category]]="","",LEFT(DataCollect[[#This Row],[Category]],2)&amp;LEFT(DataCollect[[#This Row],[Type]],2))&amp;_xlfn.CONCAT("-",DataCollect[[#This Row],[Installation Year]])</f>
        <v>-</v>
      </c>
      <c r="B50" t="str">
        <f>IF(COUNTIF($A$4:$A50,A50)-COUNTIF($A$4:$A50,"-")=0,"",COUNTIF($A$4:$A50,A50)-COUNTIF($A$4:$A50,"-"))</f>
        <v/>
      </c>
      <c r="C50" t="str">
        <f t="shared" si="1"/>
        <v>--</v>
      </c>
    </row>
    <row r="51" spans="1:3" x14ac:dyDescent="0.25">
      <c r="A51" t="str">
        <f>IF(DataCollect[[#This Row],[Category]]="","",LEFT(DataCollect[[#This Row],[Category]],2)&amp;LEFT(DataCollect[[#This Row],[Type]],2))&amp;_xlfn.CONCAT("-",DataCollect[[#This Row],[Installation Year]])</f>
        <v>-</v>
      </c>
      <c r="B51" t="str">
        <f>IF(COUNTIF($A$4:$A51,A51)-COUNTIF($A$4:$A51,"-")=0,"",COUNTIF($A$4:$A51,A51)-COUNTIF($A$4:$A51,"-"))</f>
        <v/>
      </c>
      <c r="C51" t="str">
        <f t="shared" si="1"/>
        <v>--</v>
      </c>
    </row>
    <row r="52" spans="1:3" x14ac:dyDescent="0.25">
      <c r="A52" t="str">
        <f>IF(DataCollect[[#This Row],[Category]]="","",LEFT(DataCollect[[#This Row],[Category]],2)&amp;LEFT(DataCollect[[#This Row],[Type]],2))&amp;_xlfn.CONCAT("-",DataCollect[[#This Row],[Installation Year]])</f>
        <v>-</v>
      </c>
      <c r="B52" t="str">
        <f>IF(COUNTIF($A$4:$A52,A52)-COUNTIF($A$4:$A52,"-")=0,"",COUNTIF($A$4:$A52,A52)-COUNTIF($A$4:$A52,"-"))</f>
        <v/>
      </c>
      <c r="C52" t="str">
        <f t="shared" si="1"/>
        <v>--</v>
      </c>
    </row>
    <row r="53" spans="1:3" x14ac:dyDescent="0.25">
      <c r="A53" t="str">
        <f>IF(DataCollect[[#This Row],[Category]]="","",LEFT(DataCollect[[#This Row],[Category]],2)&amp;LEFT(DataCollect[[#This Row],[Type]],2))&amp;_xlfn.CONCAT("-",DataCollect[[#This Row],[Installation Year]])</f>
        <v>-</v>
      </c>
      <c r="B53" t="str">
        <f>IF(COUNTIF($A$4:$A53,A53)-COUNTIF($A$4:$A53,"-")=0,"",COUNTIF($A$4:$A53,A53)-COUNTIF($A$4:$A53,"-"))</f>
        <v/>
      </c>
      <c r="C53" t="str">
        <f t="shared" si="1"/>
        <v>--</v>
      </c>
    </row>
    <row r="54" spans="1:3" x14ac:dyDescent="0.25">
      <c r="A54" t="str">
        <f>IF(DataCollect[[#This Row],[Category]]="","",LEFT(DataCollect[[#This Row],[Category]],2)&amp;LEFT(DataCollect[[#This Row],[Type]],2))&amp;_xlfn.CONCAT("-",DataCollect[[#This Row],[Installation Year]])</f>
        <v>-</v>
      </c>
      <c r="B54" t="str">
        <f>IF(COUNTIF($A$4:$A54,A54)-COUNTIF($A$4:$A54,"-")=0,"",COUNTIF($A$4:$A54,A54)-COUNTIF($A$4:$A54,"-"))</f>
        <v/>
      </c>
      <c r="C54" t="str">
        <f t="shared" si="1"/>
        <v>--</v>
      </c>
    </row>
    <row r="55" spans="1:3" x14ac:dyDescent="0.25">
      <c r="A55" t="str">
        <f>IF(DataCollect[[#This Row],[Category]]="","",LEFT(DataCollect[[#This Row],[Category]],2)&amp;LEFT(DataCollect[[#This Row],[Type]],2))&amp;_xlfn.CONCAT("-",DataCollect[[#This Row],[Installation Year]])</f>
        <v>-</v>
      </c>
      <c r="B55" t="str">
        <f>IF(COUNTIF($A$4:$A55,A55)-COUNTIF($A$4:$A55,"-")=0,"",COUNTIF($A$4:$A55,A55)-COUNTIF($A$4:$A55,"-"))</f>
        <v/>
      </c>
      <c r="C55" t="str">
        <f t="shared" si="1"/>
        <v>--</v>
      </c>
    </row>
    <row r="56" spans="1:3" x14ac:dyDescent="0.25">
      <c r="A56" t="str">
        <f>IF(DataCollect[[#This Row],[Category]]="","",LEFT(DataCollect[[#This Row],[Category]],2)&amp;LEFT(DataCollect[[#This Row],[Type]],2))&amp;_xlfn.CONCAT("-",DataCollect[[#This Row],[Installation Year]])</f>
        <v>-</v>
      </c>
      <c r="B56" t="str">
        <f>IF(COUNTIF($A$4:$A56,A56)-COUNTIF($A$4:$A56,"-")=0,"",COUNTIF($A$4:$A56,A56)-COUNTIF($A$4:$A56,"-"))</f>
        <v/>
      </c>
      <c r="C56" t="str">
        <f t="shared" si="1"/>
        <v>--</v>
      </c>
    </row>
    <row r="57" spans="1:3" x14ac:dyDescent="0.25">
      <c r="A57" t="str">
        <f>IF(DataCollect[[#This Row],[Category]]="","",LEFT(DataCollect[[#This Row],[Category]],2)&amp;LEFT(DataCollect[[#This Row],[Type]],2))&amp;_xlfn.CONCAT("-",DataCollect[[#This Row],[Installation Year]])</f>
        <v>-</v>
      </c>
      <c r="B57" t="str">
        <f>IF(COUNTIF($A$4:$A57,A57)-COUNTIF($A$4:$A57,"-")=0,"",COUNTIF($A$4:$A57,A57)-COUNTIF($A$4:$A57,"-"))</f>
        <v/>
      </c>
      <c r="C57" t="str">
        <f t="shared" si="1"/>
        <v>--</v>
      </c>
    </row>
    <row r="58" spans="1:3" x14ac:dyDescent="0.25">
      <c r="A58" t="str">
        <f>IF(DataCollect[[#This Row],[Category]]="","",LEFT(DataCollect[[#This Row],[Category]],2)&amp;LEFT(DataCollect[[#This Row],[Type]],2))&amp;_xlfn.CONCAT("-",DataCollect[[#This Row],[Installation Year]])</f>
        <v>-</v>
      </c>
      <c r="B58" t="str">
        <f>IF(COUNTIF($A$4:$A58,A58)-COUNTIF($A$4:$A58,"-")=0,"",COUNTIF($A$4:$A58,A58)-COUNTIF($A$4:$A58,"-"))</f>
        <v/>
      </c>
      <c r="C58" t="str">
        <f t="shared" si="1"/>
        <v>--</v>
      </c>
    </row>
    <row r="59" spans="1:3" x14ac:dyDescent="0.25">
      <c r="A59" t="str">
        <f>IF(DataCollect[[#This Row],[Category]]="","",LEFT(DataCollect[[#This Row],[Category]],2)&amp;LEFT(DataCollect[[#This Row],[Type]],2))&amp;_xlfn.CONCAT("-",DataCollect[[#This Row],[Installation Year]])</f>
        <v>-</v>
      </c>
      <c r="B59" t="str">
        <f>IF(COUNTIF($A$4:$A59,A59)-COUNTIF($A$4:$A59,"-")=0,"",COUNTIF($A$4:$A59,A59)-COUNTIF($A$4:$A59,"-"))</f>
        <v/>
      </c>
      <c r="C59" t="str">
        <f t="shared" si="1"/>
        <v>--</v>
      </c>
    </row>
    <row r="60" spans="1:3" x14ac:dyDescent="0.25">
      <c r="A60" t="str">
        <f>IF(DataCollect[[#This Row],[Category]]="","",LEFT(DataCollect[[#This Row],[Category]],2)&amp;LEFT(DataCollect[[#This Row],[Type]],2))&amp;_xlfn.CONCAT("-",DataCollect[[#This Row],[Installation Year]])</f>
        <v>-</v>
      </c>
      <c r="B60" t="str">
        <f>IF(COUNTIF($A$4:$A60,A60)-COUNTIF($A$4:$A60,"-")=0,"",COUNTIF($A$4:$A60,A60)-COUNTIF($A$4:$A60,"-"))</f>
        <v/>
      </c>
      <c r="C60" t="str">
        <f t="shared" si="1"/>
        <v>--</v>
      </c>
    </row>
    <row r="61" spans="1:3" x14ac:dyDescent="0.25">
      <c r="A61" t="str">
        <f>IF(DataCollect[[#This Row],[Category]]="","",LEFT(DataCollect[[#This Row],[Category]],2)&amp;LEFT(DataCollect[[#This Row],[Type]],2))&amp;_xlfn.CONCAT("-",DataCollect[[#This Row],[Installation Year]])</f>
        <v>-</v>
      </c>
      <c r="B61" t="str">
        <f>IF(COUNTIF($A$4:$A61,A61)-COUNTIF($A$4:$A61,"-")=0,"",COUNTIF($A$4:$A61,A61)-COUNTIF($A$4:$A61,"-"))</f>
        <v/>
      </c>
      <c r="C61" t="str">
        <f t="shared" si="1"/>
        <v>--</v>
      </c>
    </row>
    <row r="62" spans="1:3" x14ac:dyDescent="0.25">
      <c r="A62" t="str">
        <f>IF(DataCollect[[#This Row],[Category]]="","",LEFT(DataCollect[[#This Row],[Category]],2)&amp;LEFT(DataCollect[[#This Row],[Type]],2))&amp;_xlfn.CONCAT("-",DataCollect[[#This Row],[Installation Year]])</f>
        <v>-</v>
      </c>
      <c r="B62" t="str">
        <f>IF(COUNTIF($A$4:$A62,A62)-COUNTIF($A$4:$A62,"-")=0,"",COUNTIF($A$4:$A62,A62)-COUNTIF($A$4:$A62,"-"))</f>
        <v/>
      </c>
      <c r="C62" t="str">
        <f t="shared" si="1"/>
        <v>--</v>
      </c>
    </row>
    <row r="63" spans="1:3" x14ac:dyDescent="0.25">
      <c r="A63" t="str">
        <f>IF(DataCollect[[#This Row],[Category]]="","",LEFT(DataCollect[[#This Row],[Category]],2)&amp;LEFT(DataCollect[[#This Row],[Type]],2))&amp;_xlfn.CONCAT("-",DataCollect[[#This Row],[Installation Year]])</f>
        <v>-</v>
      </c>
      <c r="B63" t="str">
        <f>IF(COUNTIF($A$4:$A63,A63)-COUNTIF($A$4:$A63,"-")=0,"",COUNTIF($A$4:$A63,A63)-COUNTIF($A$4:$A63,"-"))</f>
        <v/>
      </c>
      <c r="C63" t="str">
        <f t="shared" si="1"/>
        <v>--</v>
      </c>
    </row>
    <row r="64" spans="1:3" x14ac:dyDescent="0.25">
      <c r="A64" t="str">
        <f>IF(DataCollect[[#This Row],[Category]]="","",LEFT(DataCollect[[#This Row],[Category]],2)&amp;LEFT(DataCollect[[#This Row],[Type]],2))&amp;_xlfn.CONCAT("-",DataCollect[[#This Row],[Installation Year]])</f>
        <v>-</v>
      </c>
      <c r="B64" t="str">
        <f>IF(COUNTIF($A$4:$A64,A64)-COUNTIF($A$4:$A64,"-")=0,"",COUNTIF($A$4:$A64,A64)-COUNTIF($A$4:$A64,"-"))</f>
        <v/>
      </c>
      <c r="C64" t="str">
        <f t="shared" si="1"/>
        <v>--</v>
      </c>
    </row>
    <row r="65" spans="1:3" x14ac:dyDescent="0.25">
      <c r="A65" t="str">
        <f>IF(DataCollect[[#This Row],[Category]]="","",LEFT(DataCollect[[#This Row],[Category]],2)&amp;LEFT(DataCollect[[#This Row],[Type]],2))&amp;_xlfn.CONCAT("-",DataCollect[[#This Row],[Installation Year]])</f>
        <v>-</v>
      </c>
      <c r="B65" t="str">
        <f>IF(COUNTIF($A$4:$A65,A65)-COUNTIF($A$4:$A65,"-")=0,"",COUNTIF($A$4:$A65,A65)-COUNTIF($A$4:$A65,"-"))</f>
        <v/>
      </c>
      <c r="C65" t="str">
        <f t="shared" si="1"/>
        <v>--</v>
      </c>
    </row>
    <row r="66" spans="1:3" x14ac:dyDescent="0.25">
      <c r="A66" t="str">
        <f>IF(DataCollect[[#This Row],[Category]]="","",LEFT(DataCollect[[#This Row],[Category]],2)&amp;LEFT(DataCollect[[#This Row],[Type]],2))&amp;_xlfn.CONCAT("-",DataCollect[[#This Row],[Installation Year]])</f>
        <v>-</v>
      </c>
      <c r="B66" t="str">
        <f>IF(COUNTIF($A$4:$A66,A66)-COUNTIF($A$4:$A66,"-")=0,"",COUNTIF($A$4:$A66,A66)-COUNTIF($A$4:$A66,"-"))</f>
        <v/>
      </c>
      <c r="C66" t="str">
        <f t="shared" si="1"/>
        <v>--</v>
      </c>
    </row>
    <row r="67" spans="1:3" x14ac:dyDescent="0.25">
      <c r="A67" t="str">
        <f>IF(DataCollect[[#This Row],[Category]]="","",LEFT(DataCollect[[#This Row],[Category]],2)&amp;LEFT(DataCollect[[#This Row],[Type]],2))&amp;_xlfn.CONCAT("-",DataCollect[[#This Row],[Installation Year]])</f>
        <v>-</v>
      </c>
      <c r="B67" t="str">
        <f>IF(COUNTIF($A$4:$A67,A67)-COUNTIF($A$4:$A67,"-")=0,"",COUNTIF($A$4:$A67,A67)-COUNTIF($A$4:$A67,"-"))</f>
        <v/>
      </c>
      <c r="C67" t="str">
        <f t="shared" si="1"/>
        <v>--</v>
      </c>
    </row>
    <row r="68" spans="1:3" x14ac:dyDescent="0.25">
      <c r="A68" t="str">
        <f>IF(DataCollect[[#This Row],[Category]]="","",LEFT(DataCollect[[#This Row],[Category]],2)&amp;LEFT(DataCollect[[#This Row],[Type]],2))&amp;_xlfn.CONCAT("-",DataCollect[[#This Row],[Installation Year]])</f>
        <v>-</v>
      </c>
      <c r="B68" t="str">
        <f>IF(COUNTIF($A$4:$A68,A68)-COUNTIF($A$4:$A68,"-")=0,"",COUNTIF($A$4:$A68,A68)-COUNTIF($A$4:$A68,"-"))</f>
        <v/>
      </c>
      <c r="C68" t="str">
        <f t="shared" si="1"/>
        <v>--</v>
      </c>
    </row>
    <row r="69" spans="1:3" x14ac:dyDescent="0.25">
      <c r="A69" t="str">
        <f>IF(DataCollect[[#This Row],[Category]]="","",LEFT(DataCollect[[#This Row],[Category]],2)&amp;LEFT(DataCollect[[#This Row],[Type]],2))&amp;_xlfn.CONCAT("-",DataCollect[[#This Row],[Installation Year]])</f>
        <v>-</v>
      </c>
      <c r="B69" t="str">
        <f>IF(COUNTIF($A$4:$A69,A69)-COUNTIF($A$4:$A69,"-")=0,"",COUNTIF($A$4:$A69,A69)-COUNTIF($A$4:$A69,"-"))</f>
        <v/>
      </c>
      <c r="C69" t="str">
        <f t="shared" si="1"/>
        <v>--</v>
      </c>
    </row>
    <row r="70" spans="1:3" x14ac:dyDescent="0.25">
      <c r="A70" t="str">
        <f>IF(DataCollect[[#This Row],[Category]]="","",LEFT(DataCollect[[#This Row],[Category]],2)&amp;LEFT(DataCollect[[#This Row],[Type]],2))&amp;_xlfn.CONCAT("-",DataCollect[[#This Row],[Installation Year]])</f>
        <v>-</v>
      </c>
      <c r="B70" t="str">
        <f>IF(COUNTIF($A$4:$A70,A70)-COUNTIF($A$4:$A70,"-")=0,"",COUNTIF($A$4:$A70,A70)-COUNTIF($A$4:$A70,"-"))</f>
        <v/>
      </c>
      <c r="C70" t="str">
        <f t="shared" si="1"/>
        <v>--</v>
      </c>
    </row>
    <row r="71" spans="1:3" x14ac:dyDescent="0.25">
      <c r="A71" t="str">
        <f>IF(DataCollect[[#This Row],[Category]]="","",LEFT(DataCollect[[#This Row],[Category]],2)&amp;LEFT(DataCollect[[#This Row],[Type]],2))&amp;_xlfn.CONCAT("-",DataCollect[[#This Row],[Installation Year]])</f>
        <v>-</v>
      </c>
      <c r="B71" t="str">
        <f>IF(COUNTIF($A$4:$A71,A71)-COUNTIF($A$4:$A71,"-")=0,"",COUNTIF($A$4:$A71,A71)-COUNTIF($A$4:$A71,"-"))</f>
        <v/>
      </c>
      <c r="C71" t="str">
        <f t="shared" si="1"/>
        <v>--</v>
      </c>
    </row>
    <row r="72" spans="1:3" x14ac:dyDescent="0.25">
      <c r="A72" t="str">
        <f>IF(DataCollect[[#This Row],[Category]]="","",LEFT(DataCollect[[#This Row],[Category]],2)&amp;LEFT(DataCollect[[#This Row],[Type]],2))&amp;_xlfn.CONCAT("-",DataCollect[[#This Row],[Installation Year]])</f>
        <v>-</v>
      </c>
      <c r="B72" t="str">
        <f>IF(COUNTIF($A$4:$A72,A72)-COUNTIF($A$4:$A72,"-")=0,"",COUNTIF($A$4:$A72,A72)-COUNTIF($A$4:$A72,"-"))</f>
        <v/>
      </c>
      <c r="C72" t="str">
        <f t="shared" si="1"/>
        <v>--</v>
      </c>
    </row>
    <row r="73" spans="1:3" x14ac:dyDescent="0.25">
      <c r="A73" t="str">
        <f>IF(DataCollect[[#This Row],[Category]]="","",LEFT(DataCollect[[#This Row],[Category]],2)&amp;LEFT(DataCollect[[#This Row],[Type]],2))&amp;_xlfn.CONCAT("-",DataCollect[[#This Row],[Installation Year]])</f>
        <v>-</v>
      </c>
      <c r="B73" t="str">
        <f>IF(COUNTIF($A$4:$A73,A73)-COUNTIF($A$4:$A73,"-")=0,"",COUNTIF($A$4:$A73,A73)-COUNTIF($A$4:$A73,"-"))</f>
        <v/>
      </c>
      <c r="C73" t="str">
        <f t="shared" si="1"/>
        <v>--</v>
      </c>
    </row>
    <row r="74" spans="1:3" x14ac:dyDescent="0.25">
      <c r="A74" t="str">
        <f>IF(DataCollect[[#This Row],[Category]]="","",LEFT(DataCollect[[#This Row],[Category]],2)&amp;LEFT(DataCollect[[#This Row],[Type]],2))&amp;_xlfn.CONCAT("-",DataCollect[[#This Row],[Installation Year]])</f>
        <v>-</v>
      </c>
      <c r="B74" t="str">
        <f>IF(COUNTIF($A$4:$A74,A74)-COUNTIF($A$4:$A74,"-")=0,"",COUNTIF($A$4:$A74,A74)-COUNTIF($A$4:$A74,"-"))</f>
        <v/>
      </c>
      <c r="C74" t="str">
        <f t="shared" si="1"/>
        <v>--</v>
      </c>
    </row>
    <row r="75" spans="1:3" x14ac:dyDescent="0.25">
      <c r="A75" t="str">
        <f>IF(DataCollect[[#This Row],[Category]]="","",LEFT(DataCollect[[#This Row],[Category]],2)&amp;LEFT(DataCollect[[#This Row],[Type]],2))&amp;_xlfn.CONCAT("-",DataCollect[[#This Row],[Installation Year]])</f>
        <v>-</v>
      </c>
      <c r="B75" t="str">
        <f>IF(COUNTIF($A$4:$A75,A75)-COUNTIF($A$4:$A75,"-")=0,"",COUNTIF($A$4:$A75,A75)-COUNTIF($A$4:$A75,"-"))</f>
        <v/>
      </c>
      <c r="C75" t="str">
        <f t="shared" si="1"/>
        <v>--</v>
      </c>
    </row>
    <row r="76" spans="1:3" x14ac:dyDescent="0.25">
      <c r="A76" t="str">
        <f>IF(DataCollect[[#This Row],[Category]]="","",LEFT(DataCollect[[#This Row],[Category]],2)&amp;LEFT(DataCollect[[#This Row],[Type]],2))&amp;_xlfn.CONCAT("-",DataCollect[[#This Row],[Installation Year]])</f>
        <v>-</v>
      </c>
      <c r="B76" t="str">
        <f>IF(COUNTIF($A$4:$A76,A76)-COUNTIF($A$4:$A76,"-")=0,"",COUNTIF($A$4:$A76,A76)-COUNTIF($A$4:$A76,"-"))</f>
        <v/>
      </c>
      <c r="C76" t="str">
        <f t="shared" ref="C76:C139" si="2">_xlfn.CONCAT($A76,"-",$B76)</f>
        <v>--</v>
      </c>
    </row>
    <row r="77" spans="1:3" x14ac:dyDescent="0.25">
      <c r="A77" t="str">
        <f>IF(DataCollect[[#This Row],[Category]]="","",LEFT(DataCollect[[#This Row],[Category]],2)&amp;LEFT(DataCollect[[#This Row],[Type]],2))&amp;_xlfn.CONCAT("-",DataCollect[[#This Row],[Installation Year]])</f>
        <v>-</v>
      </c>
      <c r="B77" t="str">
        <f>IF(COUNTIF($A$4:$A77,A77)-COUNTIF($A$4:$A77,"-")=0,"",COUNTIF($A$4:$A77,A77)-COUNTIF($A$4:$A77,"-"))</f>
        <v/>
      </c>
      <c r="C77" t="str">
        <f t="shared" si="2"/>
        <v>--</v>
      </c>
    </row>
    <row r="78" spans="1:3" x14ac:dyDescent="0.25">
      <c r="A78" t="str">
        <f>IF(DataCollect[[#This Row],[Category]]="","",LEFT(DataCollect[[#This Row],[Category]],2)&amp;LEFT(DataCollect[[#This Row],[Type]],2))&amp;_xlfn.CONCAT("-",DataCollect[[#This Row],[Installation Year]])</f>
        <v>-</v>
      </c>
      <c r="B78" t="str">
        <f>IF(COUNTIF($A$4:$A78,A78)-COUNTIF($A$4:$A78,"-")=0,"",COUNTIF($A$4:$A78,A78)-COUNTIF($A$4:$A78,"-"))</f>
        <v/>
      </c>
      <c r="C78" t="str">
        <f t="shared" si="2"/>
        <v>--</v>
      </c>
    </row>
    <row r="79" spans="1:3" x14ac:dyDescent="0.25">
      <c r="A79" t="str">
        <f>IF(DataCollect[[#This Row],[Category]]="","",LEFT(DataCollect[[#This Row],[Category]],2)&amp;LEFT(DataCollect[[#This Row],[Type]],2))&amp;_xlfn.CONCAT("-",DataCollect[[#This Row],[Installation Year]])</f>
        <v>-</v>
      </c>
      <c r="B79" t="str">
        <f>IF(COUNTIF($A$4:$A79,A79)-COUNTIF($A$4:$A79,"-")=0,"",COUNTIF($A$4:$A79,A79)-COUNTIF($A$4:$A79,"-"))</f>
        <v/>
      </c>
      <c r="C79" t="str">
        <f t="shared" si="2"/>
        <v>--</v>
      </c>
    </row>
    <row r="80" spans="1:3" x14ac:dyDescent="0.25">
      <c r="A80" t="str">
        <f>IF(DataCollect[[#This Row],[Category]]="","",LEFT(DataCollect[[#This Row],[Category]],2)&amp;LEFT(DataCollect[[#This Row],[Type]],2))&amp;_xlfn.CONCAT("-",DataCollect[[#This Row],[Installation Year]])</f>
        <v>-</v>
      </c>
      <c r="B80" t="str">
        <f>IF(COUNTIF($A$4:$A80,A80)-COUNTIF($A$4:$A80,"-")=0,"",COUNTIF($A$4:$A80,A80)-COUNTIF($A$4:$A80,"-"))</f>
        <v/>
      </c>
      <c r="C80" t="str">
        <f t="shared" si="2"/>
        <v>--</v>
      </c>
    </row>
    <row r="81" spans="1:3" x14ac:dyDescent="0.25">
      <c r="A81" t="str">
        <f>IF(DataCollect[[#This Row],[Category]]="","",LEFT(DataCollect[[#This Row],[Category]],2)&amp;LEFT(DataCollect[[#This Row],[Type]],2))&amp;_xlfn.CONCAT("-",DataCollect[[#This Row],[Installation Year]])</f>
        <v>-</v>
      </c>
      <c r="B81" t="str">
        <f>IF(COUNTIF($A$4:$A81,A81)-COUNTIF($A$4:$A81,"-")=0,"",COUNTIF($A$4:$A81,A81)-COUNTIF($A$4:$A81,"-"))</f>
        <v/>
      </c>
      <c r="C81" t="str">
        <f t="shared" si="2"/>
        <v>--</v>
      </c>
    </row>
    <row r="82" spans="1:3" x14ac:dyDescent="0.25">
      <c r="A82" t="str">
        <f>IF(DataCollect[[#This Row],[Category]]="","",LEFT(DataCollect[[#This Row],[Category]],2)&amp;LEFT(DataCollect[[#This Row],[Type]],2))&amp;_xlfn.CONCAT("-",DataCollect[[#This Row],[Installation Year]])</f>
        <v>-</v>
      </c>
      <c r="B82" t="str">
        <f>IF(COUNTIF($A$4:$A82,A82)-COUNTIF($A$4:$A82,"-")=0,"",COUNTIF($A$4:$A82,A82)-COUNTIF($A$4:$A82,"-"))</f>
        <v/>
      </c>
      <c r="C82" t="str">
        <f t="shared" si="2"/>
        <v>--</v>
      </c>
    </row>
    <row r="83" spans="1:3" x14ac:dyDescent="0.25">
      <c r="A83" t="str">
        <f>IF(DataCollect[[#This Row],[Category]]="","",LEFT(DataCollect[[#This Row],[Category]],2)&amp;LEFT(DataCollect[[#This Row],[Type]],2))&amp;_xlfn.CONCAT("-",DataCollect[[#This Row],[Installation Year]])</f>
        <v>-</v>
      </c>
      <c r="B83" t="str">
        <f>IF(COUNTIF($A$4:$A83,A83)-COUNTIF($A$4:$A83,"-")=0,"",COUNTIF($A$4:$A83,A83)-COUNTIF($A$4:$A83,"-"))</f>
        <v/>
      </c>
      <c r="C83" t="str">
        <f t="shared" si="2"/>
        <v>--</v>
      </c>
    </row>
    <row r="84" spans="1:3" x14ac:dyDescent="0.25">
      <c r="A84" t="str">
        <f>IF(DataCollect[[#This Row],[Category]]="","",LEFT(DataCollect[[#This Row],[Category]],2)&amp;LEFT(DataCollect[[#This Row],[Type]],2))&amp;_xlfn.CONCAT("-",DataCollect[[#This Row],[Installation Year]])</f>
        <v>-</v>
      </c>
      <c r="B84" t="str">
        <f>IF(COUNTIF($A$4:$A84,A84)-COUNTIF($A$4:$A84,"-")=0,"",COUNTIF($A$4:$A84,A84)-COUNTIF($A$4:$A84,"-"))</f>
        <v/>
      </c>
      <c r="C84" t="str">
        <f t="shared" si="2"/>
        <v>--</v>
      </c>
    </row>
    <row r="85" spans="1:3" x14ac:dyDescent="0.25">
      <c r="A85" t="str">
        <f>IF(DataCollect[[#This Row],[Category]]="","",LEFT(DataCollect[[#This Row],[Category]],2)&amp;LEFT(DataCollect[[#This Row],[Type]],2))&amp;_xlfn.CONCAT("-",DataCollect[[#This Row],[Installation Year]])</f>
        <v>-</v>
      </c>
      <c r="B85" t="str">
        <f>IF(COUNTIF($A$4:$A85,A85)-COUNTIF($A$4:$A85,"-")=0,"",COUNTIF($A$4:$A85,A85)-COUNTIF($A$4:$A85,"-"))</f>
        <v/>
      </c>
      <c r="C85" t="str">
        <f t="shared" si="2"/>
        <v>--</v>
      </c>
    </row>
    <row r="86" spans="1:3" x14ac:dyDescent="0.25">
      <c r="A86" t="str">
        <f>IF(DataCollect[[#This Row],[Category]]="","",LEFT(DataCollect[[#This Row],[Category]],2)&amp;LEFT(DataCollect[[#This Row],[Type]],2))&amp;_xlfn.CONCAT("-",DataCollect[[#This Row],[Installation Year]])</f>
        <v>-</v>
      </c>
      <c r="B86" t="str">
        <f>IF(COUNTIF($A$4:$A86,A86)-COUNTIF($A$4:$A86,"-")=0,"",COUNTIF($A$4:$A86,A86)-COUNTIF($A$4:$A86,"-"))</f>
        <v/>
      </c>
      <c r="C86" t="str">
        <f t="shared" si="2"/>
        <v>--</v>
      </c>
    </row>
    <row r="87" spans="1:3" x14ac:dyDescent="0.25">
      <c r="A87" t="str">
        <f>IF(DataCollect[[#This Row],[Category]]="","",LEFT(DataCollect[[#This Row],[Category]],2)&amp;LEFT(DataCollect[[#This Row],[Type]],2))&amp;_xlfn.CONCAT("-",DataCollect[[#This Row],[Installation Year]])</f>
        <v>-</v>
      </c>
      <c r="B87" t="str">
        <f>IF(COUNTIF($A$4:$A87,A87)-COUNTIF($A$4:$A87,"-")=0,"",COUNTIF($A$4:$A87,A87)-COUNTIF($A$4:$A87,"-"))</f>
        <v/>
      </c>
      <c r="C87" t="str">
        <f t="shared" si="2"/>
        <v>--</v>
      </c>
    </row>
    <row r="88" spans="1:3" x14ac:dyDescent="0.25">
      <c r="A88" t="str">
        <f>IF(DataCollect[[#This Row],[Category]]="","",LEFT(DataCollect[[#This Row],[Category]],2)&amp;LEFT(DataCollect[[#This Row],[Type]],2))&amp;_xlfn.CONCAT("-",DataCollect[[#This Row],[Installation Year]])</f>
        <v>-</v>
      </c>
      <c r="B88" t="str">
        <f>IF(COUNTIF($A$4:$A88,A88)-COUNTIF($A$4:$A88,"-")=0,"",COUNTIF($A$4:$A88,A88)-COUNTIF($A$4:$A88,"-"))</f>
        <v/>
      </c>
      <c r="C88" t="str">
        <f t="shared" si="2"/>
        <v>--</v>
      </c>
    </row>
    <row r="89" spans="1:3" x14ac:dyDescent="0.25">
      <c r="A89" t="str">
        <f>IF(DataCollect[[#This Row],[Category]]="","",LEFT(DataCollect[[#This Row],[Category]],2)&amp;LEFT(DataCollect[[#This Row],[Type]],2))&amp;_xlfn.CONCAT("-",DataCollect[[#This Row],[Installation Year]])</f>
        <v>-</v>
      </c>
      <c r="B89" t="str">
        <f>IF(COUNTIF($A$4:$A89,A89)-COUNTIF($A$4:$A89,"-")=0,"",COUNTIF($A$4:$A89,A89)-COUNTIF($A$4:$A89,"-"))</f>
        <v/>
      </c>
      <c r="C89" t="str">
        <f t="shared" si="2"/>
        <v>--</v>
      </c>
    </row>
    <row r="90" spans="1:3" x14ac:dyDescent="0.25">
      <c r="A90" t="str">
        <f>IF(DataCollect[[#This Row],[Category]]="","",LEFT(DataCollect[[#This Row],[Category]],2)&amp;LEFT(DataCollect[[#This Row],[Type]],2))&amp;_xlfn.CONCAT("-",DataCollect[[#This Row],[Installation Year]])</f>
        <v>-</v>
      </c>
      <c r="B90" t="str">
        <f>IF(COUNTIF($A$4:$A90,A90)-COUNTIF($A$4:$A90,"-")=0,"",COUNTIF($A$4:$A90,A90)-COUNTIF($A$4:$A90,"-"))</f>
        <v/>
      </c>
      <c r="C90" t="str">
        <f t="shared" si="2"/>
        <v>--</v>
      </c>
    </row>
    <row r="91" spans="1:3" x14ac:dyDescent="0.25">
      <c r="A91" t="str">
        <f>IF(DataCollect[[#This Row],[Category]]="","",LEFT(DataCollect[[#This Row],[Category]],2)&amp;LEFT(DataCollect[[#This Row],[Type]],2))&amp;_xlfn.CONCAT("-",DataCollect[[#This Row],[Installation Year]])</f>
        <v>-</v>
      </c>
      <c r="B91" t="str">
        <f>IF(COUNTIF($A$4:$A91,A91)-COUNTIF($A$4:$A91,"-")=0,"",COUNTIF($A$4:$A91,A91)-COUNTIF($A$4:$A91,"-"))</f>
        <v/>
      </c>
      <c r="C91" t="str">
        <f t="shared" si="2"/>
        <v>--</v>
      </c>
    </row>
    <row r="92" spans="1:3" x14ac:dyDescent="0.25">
      <c r="A92" t="str">
        <f>IF(DataCollect[[#This Row],[Category]]="","",LEFT(DataCollect[[#This Row],[Category]],2)&amp;LEFT(DataCollect[[#This Row],[Type]],2))&amp;_xlfn.CONCAT("-",DataCollect[[#This Row],[Installation Year]])</f>
        <v>-</v>
      </c>
      <c r="B92" t="str">
        <f>IF(COUNTIF($A$4:$A92,A92)-COUNTIF($A$4:$A92,"-")=0,"",COUNTIF($A$4:$A92,A92)-COUNTIF($A$4:$A92,"-"))</f>
        <v/>
      </c>
      <c r="C92" t="str">
        <f t="shared" si="2"/>
        <v>--</v>
      </c>
    </row>
    <row r="93" spans="1:3" x14ac:dyDescent="0.25">
      <c r="A93" t="str">
        <f>IF(DataCollect[[#This Row],[Category]]="","",LEFT(DataCollect[[#This Row],[Category]],2)&amp;LEFT(DataCollect[[#This Row],[Type]],2))&amp;_xlfn.CONCAT("-",DataCollect[[#This Row],[Installation Year]])</f>
        <v>-</v>
      </c>
      <c r="B93" t="str">
        <f>IF(COUNTIF($A$4:$A93,A93)-COUNTIF($A$4:$A93,"-")=0,"",COUNTIF($A$4:$A93,A93)-COUNTIF($A$4:$A93,"-"))</f>
        <v/>
      </c>
      <c r="C93" t="str">
        <f t="shared" si="2"/>
        <v>--</v>
      </c>
    </row>
    <row r="94" spans="1:3" x14ac:dyDescent="0.25">
      <c r="A94" t="str">
        <f>IF(DataCollect[[#This Row],[Category]]="","",LEFT(DataCollect[[#This Row],[Category]],2)&amp;LEFT(DataCollect[[#This Row],[Type]],2))&amp;_xlfn.CONCAT("-",DataCollect[[#This Row],[Installation Year]])</f>
        <v>-</v>
      </c>
      <c r="B94" t="str">
        <f>IF(COUNTIF($A$4:$A94,A94)-COUNTIF($A$4:$A94,"-")=0,"",COUNTIF($A$4:$A94,A94)-COUNTIF($A$4:$A94,"-"))</f>
        <v/>
      </c>
      <c r="C94" t="str">
        <f t="shared" si="2"/>
        <v>--</v>
      </c>
    </row>
    <row r="95" spans="1:3" x14ac:dyDescent="0.25">
      <c r="A95" t="str">
        <f>IF(DataCollect[[#This Row],[Category]]="","",LEFT(DataCollect[[#This Row],[Category]],2)&amp;LEFT(DataCollect[[#This Row],[Type]],2))&amp;_xlfn.CONCAT("-",DataCollect[[#This Row],[Installation Year]])</f>
        <v>-</v>
      </c>
      <c r="B95" t="str">
        <f>IF(COUNTIF($A$4:$A95,A95)-COUNTIF($A$4:$A95,"-")=0,"",COUNTIF($A$4:$A95,A95)-COUNTIF($A$4:$A95,"-"))</f>
        <v/>
      </c>
      <c r="C95" t="str">
        <f t="shared" si="2"/>
        <v>--</v>
      </c>
    </row>
    <row r="96" spans="1:3" x14ac:dyDescent="0.25">
      <c r="A96" t="str">
        <f>IF(DataCollect[[#This Row],[Category]]="","",LEFT(DataCollect[[#This Row],[Category]],2)&amp;LEFT(DataCollect[[#This Row],[Type]],2))&amp;_xlfn.CONCAT("-",DataCollect[[#This Row],[Installation Year]])</f>
        <v>-</v>
      </c>
      <c r="B96" t="str">
        <f>IF(COUNTIF($A$4:$A96,A96)-COUNTIF($A$4:$A96,"-")=0,"",COUNTIF($A$4:$A96,A96)-COUNTIF($A$4:$A96,"-"))</f>
        <v/>
      </c>
      <c r="C96" t="str">
        <f t="shared" si="2"/>
        <v>--</v>
      </c>
    </row>
    <row r="97" spans="1:3" x14ac:dyDescent="0.25">
      <c r="A97" t="str">
        <f>IF(DataCollect[[#This Row],[Category]]="","",LEFT(DataCollect[[#This Row],[Category]],2)&amp;LEFT(DataCollect[[#This Row],[Type]],2))&amp;_xlfn.CONCAT("-",DataCollect[[#This Row],[Installation Year]])</f>
        <v>-</v>
      </c>
      <c r="B97" t="str">
        <f>IF(COUNTIF($A$4:$A97,A97)-COUNTIF($A$4:$A97,"-")=0,"",COUNTIF($A$4:$A97,A97)-COUNTIF($A$4:$A97,"-"))</f>
        <v/>
      </c>
      <c r="C97" t="str">
        <f t="shared" si="2"/>
        <v>--</v>
      </c>
    </row>
    <row r="98" spans="1:3" x14ac:dyDescent="0.25">
      <c r="A98" t="str">
        <f>IF(DataCollect[[#This Row],[Category]]="","",LEFT(DataCollect[[#This Row],[Category]],2)&amp;LEFT(DataCollect[[#This Row],[Type]],2))&amp;_xlfn.CONCAT("-",DataCollect[[#This Row],[Installation Year]])</f>
        <v>-</v>
      </c>
      <c r="B98" t="str">
        <f>IF(COUNTIF($A$4:$A98,A98)-COUNTIF($A$4:$A98,"-")=0,"",COUNTIF($A$4:$A98,A98)-COUNTIF($A$4:$A98,"-"))</f>
        <v/>
      </c>
      <c r="C98" t="str">
        <f t="shared" si="2"/>
        <v>--</v>
      </c>
    </row>
    <row r="99" spans="1:3" x14ac:dyDescent="0.25">
      <c r="A99" t="str">
        <f>IF(DataCollect[[#This Row],[Category]]="","",LEFT(DataCollect[[#This Row],[Category]],2)&amp;LEFT(DataCollect[[#This Row],[Type]],2))&amp;_xlfn.CONCAT("-",DataCollect[[#This Row],[Installation Year]])</f>
        <v>-</v>
      </c>
      <c r="B99" t="str">
        <f>IF(COUNTIF($A$4:$A99,A99)-COUNTIF($A$4:$A99,"-")=0,"",COUNTIF($A$4:$A99,A99)-COUNTIF($A$4:$A99,"-"))</f>
        <v/>
      </c>
      <c r="C99" t="str">
        <f t="shared" si="2"/>
        <v>--</v>
      </c>
    </row>
    <row r="100" spans="1:3" x14ac:dyDescent="0.25">
      <c r="A100" t="str">
        <f>IF(DataCollect[[#This Row],[Category]]="","",LEFT(DataCollect[[#This Row],[Category]],2)&amp;LEFT(DataCollect[[#This Row],[Type]],2))&amp;_xlfn.CONCAT("-",DataCollect[[#This Row],[Installation Year]])</f>
        <v>-</v>
      </c>
      <c r="B100" t="str">
        <f>IF(COUNTIF($A$4:$A100,A100)-COUNTIF($A$4:$A100,"-")=0,"",COUNTIF($A$4:$A100,A100)-COUNTIF($A$4:$A100,"-"))</f>
        <v/>
      </c>
      <c r="C100" t="str">
        <f t="shared" si="2"/>
        <v>--</v>
      </c>
    </row>
    <row r="101" spans="1:3" x14ac:dyDescent="0.25">
      <c r="A101" t="str">
        <f>IF(DataCollect[[#This Row],[Category]]="","",LEFT(DataCollect[[#This Row],[Category]],2)&amp;LEFT(DataCollect[[#This Row],[Type]],2))&amp;_xlfn.CONCAT("-",DataCollect[[#This Row],[Installation Year]])</f>
        <v>-</v>
      </c>
      <c r="B101" t="str">
        <f>IF(COUNTIF($A$4:$A101,A101)-COUNTIF($A$4:$A101,"-")=0,"",COUNTIF($A$4:$A101,A101)-COUNTIF($A$4:$A101,"-"))</f>
        <v/>
      </c>
      <c r="C101" t="str">
        <f t="shared" si="2"/>
        <v>--</v>
      </c>
    </row>
    <row r="102" spans="1:3" x14ac:dyDescent="0.25">
      <c r="A102" t="str">
        <f>IF(DataCollect[[#This Row],[Category]]="","",LEFT(DataCollect[[#This Row],[Category]],2)&amp;LEFT(DataCollect[[#This Row],[Type]],2))&amp;_xlfn.CONCAT("-",DataCollect[[#This Row],[Installation Year]])</f>
        <v>-</v>
      </c>
      <c r="B102" t="str">
        <f>IF(COUNTIF($A$4:$A102,A102)-COUNTIF($A$4:$A102,"-")=0,"",COUNTIF($A$4:$A102,A102)-COUNTIF($A$4:$A102,"-"))</f>
        <v/>
      </c>
      <c r="C102" t="str">
        <f t="shared" si="2"/>
        <v>--</v>
      </c>
    </row>
    <row r="103" spans="1:3" x14ac:dyDescent="0.25">
      <c r="A103" t="str">
        <f>IF(DataCollect[[#This Row],[Category]]="","",LEFT(DataCollect[[#This Row],[Category]],2)&amp;LEFT(DataCollect[[#This Row],[Type]],2))&amp;_xlfn.CONCAT("-",DataCollect[[#This Row],[Installation Year]])</f>
        <v>-</v>
      </c>
      <c r="B103" t="str">
        <f>IF(COUNTIF($A$4:$A103,A103)-COUNTIF($A$4:$A103,"-")=0,"",COUNTIF($A$4:$A103,A103)-COUNTIF($A$4:$A103,"-"))</f>
        <v/>
      </c>
      <c r="C103" t="str">
        <f t="shared" si="2"/>
        <v>--</v>
      </c>
    </row>
    <row r="104" spans="1:3" x14ac:dyDescent="0.25">
      <c r="A104" t="str">
        <f>IF(DataCollect[[#This Row],[Category]]="","",LEFT(DataCollect[[#This Row],[Category]],2)&amp;LEFT(DataCollect[[#This Row],[Type]],2))&amp;_xlfn.CONCAT("-",DataCollect[[#This Row],[Installation Year]])</f>
        <v>-</v>
      </c>
      <c r="B104" t="str">
        <f>IF(COUNTIF($A$4:$A104,A104)-COUNTIF($A$4:$A104,"-")=0,"",COUNTIF($A$4:$A104,A104)-COUNTIF($A$4:$A104,"-"))</f>
        <v/>
      </c>
      <c r="C104" t="str">
        <f t="shared" si="2"/>
        <v>--</v>
      </c>
    </row>
    <row r="105" spans="1:3" x14ac:dyDescent="0.25">
      <c r="A105" t="str">
        <f>IF(DataCollect[[#This Row],[Category]]="","",LEFT(DataCollect[[#This Row],[Category]],2)&amp;LEFT(DataCollect[[#This Row],[Type]],2))&amp;_xlfn.CONCAT("-",DataCollect[[#This Row],[Installation Year]])</f>
        <v>-</v>
      </c>
      <c r="B105" t="str">
        <f>IF(COUNTIF($A$4:$A105,A105)-COUNTIF($A$4:$A105,"-")=0,"",COUNTIF($A$4:$A105,A105)-COUNTIF($A$4:$A105,"-"))</f>
        <v/>
      </c>
      <c r="C105" t="str">
        <f t="shared" si="2"/>
        <v>--</v>
      </c>
    </row>
    <row r="106" spans="1:3" x14ac:dyDescent="0.25">
      <c r="A106" t="str">
        <f>IF(DataCollect[[#This Row],[Category]]="","",LEFT(DataCollect[[#This Row],[Category]],2)&amp;LEFT(DataCollect[[#This Row],[Type]],2))&amp;_xlfn.CONCAT("-",DataCollect[[#This Row],[Installation Year]])</f>
        <v>-</v>
      </c>
      <c r="B106" t="str">
        <f>IF(COUNTIF($A$4:$A106,A106)-COUNTIF($A$4:$A106,"-")=0,"",COUNTIF($A$4:$A106,A106)-COUNTIF($A$4:$A106,"-"))</f>
        <v/>
      </c>
      <c r="C106" t="str">
        <f t="shared" si="2"/>
        <v>--</v>
      </c>
    </row>
    <row r="107" spans="1:3" x14ac:dyDescent="0.25">
      <c r="A107" t="str">
        <f>IF(DataCollect[[#This Row],[Category]]="","",LEFT(DataCollect[[#This Row],[Category]],2)&amp;LEFT(DataCollect[[#This Row],[Type]],2))&amp;_xlfn.CONCAT("-",DataCollect[[#This Row],[Installation Year]])</f>
        <v>-</v>
      </c>
      <c r="B107" t="str">
        <f>IF(COUNTIF($A$4:$A107,A107)-COUNTIF($A$4:$A107,"-")=0,"",COUNTIF($A$4:$A107,A107)-COUNTIF($A$4:$A107,"-"))</f>
        <v/>
      </c>
      <c r="C107" t="str">
        <f t="shared" si="2"/>
        <v>--</v>
      </c>
    </row>
    <row r="108" spans="1:3" x14ac:dyDescent="0.25">
      <c r="A108" t="str">
        <f>IF(DataCollect[[#This Row],[Category]]="","",LEFT(DataCollect[[#This Row],[Category]],2)&amp;LEFT(DataCollect[[#This Row],[Type]],2))&amp;_xlfn.CONCAT("-",DataCollect[[#This Row],[Installation Year]])</f>
        <v>-</v>
      </c>
      <c r="B108" t="str">
        <f>IF(COUNTIF($A$4:$A108,A108)-COUNTIF($A$4:$A108,"-")=0,"",COUNTIF($A$4:$A108,A108)-COUNTIF($A$4:$A108,"-"))</f>
        <v/>
      </c>
      <c r="C108" t="str">
        <f t="shared" si="2"/>
        <v>--</v>
      </c>
    </row>
    <row r="109" spans="1:3" x14ac:dyDescent="0.25">
      <c r="A109" t="str">
        <f>IF(DataCollect[[#This Row],[Category]]="","",LEFT(DataCollect[[#This Row],[Category]],2)&amp;LEFT(DataCollect[[#This Row],[Type]],2))&amp;_xlfn.CONCAT("-",DataCollect[[#This Row],[Installation Year]])</f>
        <v>-</v>
      </c>
      <c r="B109" t="str">
        <f>IF(COUNTIF($A$4:$A109,A109)-COUNTIF($A$4:$A109,"-")=0,"",COUNTIF($A$4:$A109,A109)-COUNTIF($A$4:$A109,"-"))</f>
        <v/>
      </c>
      <c r="C109" t="str">
        <f t="shared" si="2"/>
        <v>--</v>
      </c>
    </row>
    <row r="110" spans="1:3" x14ac:dyDescent="0.25">
      <c r="A110" t="str">
        <f>IF(DataCollect[[#This Row],[Category]]="","",LEFT(DataCollect[[#This Row],[Category]],2)&amp;LEFT(DataCollect[[#This Row],[Type]],2))&amp;_xlfn.CONCAT("-",DataCollect[[#This Row],[Installation Year]])</f>
        <v>-</v>
      </c>
      <c r="B110" t="str">
        <f>IF(COUNTIF($A$4:$A110,A110)-COUNTIF($A$4:$A110,"-")=0,"",COUNTIF($A$4:$A110,A110)-COUNTIF($A$4:$A110,"-"))</f>
        <v/>
      </c>
      <c r="C110" t="str">
        <f t="shared" si="2"/>
        <v>--</v>
      </c>
    </row>
    <row r="111" spans="1:3" x14ac:dyDescent="0.25">
      <c r="A111" t="str">
        <f>IF(DataCollect[[#This Row],[Category]]="","",LEFT(DataCollect[[#This Row],[Category]],2)&amp;LEFT(DataCollect[[#This Row],[Type]],2))&amp;_xlfn.CONCAT("-",DataCollect[[#This Row],[Installation Year]])</f>
        <v>-</v>
      </c>
      <c r="B111" t="str">
        <f>IF(COUNTIF($A$4:$A111,A111)-COUNTIF($A$4:$A111,"-")=0,"",COUNTIF($A$4:$A111,A111)-COUNTIF($A$4:$A111,"-"))</f>
        <v/>
      </c>
      <c r="C111" t="str">
        <f t="shared" si="2"/>
        <v>--</v>
      </c>
    </row>
    <row r="112" spans="1:3" x14ac:dyDescent="0.25">
      <c r="A112" t="str">
        <f>IF(DataCollect[[#This Row],[Category]]="","",LEFT(DataCollect[[#This Row],[Category]],2)&amp;LEFT(DataCollect[[#This Row],[Type]],2))&amp;_xlfn.CONCAT("-",DataCollect[[#This Row],[Installation Year]])</f>
        <v>-</v>
      </c>
      <c r="B112" t="str">
        <f>IF(COUNTIF($A$4:$A112,A112)-COUNTIF($A$4:$A112,"-")=0,"",COUNTIF($A$4:$A112,A112)-COUNTIF($A$4:$A112,"-"))</f>
        <v/>
      </c>
      <c r="C112" t="str">
        <f t="shared" si="2"/>
        <v>--</v>
      </c>
    </row>
    <row r="113" spans="1:3" x14ac:dyDescent="0.25">
      <c r="A113" t="str">
        <f>IF(DataCollect[[#This Row],[Category]]="","",LEFT(DataCollect[[#This Row],[Category]],2)&amp;LEFT(DataCollect[[#This Row],[Type]],2))&amp;_xlfn.CONCAT("-",DataCollect[[#This Row],[Installation Year]])</f>
        <v>-</v>
      </c>
      <c r="B113" t="str">
        <f>IF(COUNTIF($A$4:$A113,A113)-COUNTIF($A$4:$A113,"-")=0,"",COUNTIF($A$4:$A113,A113)-COUNTIF($A$4:$A113,"-"))</f>
        <v/>
      </c>
      <c r="C113" t="str">
        <f t="shared" si="2"/>
        <v>--</v>
      </c>
    </row>
    <row r="114" spans="1:3" x14ac:dyDescent="0.25">
      <c r="A114" t="str">
        <f>IF(DataCollect[[#This Row],[Category]]="","",LEFT(DataCollect[[#This Row],[Category]],2)&amp;LEFT(DataCollect[[#This Row],[Type]],2))&amp;_xlfn.CONCAT("-",DataCollect[[#This Row],[Installation Year]])</f>
        <v>-</v>
      </c>
      <c r="B114" t="str">
        <f>IF(COUNTIF($A$4:$A114,A114)-COUNTIF($A$4:$A114,"-")=0,"",COUNTIF($A$4:$A114,A114)-COUNTIF($A$4:$A114,"-"))</f>
        <v/>
      </c>
      <c r="C114" t="str">
        <f t="shared" si="2"/>
        <v>--</v>
      </c>
    </row>
    <row r="115" spans="1:3" x14ac:dyDescent="0.25">
      <c r="A115" t="str">
        <f>IF(DataCollect[[#This Row],[Category]]="","",LEFT(DataCollect[[#This Row],[Category]],2)&amp;LEFT(DataCollect[[#This Row],[Type]],2))&amp;_xlfn.CONCAT("-",DataCollect[[#This Row],[Installation Year]])</f>
        <v>-</v>
      </c>
      <c r="B115" t="str">
        <f>IF(COUNTIF($A$4:$A115,A115)-COUNTIF($A$4:$A115,"-")=0,"",COUNTIF($A$4:$A115,A115)-COUNTIF($A$4:$A115,"-"))</f>
        <v/>
      </c>
      <c r="C115" t="str">
        <f t="shared" si="2"/>
        <v>--</v>
      </c>
    </row>
    <row r="116" spans="1:3" x14ac:dyDescent="0.25">
      <c r="A116" t="str">
        <f>IF(DataCollect[[#This Row],[Category]]="","",LEFT(DataCollect[[#This Row],[Category]],2)&amp;LEFT(DataCollect[[#This Row],[Type]],2))&amp;_xlfn.CONCAT("-",DataCollect[[#This Row],[Installation Year]])</f>
        <v>-</v>
      </c>
      <c r="B116" t="str">
        <f>IF(COUNTIF($A$4:$A116,A116)-COUNTIF($A$4:$A116,"-")=0,"",COUNTIF($A$4:$A116,A116)-COUNTIF($A$4:$A116,"-"))</f>
        <v/>
      </c>
      <c r="C116" t="str">
        <f t="shared" si="2"/>
        <v>--</v>
      </c>
    </row>
    <row r="117" spans="1:3" x14ac:dyDescent="0.25">
      <c r="A117" t="str">
        <f>IF(DataCollect[[#This Row],[Category]]="","",LEFT(DataCollect[[#This Row],[Category]],2)&amp;LEFT(DataCollect[[#This Row],[Type]],2))&amp;_xlfn.CONCAT("-",DataCollect[[#This Row],[Installation Year]])</f>
        <v>-</v>
      </c>
      <c r="B117" t="str">
        <f>IF(COUNTIF($A$4:$A117,A117)-COUNTIF($A$4:$A117,"-")=0,"",COUNTIF($A$4:$A117,A117)-COUNTIF($A$4:$A117,"-"))</f>
        <v/>
      </c>
      <c r="C117" t="str">
        <f t="shared" si="2"/>
        <v>--</v>
      </c>
    </row>
    <row r="118" spans="1:3" x14ac:dyDescent="0.25">
      <c r="A118" t="str">
        <f>IF(DataCollect[[#This Row],[Category]]="","",LEFT(DataCollect[[#This Row],[Category]],2)&amp;LEFT(DataCollect[[#This Row],[Type]],2))&amp;_xlfn.CONCAT("-",DataCollect[[#This Row],[Installation Year]])</f>
        <v>-</v>
      </c>
      <c r="B118" t="str">
        <f>IF(COUNTIF($A$4:$A118,A118)-COUNTIF($A$4:$A118,"-")=0,"",COUNTIF($A$4:$A118,A118)-COUNTIF($A$4:$A118,"-"))</f>
        <v/>
      </c>
      <c r="C118" t="str">
        <f t="shared" si="2"/>
        <v>--</v>
      </c>
    </row>
    <row r="119" spans="1:3" x14ac:dyDescent="0.25">
      <c r="A119" t="str">
        <f>IF(DataCollect[[#This Row],[Category]]="","",LEFT(DataCollect[[#This Row],[Category]],2)&amp;LEFT(DataCollect[[#This Row],[Type]],2))&amp;_xlfn.CONCAT("-",DataCollect[[#This Row],[Installation Year]])</f>
        <v>-</v>
      </c>
      <c r="B119" t="str">
        <f>IF(COUNTIF($A$4:$A119,A119)-COUNTIF($A$4:$A119,"-")=0,"",COUNTIF($A$4:$A119,A119)-COUNTIF($A$4:$A119,"-"))</f>
        <v/>
      </c>
      <c r="C119" t="str">
        <f t="shared" si="2"/>
        <v>--</v>
      </c>
    </row>
    <row r="120" spans="1:3" x14ac:dyDescent="0.25">
      <c r="A120" t="str">
        <f>IF(DataCollect[[#This Row],[Category]]="","",LEFT(DataCollect[[#This Row],[Category]],2)&amp;LEFT(DataCollect[[#This Row],[Type]],2))&amp;_xlfn.CONCAT("-",DataCollect[[#This Row],[Installation Year]])</f>
        <v>-</v>
      </c>
      <c r="B120" t="str">
        <f>IF(COUNTIF($A$4:$A120,A120)-COUNTIF($A$4:$A120,"-")=0,"",COUNTIF($A$4:$A120,A120)-COUNTIF($A$4:$A120,"-"))</f>
        <v/>
      </c>
      <c r="C120" t="str">
        <f t="shared" si="2"/>
        <v>--</v>
      </c>
    </row>
    <row r="121" spans="1:3" x14ac:dyDescent="0.25">
      <c r="A121" t="str">
        <f>IF(DataCollect[[#This Row],[Category]]="","",LEFT(DataCollect[[#This Row],[Category]],2)&amp;LEFT(DataCollect[[#This Row],[Type]],2))&amp;_xlfn.CONCAT("-",DataCollect[[#This Row],[Installation Year]])</f>
        <v>-</v>
      </c>
      <c r="B121" t="str">
        <f>IF(COUNTIF($A$4:$A121,A121)-COUNTIF($A$4:$A121,"-")=0,"",COUNTIF($A$4:$A121,A121)-COUNTIF($A$4:$A121,"-"))</f>
        <v/>
      </c>
      <c r="C121" t="str">
        <f t="shared" si="2"/>
        <v>--</v>
      </c>
    </row>
    <row r="122" spans="1:3" x14ac:dyDescent="0.25">
      <c r="A122" t="str">
        <f>IF(DataCollect[[#This Row],[Category]]="","",LEFT(DataCollect[[#This Row],[Category]],2)&amp;LEFT(DataCollect[[#This Row],[Type]],2))&amp;_xlfn.CONCAT("-",DataCollect[[#This Row],[Installation Year]])</f>
        <v>-</v>
      </c>
      <c r="B122" t="str">
        <f>IF(COUNTIF($A$4:$A122,A122)-COUNTIF($A$4:$A122,"-")=0,"",COUNTIF($A$4:$A122,A122)-COUNTIF($A$4:$A122,"-"))</f>
        <v/>
      </c>
      <c r="C122" t="str">
        <f t="shared" si="2"/>
        <v>--</v>
      </c>
    </row>
    <row r="123" spans="1:3" x14ac:dyDescent="0.25">
      <c r="A123" t="str">
        <f>IF(DataCollect[[#This Row],[Category]]="","",LEFT(DataCollect[[#This Row],[Category]],2)&amp;LEFT(DataCollect[[#This Row],[Type]],2))&amp;_xlfn.CONCAT("-",DataCollect[[#This Row],[Installation Year]])</f>
        <v>-</v>
      </c>
      <c r="B123" t="str">
        <f>IF(COUNTIF($A$4:$A123,A123)-COUNTIF($A$4:$A123,"-")=0,"",COUNTIF($A$4:$A123,A123)-COUNTIF($A$4:$A123,"-"))</f>
        <v/>
      </c>
      <c r="C123" t="str">
        <f t="shared" si="2"/>
        <v>--</v>
      </c>
    </row>
    <row r="124" spans="1:3" x14ac:dyDescent="0.25">
      <c r="A124" t="str">
        <f>IF(DataCollect[[#This Row],[Category]]="","",LEFT(DataCollect[[#This Row],[Category]],2)&amp;LEFT(DataCollect[[#This Row],[Type]],2))&amp;_xlfn.CONCAT("-",DataCollect[[#This Row],[Installation Year]])</f>
        <v>-</v>
      </c>
      <c r="B124" t="str">
        <f>IF(COUNTIF($A$4:$A124,A124)-COUNTIF($A$4:$A124,"-")=0,"",COUNTIF($A$4:$A124,A124)-COUNTIF($A$4:$A124,"-"))</f>
        <v/>
      </c>
      <c r="C124" t="str">
        <f t="shared" si="2"/>
        <v>--</v>
      </c>
    </row>
    <row r="125" spans="1:3" x14ac:dyDescent="0.25">
      <c r="A125" t="str">
        <f>IF(DataCollect[[#This Row],[Category]]="","",LEFT(DataCollect[[#This Row],[Category]],2)&amp;LEFT(DataCollect[[#This Row],[Type]],2))&amp;_xlfn.CONCAT("-",DataCollect[[#This Row],[Installation Year]])</f>
        <v>-</v>
      </c>
      <c r="B125" t="str">
        <f>IF(COUNTIF($A$4:$A125,A125)-COUNTIF($A$4:$A125,"-")=0,"",COUNTIF($A$4:$A125,A125)-COUNTIF($A$4:$A125,"-"))</f>
        <v/>
      </c>
      <c r="C125" t="str">
        <f t="shared" si="2"/>
        <v>--</v>
      </c>
    </row>
    <row r="126" spans="1:3" x14ac:dyDescent="0.25">
      <c r="A126" t="str">
        <f>IF(DataCollect[[#This Row],[Category]]="","",LEFT(DataCollect[[#This Row],[Category]],2)&amp;LEFT(DataCollect[[#This Row],[Type]],2))&amp;_xlfn.CONCAT("-",DataCollect[[#This Row],[Installation Year]])</f>
        <v>-</v>
      </c>
      <c r="B126" t="str">
        <f>IF(COUNTIF($A$4:$A126,A126)-COUNTIF($A$4:$A126,"-")=0,"",COUNTIF($A$4:$A126,A126)-COUNTIF($A$4:$A126,"-"))</f>
        <v/>
      </c>
      <c r="C126" t="str">
        <f t="shared" si="2"/>
        <v>--</v>
      </c>
    </row>
    <row r="127" spans="1:3" x14ac:dyDescent="0.25">
      <c r="A127" t="str">
        <f>IF(DataCollect[[#This Row],[Category]]="","",LEFT(DataCollect[[#This Row],[Category]],2)&amp;LEFT(DataCollect[[#This Row],[Type]],2))&amp;_xlfn.CONCAT("-",DataCollect[[#This Row],[Installation Year]])</f>
        <v>-</v>
      </c>
      <c r="B127" t="str">
        <f>IF(COUNTIF($A$4:$A127,A127)-COUNTIF($A$4:$A127,"-")=0,"",COUNTIF($A$4:$A127,A127)-COUNTIF($A$4:$A127,"-"))</f>
        <v/>
      </c>
      <c r="C127" t="str">
        <f t="shared" si="2"/>
        <v>--</v>
      </c>
    </row>
    <row r="128" spans="1:3" x14ac:dyDescent="0.25">
      <c r="A128" t="str">
        <f>IF(DataCollect[[#This Row],[Category]]="","",LEFT(DataCollect[[#This Row],[Category]],2)&amp;LEFT(DataCollect[[#This Row],[Type]],2))&amp;_xlfn.CONCAT("-",DataCollect[[#This Row],[Installation Year]])</f>
        <v>-</v>
      </c>
      <c r="B128" t="str">
        <f>IF(COUNTIF($A$4:$A128,A128)-COUNTIF($A$4:$A128,"-")=0,"",COUNTIF($A$4:$A128,A128)-COUNTIF($A$4:$A128,"-"))</f>
        <v/>
      </c>
      <c r="C128" t="str">
        <f t="shared" si="2"/>
        <v>--</v>
      </c>
    </row>
    <row r="129" spans="1:3" x14ac:dyDescent="0.25">
      <c r="A129" t="str">
        <f>IF(DataCollect[[#This Row],[Category]]="","",LEFT(DataCollect[[#This Row],[Category]],2)&amp;LEFT(DataCollect[[#This Row],[Type]],2))&amp;_xlfn.CONCAT("-",DataCollect[[#This Row],[Installation Year]])</f>
        <v>-</v>
      </c>
      <c r="B129" t="str">
        <f>IF(COUNTIF($A$4:$A129,A129)-COUNTIF($A$4:$A129,"-")=0,"",COUNTIF($A$4:$A129,A129)-COUNTIF($A$4:$A129,"-"))</f>
        <v/>
      </c>
      <c r="C129" t="str">
        <f t="shared" si="2"/>
        <v>--</v>
      </c>
    </row>
    <row r="130" spans="1:3" x14ac:dyDescent="0.25">
      <c r="A130" t="str">
        <f>IF(DataCollect[[#This Row],[Category]]="","",LEFT(DataCollect[[#This Row],[Category]],2)&amp;LEFT(DataCollect[[#This Row],[Type]],2))&amp;_xlfn.CONCAT("-",DataCollect[[#This Row],[Installation Year]])</f>
        <v>-</v>
      </c>
      <c r="B130" t="str">
        <f>IF(COUNTIF($A$4:$A130,A130)-COUNTIF($A$4:$A130,"-")=0,"",COUNTIF($A$4:$A130,A130)-COUNTIF($A$4:$A130,"-"))</f>
        <v/>
      </c>
      <c r="C130" t="str">
        <f t="shared" si="2"/>
        <v>--</v>
      </c>
    </row>
    <row r="131" spans="1:3" x14ac:dyDescent="0.25">
      <c r="A131" t="str">
        <f>IF(DataCollect[[#This Row],[Category]]="","",LEFT(DataCollect[[#This Row],[Category]],2)&amp;LEFT(DataCollect[[#This Row],[Type]],2))&amp;_xlfn.CONCAT("-",DataCollect[[#This Row],[Installation Year]])</f>
        <v>-</v>
      </c>
      <c r="B131" t="str">
        <f>IF(COUNTIF($A$4:$A131,A131)-COUNTIF($A$4:$A131,"-")=0,"",COUNTIF($A$4:$A131,A131)-COUNTIF($A$4:$A131,"-"))</f>
        <v/>
      </c>
      <c r="C131" t="str">
        <f t="shared" si="2"/>
        <v>--</v>
      </c>
    </row>
    <row r="132" spans="1:3" x14ac:dyDescent="0.25">
      <c r="A132" t="str">
        <f>IF(DataCollect[[#This Row],[Category]]="","",LEFT(DataCollect[[#This Row],[Category]],2)&amp;LEFT(DataCollect[[#This Row],[Type]],2))&amp;_xlfn.CONCAT("-",DataCollect[[#This Row],[Installation Year]])</f>
        <v>-</v>
      </c>
      <c r="B132" t="str">
        <f>IF(COUNTIF($A$4:$A132,A132)-COUNTIF($A$4:$A132,"-")=0,"",COUNTIF($A$4:$A132,A132)-COUNTIF($A$4:$A132,"-"))</f>
        <v/>
      </c>
      <c r="C132" t="str">
        <f t="shared" si="2"/>
        <v>--</v>
      </c>
    </row>
    <row r="133" spans="1:3" x14ac:dyDescent="0.25">
      <c r="A133" t="str">
        <f>IF(DataCollect[[#This Row],[Category]]="","",LEFT(DataCollect[[#This Row],[Category]],2)&amp;LEFT(DataCollect[[#This Row],[Type]],2))&amp;_xlfn.CONCAT("-",DataCollect[[#This Row],[Installation Year]])</f>
        <v>-</v>
      </c>
      <c r="B133" t="str">
        <f>IF(COUNTIF($A$4:$A133,A133)-COUNTIF($A$4:$A133,"-")=0,"",COUNTIF($A$4:$A133,A133)-COUNTIF($A$4:$A133,"-"))</f>
        <v/>
      </c>
      <c r="C133" t="str">
        <f t="shared" si="2"/>
        <v>--</v>
      </c>
    </row>
    <row r="134" spans="1:3" x14ac:dyDescent="0.25">
      <c r="A134" t="str">
        <f>IF(DataCollect[[#This Row],[Category]]="","",LEFT(DataCollect[[#This Row],[Category]],2)&amp;LEFT(DataCollect[[#This Row],[Type]],2))&amp;_xlfn.CONCAT("-",DataCollect[[#This Row],[Installation Year]])</f>
        <v>-</v>
      </c>
      <c r="B134" t="str">
        <f>IF(COUNTIF($A$4:$A134,A134)-COUNTIF($A$4:$A134,"-")=0,"",COUNTIF($A$4:$A134,A134)-COUNTIF($A$4:$A134,"-"))</f>
        <v/>
      </c>
      <c r="C134" t="str">
        <f t="shared" si="2"/>
        <v>--</v>
      </c>
    </row>
    <row r="135" spans="1:3" x14ac:dyDescent="0.25">
      <c r="A135" t="str">
        <f>IF(DataCollect[[#This Row],[Category]]="","",LEFT(DataCollect[[#This Row],[Category]],2)&amp;LEFT(DataCollect[[#This Row],[Type]],2))&amp;_xlfn.CONCAT("-",DataCollect[[#This Row],[Installation Year]])</f>
        <v>-</v>
      </c>
      <c r="B135" t="str">
        <f>IF(COUNTIF($A$4:$A135,A135)-COUNTIF($A$4:$A135,"-")=0,"",COUNTIF($A$4:$A135,A135)-COUNTIF($A$4:$A135,"-"))</f>
        <v/>
      </c>
      <c r="C135" t="str">
        <f t="shared" si="2"/>
        <v>--</v>
      </c>
    </row>
    <row r="136" spans="1:3" x14ac:dyDescent="0.25">
      <c r="A136" t="str">
        <f>IF(DataCollect[[#This Row],[Category]]="","",LEFT(DataCollect[[#This Row],[Category]],2)&amp;LEFT(DataCollect[[#This Row],[Type]],2))&amp;_xlfn.CONCAT("-",DataCollect[[#This Row],[Installation Year]])</f>
        <v>-</v>
      </c>
      <c r="B136" t="str">
        <f>IF(COUNTIF($A$4:$A136,A136)-COUNTIF($A$4:$A136,"-")=0,"",COUNTIF($A$4:$A136,A136)-COUNTIF($A$4:$A136,"-"))</f>
        <v/>
      </c>
      <c r="C136" t="str">
        <f t="shared" si="2"/>
        <v>--</v>
      </c>
    </row>
    <row r="137" spans="1:3" x14ac:dyDescent="0.25">
      <c r="A137" t="str">
        <f>IF(DataCollect[[#This Row],[Category]]="","",LEFT(DataCollect[[#This Row],[Category]],2)&amp;LEFT(DataCollect[[#This Row],[Type]],2))&amp;_xlfn.CONCAT("-",DataCollect[[#This Row],[Installation Year]])</f>
        <v>-</v>
      </c>
      <c r="B137" t="str">
        <f>IF(COUNTIF($A$4:$A137,A137)-COUNTIF($A$4:$A137,"-")=0,"",COUNTIF($A$4:$A137,A137)-COUNTIF($A$4:$A137,"-"))</f>
        <v/>
      </c>
      <c r="C137" t="str">
        <f t="shared" si="2"/>
        <v>--</v>
      </c>
    </row>
    <row r="138" spans="1:3" x14ac:dyDescent="0.25">
      <c r="A138" t="str">
        <f>IF(DataCollect[[#This Row],[Category]]="","",LEFT(DataCollect[[#This Row],[Category]],2)&amp;LEFT(DataCollect[[#This Row],[Type]],2))&amp;_xlfn.CONCAT("-",DataCollect[[#This Row],[Installation Year]])</f>
        <v>-</v>
      </c>
      <c r="B138" t="str">
        <f>IF(COUNTIF($A$4:$A138,A138)-COUNTIF($A$4:$A138,"-")=0,"",COUNTIF($A$4:$A138,A138)-COUNTIF($A$4:$A138,"-"))</f>
        <v/>
      </c>
      <c r="C138" t="str">
        <f t="shared" si="2"/>
        <v>--</v>
      </c>
    </row>
    <row r="139" spans="1:3" x14ac:dyDescent="0.25">
      <c r="A139" t="str">
        <f>IF(DataCollect[[#This Row],[Category]]="","",LEFT(DataCollect[[#This Row],[Category]],2)&amp;LEFT(DataCollect[[#This Row],[Type]],2))&amp;_xlfn.CONCAT("-",DataCollect[[#This Row],[Installation Year]])</f>
        <v>-</v>
      </c>
      <c r="B139" t="str">
        <f>IF(COUNTIF($A$4:$A139,A139)-COUNTIF($A$4:$A139,"-")=0,"",COUNTIF($A$4:$A139,A139)-COUNTIF($A$4:$A139,"-"))</f>
        <v/>
      </c>
      <c r="C139" t="str">
        <f t="shared" si="2"/>
        <v>--</v>
      </c>
    </row>
    <row r="140" spans="1:3" x14ac:dyDescent="0.25">
      <c r="A140" t="str">
        <f>IF(DataCollect[[#This Row],[Category]]="","",LEFT(DataCollect[[#This Row],[Category]],2)&amp;LEFT(DataCollect[[#This Row],[Type]],2))&amp;_xlfn.CONCAT("-",DataCollect[[#This Row],[Installation Year]])</f>
        <v>-</v>
      </c>
      <c r="B140" t="str">
        <f>IF(COUNTIF($A$4:$A140,A140)-COUNTIF($A$4:$A140,"-")=0,"",COUNTIF($A$4:$A140,A140)-COUNTIF($A$4:$A140,"-"))</f>
        <v/>
      </c>
      <c r="C140" t="str">
        <f t="shared" ref="C140:C203" si="3">_xlfn.CONCAT($A140,"-",$B140)</f>
        <v>--</v>
      </c>
    </row>
    <row r="141" spans="1:3" x14ac:dyDescent="0.25">
      <c r="A141" t="str">
        <f>IF(DataCollect[[#This Row],[Category]]="","",LEFT(DataCollect[[#This Row],[Category]],2)&amp;LEFT(DataCollect[[#This Row],[Type]],2))&amp;_xlfn.CONCAT("-",DataCollect[[#This Row],[Installation Year]])</f>
        <v>-</v>
      </c>
      <c r="B141" t="str">
        <f>IF(COUNTIF($A$4:$A141,A141)-COUNTIF($A$4:$A141,"-")=0,"",COUNTIF($A$4:$A141,A141)-COUNTIF($A$4:$A141,"-"))</f>
        <v/>
      </c>
      <c r="C141" t="str">
        <f t="shared" si="3"/>
        <v>--</v>
      </c>
    </row>
    <row r="142" spans="1:3" x14ac:dyDescent="0.25">
      <c r="A142" t="str">
        <f>IF(DataCollect[[#This Row],[Category]]="","",LEFT(DataCollect[[#This Row],[Category]],2)&amp;LEFT(DataCollect[[#This Row],[Type]],2))&amp;_xlfn.CONCAT("-",DataCollect[[#This Row],[Installation Year]])</f>
        <v>-</v>
      </c>
      <c r="B142" t="str">
        <f>IF(COUNTIF($A$4:$A142,A142)-COUNTIF($A$4:$A142,"-")=0,"",COUNTIF($A$4:$A142,A142)-COUNTIF($A$4:$A142,"-"))</f>
        <v/>
      </c>
      <c r="C142" t="str">
        <f t="shared" si="3"/>
        <v>--</v>
      </c>
    </row>
    <row r="143" spans="1:3" x14ac:dyDescent="0.25">
      <c r="A143" t="str">
        <f>IF(DataCollect[[#This Row],[Category]]="","",LEFT(DataCollect[[#This Row],[Category]],2)&amp;LEFT(DataCollect[[#This Row],[Type]],2))&amp;_xlfn.CONCAT("-",DataCollect[[#This Row],[Installation Year]])</f>
        <v>-</v>
      </c>
      <c r="B143" t="str">
        <f>IF(COUNTIF($A$4:$A143,A143)-COUNTIF($A$4:$A143,"-")=0,"",COUNTIF($A$4:$A143,A143)-COUNTIF($A$4:$A143,"-"))</f>
        <v/>
      </c>
      <c r="C143" t="str">
        <f t="shared" si="3"/>
        <v>--</v>
      </c>
    </row>
    <row r="144" spans="1:3" x14ac:dyDescent="0.25">
      <c r="A144" t="str">
        <f>IF(DataCollect[[#This Row],[Category]]="","",LEFT(DataCollect[[#This Row],[Category]],2)&amp;LEFT(DataCollect[[#This Row],[Type]],2))&amp;_xlfn.CONCAT("-",DataCollect[[#This Row],[Installation Year]])</f>
        <v>-</v>
      </c>
      <c r="B144" t="str">
        <f>IF(COUNTIF($A$4:$A144,A144)-COUNTIF($A$4:$A144,"-")=0,"",COUNTIF($A$4:$A144,A144)-COUNTIF($A$4:$A144,"-"))</f>
        <v/>
      </c>
      <c r="C144" t="str">
        <f t="shared" si="3"/>
        <v>--</v>
      </c>
    </row>
    <row r="145" spans="1:3" x14ac:dyDescent="0.25">
      <c r="A145" t="str">
        <f>IF(DataCollect[[#This Row],[Category]]="","",LEFT(DataCollect[[#This Row],[Category]],2)&amp;LEFT(DataCollect[[#This Row],[Type]],2))&amp;_xlfn.CONCAT("-",DataCollect[[#This Row],[Installation Year]])</f>
        <v>-</v>
      </c>
      <c r="B145" t="str">
        <f>IF(COUNTIF($A$4:$A145,A145)-COUNTIF($A$4:$A145,"-")=0,"",COUNTIF($A$4:$A145,A145)-COUNTIF($A$4:$A145,"-"))</f>
        <v/>
      </c>
      <c r="C145" t="str">
        <f t="shared" si="3"/>
        <v>--</v>
      </c>
    </row>
    <row r="146" spans="1:3" x14ac:dyDescent="0.25">
      <c r="A146" t="str">
        <f>IF(DataCollect[[#This Row],[Category]]="","",LEFT(DataCollect[[#This Row],[Category]],2)&amp;LEFT(DataCollect[[#This Row],[Type]],2))&amp;_xlfn.CONCAT("-",DataCollect[[#This Row],[Installation Year]])</f>
        <v>-</v>
      </c>
      <c r="B146" t="str">
        <f>IF(COUNTIF($A$4:$A146,A146)-COUNTIF($A$4:$A146,"-")=0,"",COUNTIF($A$4:$A146,A146)-COUNTIF($A$4:$A146,"-"))</f>
        <v/>
      </c>
      <c r="C146" t="str">
        <f t="shared" si="3"/>
        <v>--</v>
      </c>
    </row>
    <row r="147" spans="1:3" x14ac:dyDescent="0.25">
      <c r="A147" t="str">
        <f>IF(DataCollect[[#This Row],[Category]]="","",LEFT(DataCollect[[#This Row],[Category]],2)&amp;LEFT(DataCollect[[#This Row],[Type]],2))&amp;_xlfn.CONCAT("-",DataCollect[[#This Row],[Installation Year]])</f>
        <v>-</v>
      </c>
      <c r="B147" t="str">
        <f>IF(COUNTIF($A$4:$A147,A147)-COUNTIF($A$4:$A147,"-")=0,"",COUNTIF($A$4:$A147,A147)-COUNTIF($A$4:$A147,"-"))</f>
        <v/>
      </c>
      <c r="C147" t="str">
        <f t="shared" si="3"/>
        <v>--</v>
      </c>
    </row>
    <row r="148" spans="1:3" x14ac:dyDescent="0.25">
      <c r="A148" t="str">
        <f>IF(DataCollect[[#This Row],[Category]]="","",LEFT(DataCollect[[#This Row],[Category]],2)&amp;LEFT(DataCollect[[#This Row],[Type]],2))&amp;_xlfn.CONCAT("-",DataCollect[[#This Row],[Installation Year]])</f>
        <v>-</v>
      </c>
      <c r="B148" t="str">
        <f>IF(COUNTIF($A$4:$A148,A148)-COUNTIF($A$4:$A148,"-")=0,"",COUNTIF($A$4:$A148,A148)-COUNTIF($A$4:$A148,"-"))</f>
        <v/>
      </c>
      <c r="C148" t="str">
        <f t="shared" si="3"/>
        <v>--</v>
      </c>
    </row>
    <row r="149" spans="1:3" x14ac:dyDescent="0.25">
      <c r="A149" t="str">
        <f>IF(DataCollect[[#This Row],[Category]]="","",LEFT(DataCollect[[#This Row],[Category]],2)&amp;LEFT(DataCollect[[#This Row],[Type]],2))&amp;_xlfn.CONCAT("-",DataCollect[[#This Row],[Installation Year]])</f>
        <v>-</v>
      </c>
      <c r="B149" t="str">
        <f>IF(COUNTIF($A$4:$A149,A149)-COUNTIF($A$4:$A149,"-")=0,"",COUNTIF($A$4:$A149,A149)-COUNTIF($A$4:$A149,"-"))</f>
        <v/>
      </c>
      <c r="C149" t="str">
        <f t="shared" si="3"/>
        <v>--</v>
      </c>
    </row>
    <row r="150" spans="1:3" x14ac:dyDescent="0.25">
      <c r="A150" t="str">
        <f>IF(DataCollect[[#This Row],[Category]]="","",LEFT(DataCollect[[#This Row],[Category]],2)&amp;LEFT(DataCollect[[#This Row],[Type]],2))&amp;_xlfn.CONCAT("-",DataCollect[[#This Row],[Installation Year]])</f>
        <v>-</v>
      </c>
      <c r="B150" t="str">
        <f>IF(COUNTIF($A$4:$A150,A150)-COUNTIF($A$4:$A150,"-")=0,"",COUNTIF($A$4:$A150,A150)-COUNTIF($A$4:$A150,"-"))</f>
        <v/>
      </c>
      <c r="C150" t="str">
        <f t="shared" si="3"/>
        <v>--</v>
      </c>
    </row>
    <row r="151" spans="1:3" x14ac:dyDescent="0.25">
      <c r="A151" t="str">
        <f>IF(DataCollect[[#This Row],[Category]]="","",LEFT(DataCollect[[#This Row],[Category]],2)&amp;LEFT(DataCollect[[#This Row],[Type]],2))&amp;_xlfn.CONCAT("-",DataCollect[[#This Row],[Installation Year]])</f>
        <v>-</v>
      </c>
      <c r="B151" t="str">
        <f>IF(COUNTIF($A$4:$A151,A151)-COUNTIF($A$4:$A151,"-")=0,"",COUNTIF($A$4:$A151,A151)-COUNTIF($A$4:$A151,"-"))</f>
        <v/>
      </c>
      <c r="C151" t="str">
        <f t="shared" si="3"/>
        <v>--</v>
      </c>
    </row>
    <row r="152" spans="1:3" x14ac:dyDescent="0.25">
      <c r="A152" t="str">
        <f>IF(DataCollect[[#This Row],[Category]]="","",LEFT(DataCollect[[#This Row],[Category]],2)&amp;LEFT(DataCollect[[#This Row],[Type]],2))&amp;_xlfn.CONCAT("-",DataCollect[[#This Row],[Installation Year]])</f>
        <v>-</v>
      </c>
      <c r="B152" t="str">
        <f>IF(COUNTIF($A$4:$A152,A152)-COUNTIF($A$4:$A152,"-")=0,"",COUNTIF($A$4:$A152,A152)-COUNTIF($A$4:$A152,"-"))</f>
        <v/>
      </c>
      <c r="C152" t="str">
        <f t="shared" si="3"/>
        <v>--</v>
      </c>
    </row>
    <row r="153" spans="1:3" x14ac:dyDescent="0.25">
      <c r="A153" t="str">
        <f>IF(DataCollect[[#This Row],[Category]]="","",LEFT(DataCollect[[#This Row],[Category]],2)&amp;LEFT(DataCollect[[#This Row],[Type]],2))&amp;_xlfn.CONCAT("-",DataCollect[[#This Row],[Installation Year]])</f>
        <v>-</v>
      </c>
      <c r="B153" t="str">
        <f>IF(COUNTIF($A$4:$A153,A153)-COUNTIF($A$4:$A153,"-")=0,"",COUNTIF($A$4:$A153,A153)-COUNTIF($A$4:$A153,"-"))</f>
        <v/>
      </c>
      <c r="C153" t="str">
        <f t="shared" si="3"/>
        <v>--</v>
      </c>
    </row>
    <row r="154" spans="1:3" x14ac:dyDescent="0.25">
      <c r="A154" t="str">
        <f>IF(DataCollect[[#This Row],[Category]]="","",LEFT(DataCollect[[#This Row],[Category]],2)&amp;LEFT(DataCollect[[#This Row],[Type]],2))&amp;_xlfn.CONCAT("-",DataCollect[[#This Row],[Installation Year]])</f>
        <v>-</v>
      </c>
      <c r="B154" t="str">
        <f>IF(COUNTIF($A$4:$A154,A154)-COUNTIF($A$4:$A154,"-")=0,"",COUNTIF($A$4:$A154,A154)-COUNTIF($A$4:$A154,"-"))</f>
        <v/>
      </c>
      <c r="C154" t="str">
        <f t="shared" si="3"/>
        <v>--</v>
      </c>
    </row>
    <row r="155" spans="1:3" x14ac:dyDescent="0.25">
      <c r="A155" t="str">
        <f>IF(DataCollect[[#This Row],[Category]]="","",LEFT(DataCollect[[#This Row],[Category]],2)&amp;LEFT(DataCollect[[#This Row],[Type]],2))&amp;_xlfn.CONCAT("-",DataCollect[[#This Row],[Installation Year]])</f>
        <v>-</v>
      </c>
      <c r="B155" t="str">
        <f>IF(COUNTIF($A$4:$A155,A155)-COUNTIF($A$4:$A155,"-")=0,"",COUNTIF($A$4:$A155,A155)-COUNTIF($A$4:$A155,"-"))</f>
        <v/>
      </c>
      <c r="C155" t="str">
        <f t="shared" si="3"/>
        <v>--</v>
      </c>
    </row>
    <row r="156" spans="1:3" x14ac:dyDescent="0.25">
      <c r="A156" t="str">
        <f>IF(DataCollect[[#This Row],[Category]]="","",LEFT(DataCollect[[#This Row],[Category]],2)&amp;LEFT(DataCollect[[#This Row],[Type]],2))&amp;_xlfn.CONCAT("-",DataCollect[[#This Row],[Installation Year]])</f>
        <v>-</v>
      </c>
      <c r="B156" t="str">
        <f>IF(COUNTIF($A$4:$A156,A156)-COUNTIF($A$4:$A156,"-")=0,"",COUNTIF($A$4:$A156,A156)-COUNTIF($A$4:$A156,"-"))</f>
        <v/>
      </c>
      <c r="C156" t="str">
        <f t="shared" si="3"/>
        <v>--</v>
      </c>
    </row>
    <row r="157" spans="1:3" x14ac:dyDescent="0.25">
      <c r="A157" t="str">
        <f>IF(DataCollect[[#This Row],[Category]]="","",LEFT(DataCollect[[#This Row],[Category]],2)&amp;LEFT(DataCollect[[#This Row],[Type]],2))&amp;_xlfn.CONCAT("-",DataCollect[[#This Row],[Installation Year]])</f>
        <v>-</v>
      </c>
      <c r="B157" t="str">
        <f>IF(COUNTIF($A$4:$A157,A157)-COUNTIF($A$4:$A157,"-")=0,"",COUNTIF($A$4:$A157,A157)-COUNTIF($A$4:$A157,"-"))</f>
        <v/>
      </c>
      <c r="C157" t="str">
        <f t="shared" si="3"/>
        <v>--</v>
      </c>
    </row>
    <row r="158" spans="1:3" x14ac:dyDescent="0.25">
      <c r="A158" t="str">
        <f>IF(DataCollect[[#This Row],[Category]]="","",LEFT(DataCollect[[#This Row],[Category]],2)&amp;LEFT(DataCollect[[#This Row],[Type]],2))&amp;_xlfn.CONCAT("-",DataCollect[[#This Row],[Installation Year]])</f>
        <v>-</v>
      </c>
      <c r="B158" t="str">
        <f>IF(COUNTIF($A$4:$A158,A158)-COUNTIF($A$4:$A158,"-")=0,"",COUNTIF($A$4:$A158,A158)-COUNTIF($A$4:$A158,"-"))</f>
        <v/>
      </c>
      <c r="C158" t="str">
        <f t="shared" si="3"/>
        <v>--</v>
      </c>
    </row>
    <row r="159" spans="1:3" x14ac:dyDescent="0.25">
      <c r="A159" t="str">
        <f>IF(DataCollect[[#This Row],[Category]]="","",LEFT(DataCollect[[#This Row],[Category]],2)&amp;LEFT(DataCollect[[#This Row],[Type]],2))&amp;_xlfn.CONCAT("-",DataCollect[[#This Row],[Installation Year]])</f>
        <v>-</v>
      </c>
      <c r="B159" t="str">
        <f>IF(COUNTIF($A$4:$A159,A159)-COUNTIF($A$4:$A159,"-")=0,"",COUNTIF($A$4:$A159,A159)-COUNTIF($A$4:$A159,"-"))</f>
        <v/>
      </c>
      <c r="C159" t="str">
        <f t="shared" si="3"/>
        <v>--</v>
      </c>
    </row>
    <row r="160" spans="1:3" x14ac:dyDescent="0.25">
      <c r="A160" t="str">
        <f>IF(DataCollect[[#This Row],[Category]]="","",LEFT(DataCollect[[#This Row],[Category]],2)&amp;LEFT(DataCollect[[#This Row],[Type]],2))&amp;_xlfn.CONCAT("-",DataCollect[[#This Row],[Installation Year]])</f>
        <v>-</v>
      </c>
      <c r="B160" t="str">
        <f>IF(COUNTIF($A$4:$A160,A160)-COUNTIF($A$4:$A160,"-")=0,"",COUNTIF($A$4:$A160,A160)-COUNTIF($A$4:$A160,"-"))</f>
        <v/>
      </c>
      <c r="C160" t="str">
        <f t="shared" si="3"/>
        <v>--</v>
      </c>
    </row>
    <row r="161" spans="1:3" x14ac:dyDescent="0.25">
      <c r="A161" t="str">
        <f>IF(DataCollect[[#This Row],[Category]]="","",LEFT(DataCollect[[#This Row],[Category]],2)&amp;LEFT(DataCollect[[#This Row],[Type]],2))&amp;_xlfn.CONCAT("-",DataCollect[[#This Row],[Installation Year]])</f>
        <v>-</v>
      </c>
      <c r="B161" t="str">
        <f>IF(COUNTIF($A$4:$A161,A161)-COUNTIF($A$4:$A161,"-")=0,"",COUNTIF($A$4:$A161,A161)-COUNTIF($A$4:$A161,"-"))</f>
        <v/>
      </c>
      <c r="C161" t="str">
        <f t="shared" si="3"/>
        <v>--</v>
      </c>
    </row>
    <row r="162" spans="1:3" x14ac:dyDescent="0.25">
      <c r="A162" t="str">
        <f>IF(DataCollect[[#This Row],[Category]]="","",LEFT(DataCollect[[#This Row],[Category]],2)&amp;LEFT(DataCollect[[#This Row],[Type]],2))&amp;_xlfn.CONCAT("-",DataCollect[[#This Row],[Installation Year]])</f>
        <v>-</v>
      </c>
      <c r="B162" t="str">
        <f>IF(COUNTIF($A$4:$A162,A162)-COUNTIF($A$4:$A162,"-")=0,"",COUNTIF($A$4:$A162,A162)-COUNTIF($A$4:$A162,"-"))</f>
        <v/>
      </c>
      <c r="C162" t="str">
        <f t="shared" si="3"/>
        <v>--</v>
      </c>
    </row>
    <row r="163" spans="1:3" x14ac:dyDescent="0.25">
      <c r="A163" t="str">
        <f>IF(DataCollect[[#This Row],[Category]]="","",LEFT(DataCollect[[#This Row],[Category]],2)&amp;LEFT(DataCollect[[#This Row],[Type]],2))&amp;_xlfn.CONCAT("-",DataCollect[[#This Row],[Installation Year]])</f>
        <v>-</v>
      </c>
      <c r="B163" t="str">
        <f>IF(COUNTIF($A$4:$A163,A163)-COUNTIF($A$4:$A163,"-")=0,"",COUNTIF($A$4:$A163,A163)-COUNTIF($A$4:$A163,"-"))</f>
        <v/>
      </c>
      <c r="C163" t="str">
        <f t="shared" si="3"/>
        <v>--</v>
      </c>
    </row>
    <row r="164" spans="1:3" x14ac:dyDescent="0.25">
      <c r="A164" t="str">
        <f>IF(DataCollect[[#This Row],[Category]]="","",LEFT(DataCollect[[#This Row],[Category]],2)&amp;LEFT(DataCollect[[#This Row],[Type]],2))&amp;_xlfn.CONCAT("-",DataCollect[[#This Row],[Installation Year]])</f>
        <v>-</v>
      </c>
      <c r="B164" t="str">
        <f>IF(COUNTIF($A$4:$A164,A164)-COUNTIF($A$4:$A164,"-")=0,"",COUNTIF($A$4:$A164,A164)-COUNTIF($A$4:$A164,"-"))</f>
        <v/>
      </c>
      <c r="C164" t="str">
        <f t="shared" si="3"/>
        <v>--</v>
      </c>
    </row>
    <row r="165" spans="1:3" x14ac:dyDescent="0.25">
      <c r="A165" t="str">
        <f>IF(DataCollect[[#This Row],[Category]]="","",LEFT(DataCollect[[#This Row],[Category]],2)&amp;LEFT(DataCollect[[#This Row],[Type]],2))&amp;_xlfn.CONCAT("-",DataCollect[[#This Row],[Installation Year]])</f>
        <v>-</v>
      </c>
      <c r="B165" t="str">
        <f>IF(COUNTIF($A$4:$A165,A165)-COUNTIF($A$4:$A165,"-")=0,"",COUNTIF($A$4:$A165,A165)-COUNTIF($A$4:$A165,"-"))</f>
        <v/>
      </c>
      <c r="C165" t="str">
        <f t="shared" si="3"/>
        <v>--</v>
      </c>
    </row>
    <row r="166" spans="1:3" x14ac:dyDescent="0.25">
      <c r="A166" t="str">
        <f>IF(DataCollect[[#This Row],[Category]]="","",LEFT(DataCollect[[#This Row],[Category]],2)&amp;LEFT(DataCollect[[#This Row],[Type]],2))&amp;_xlfn.CONCAT("-",DataCollect[[#This Row],[Installation Year]])</f>
        <v>-</v>
      </c>
      <c r="B166" t="str">
        <f>IF(COUNTIF($A$4:$A166,A166)-COUNTIF($A$4:$A166,"-")=0,"",COUNTIF($A$4:$A166,A166)-COUNTIF($A$4:$A166,"-"))</f>
        <v/>
      </c>
      <c r="C166" t="str">
        <f t="shared" si="3"/>
        <v>--</v>
      </c>
    </row>
    <row r="167" spans="1:3" x14ac:dyDescent="0.25">
      <c r="A167" t="str">
        <f>IF(DataCollect[[#This Row],[Category]]="","",LEFT(DataCollect[[#This Row],[Category]],2)&amp;LEFT(DataCollect[[#This Row],[Type]],2))&amp;_xlfn.CONCAT("-",DataCollect[[#This Row],[Installation Year]])</f>
        <v>-</v>
      </c>
      <c r="B167" t="str">
        <f>IF(COUNTIF($A$4:$A167,A167)-COUNTIF($A$4:$A167,"-")=0,"",COUNTIF($A$4:$A167,A167)-COUNTIF($A$4:$A167,"-"))</f>
        <v/>
      </c>
      <c r="C167" t="str">
        <f t="shared" si="3"/>
        <v>--</v>
      </c>
    </row>
    <row r="168" spans="1:3" x14ac:dyDescent="0.25">
      <c r="A168" t="str">
        <f>IF(DataCollect[[#This Row],[Category]]="","",LEFT(DataCollect[[#This Row],[Category]],2)&amp;LEFT(DataCollect[[#This Row],[Type]],2))&amp;_xlfn.CONCAT("-",DataCollect[[#This Row],[Installation Year]])</f>
        <v>-</v>
      </c>
      <c r="B168" t="str">
        <f>IF(COUNTIF($A$4:$A168,A168)-COUNTIF($A$4:$A168,"-")=0,"",COUNTIF($A$4:$A168,A168)-COUNTIF($A$4:$A168,"-"))</f>
        <v/>
      </c>
      <c r="C168" t="str">
        <f t="shared" si="3"/>
        <v>--</v>
      </c>
    </row>
    <row r="169" spans="1:3" x14ac:dyDescent="0.25">
      <c r="A169" t="str">
        <f>IF(DataCollect[[#This Row],[Category]]="","",LEFT(DataCollect[[#This Row],[Category]],2)&amp;LEFT(DataCollect[[#This Row],[Type]],2))&amp;_xlfn.CONCAT("-",DataCollect[[#This Row],[Installation Year]])</f>
        <v>-</v>
      </c>
      <c r="B169" t="str">
        <f>IF(COUNTIF($A$4:$A169,A169)-COUNTIF($A$4:$A169,"-")=0,"",COUNTIF($A$4:$A169,A169)-COUNTIF($A$4:$A169,"-"))</f>
        <v/>
      </c>
      <c r="C169" t="str">
        <f t="shared" si="3"/>
        <v>--</v>
      </c>
    </row>
    <row r="170" spans="1:3" x14ac:dyDescent="0.25">
      <c r="A170" t="str">
        <f>IF(DataCollect[[#This Row],[Category]]="","",LEFT(DataCollect[[#This Row],[Category]],2)&amp;LEFT(DataCollect[[#This Row],[Type]],2))&amp;_xlfn.CONCAT("-",DataCollect[[#This Row],[Installation Year]])</f>
        <v>-</v>
      </c>
      <c r="B170" t="str">
        <f>IF(COUNTIF($A$4:$A170,A170)-COUNTIF($A$4:$A170,"-")=0,"",COUNTIF($A$4:$A170,A170)-COUNTIF($A$4:$A170,"-"))</f>
        <v/>
      </c>
      <c r="C170" t="str">
        <f t="shared" si="3"/>
        <v>--</v>
      </c>
    </row>
    <row r="171" spans="1:3" x14ac:dyDescent="0.25">
      <c r="A171" t="str">
        <f>IF(DataCollect[[#This Row],[Category]]="","",LEFT(DataCollect[[#This Row],[Category]],2)&amp;LEFT(DataCollect[[#This Row],[Type]],2))&amp;_xlfn.CONCAT("-",DataCollect[[#This Row],[Installation Year]])</f>
        <v>-</v>
      </c>
      <c r="B171" t="str">
        <f>IF(COUNTIF($A$4:$A171,A171)-COUNTIF($A$4:$A171,"-")=0,"",COUNTIF($A$4:$A171,A171)-COUNTIF($A$4:$A171,"-"))</f>
        <v/>
      </c>
      <c r="C171" t="str">
        <f t="shared" si="3"/>
        <v>--</v>
      </c>
    </row>
    <row r="172" spans="1:3" x14ac:dyDescent="0.25">
      <c r="A172" t="str">
        <f>IF(DataCollect[[#This Row],[Category]]="","",LEFT(DataCollect[[#This Row],[Category]],2)&amp;LEFT(DataCollect[[#This Row],[Type]],2))&amp;_xlfn.CONCAT("-",DataCollect[[#This Row],[Installation Year]])</f>
        <v>-</v>
      </c>
      <c r="B172" t="str">
        <f>IF(COUNTIF($A$4:$A172,A172)-COUNTIF($A$4:$A172,"-")=0,"",COUNTIF($A$4:$A172,A172)-COUNTIF($A$4:$A172,"-"))</f>
        <v/>
      </c>
      <c r="C172" t="str">
        <f t="shared" si="3"/>
        <v>--</v>
      </c>
    </row>
    <row r="173" spans="1:3" x14ac:dyDescent="0.25">
      <c r="A173" t="str">
        <f>IF(DataCollect[[#This Row],[Category]]="","",LEFT(DataCollect[[#This Row],[Category]],2)&amp;LEFT(DataCollect[[#This Row],[Type]],2))&amp;_xlfn.CONCAT("-",DataCollect[[#This Row],[Installation Year]])</f>
        <v>-</v>
      </c>
      <c r="B173" t="str">
        <f>IF(COUNTIF($A$4:$A173,A173)-COUNTIF($A$4:$A173,"-")=0,"",COUNTIF($A$4:$A173,A173)-COUNTIF($A$4:$A173,"-"))</f>
        <v/>
      </c>
      <c r="C173" t="str">
        <f t="shared" si="3"/>
        <v>--</v>
      </c>
    </row>
    <row r="174" spans="1:3" x14ac:dyDescent="0.25">
      <c r="A174" t="str">
        <f>IF(DataCollect[[#This Row],[Category]]="","",LEFT(DataCollect[[#This Row],[Category]],2)&amp;LEFT(DataCollect[[#This Row],[Type]],2))&amp;_xlfn.CONCAT("-",DataCollect[[#This Row],[Installation Year]])</f>
        <v>-</v>
      </c>
      <c r="B174" t="str">
        <f>IF(COUNTIF($A$4:$A174,A174)-COUNTIF($A$4:$A174,"-")=0,"",COUNTIF($A$4:$A174,A174)-COUNTIF($A$4:$A174,"-"))</f>
        <v/>
      </c>
      <c r="C174" t="str">
        <f t="shared" si="3"/>
        <v>--</v>
      </c>
    </row>
    <row r="175" spans="1:3" x14ac:dyDescent="0.25">
      <c r="A175" t="str">
        <f>IF(DataCollect[[#This Row],[Category]]="","",LEFT(DataCollect[[#This Row],[Category]],2)&amp;LEFT(DataCollect[[#This Row],[Type]],2))&amp;_xlfn.CONCAT("-",DataCollect[[#This Row],[Installation Year]])</f>
        <v>-</v>
      </c>
      <c r="B175" t="str">
        <f>IF(COUNTIF($A$4:$A175,A175)-COUNTIF($A$4:$A175,"-")=0,"",COUNTIF($A$4:$A175,A175)-COUNTIF($A$4:$A175,"-"))</f>
        <v/>
      </c>
      <c r="C175" t="str">
        <f t="shared" si="3"/>
        <v>--</v>
      </c>
    </row>
    <row r="176" spans="1:3" x14ac:dyDescent="0.25">
      <c r="A176" t="str">
        <f>IF(DataCollect[[#This Row],[Category]]="","",LEFT(DataCollect[[#This Row],[Category]],2)&amp;LEFT(DataCollect[[#This Row],[Type]],2))&amp;_xlfn.CONCAT("-",DataCollect[[#This Row],[Installation Year]])</f>
        <v>-</v>
      </c>
      <c r="B176" t="str">
        <f>IF(COUNTIF($A$4:$A176,A176)-COUNTIF($A$4:$A176,"-")=0,"",COUNTIF($A$4:$A176,A176)-COUNTIF($A$4:$A176,"-"))</f>
        <v/>
      </c>
      <c r="C176" t="str">
        <f t="shared" si="3"/>
        <v>--</v>
      </c>
    </row>
    <row r="177" spans="1:3" x14ac:dyDescent="0.25">
      <c r="A177" t="str">
        <f>IF(DataCollect[[#This Row],[Category]]="","",LEFT(DataCollect[[#This Row],[Category]],2)&amp;LEFT(DataCollect[[#This Row],[Type]],2))&amp;_xlfn.CONCAT("-",DataCollect[[#This Row],[Installation Year]])</f>
        <v>-</v>
      </c>
      <c r="B177" t="str">
        <f>IF(COUNTIF($A$4:$A177,A177)-COUNTIF($A$4:$A177,"-")=0,"",COUNTIF($A$4:$A177,A177)-COUNTIF($A$4:$A177,"-"))</f>
        <v/>
      </c>
      <c r="C177" t="str">
        <f t="shared" si="3"/>
        <v>--</v>
      </c>
    </row>
    <row r="178" spans="1:3" x14ac:dyDescent="0.25">
      <c r="A178" t="str">
        <f>IF(DataCollect[[#This Row],[Category]]="","",LEFT(DataCollect[[#This Row],[Category]],2)&amp;LEFT(DataCollect[[#This Row],[Type]],2))&amp;_xlfn.CONCAT("-",DataCollect[[#This Row],[Installation Year]])</f>
        <v>-</v>
      </c>
      <c r="B178" t="str">
        <f>IF(COUNTIF($A$4:$A178,A178)-COUNTIF($A$4:$A178,"-")=0,"",COUNTIF($A$4:$A178,A178)-COUNTIF($A$4:$A178,"-"))</f>
        <v/>
      </c>
      <c r="C178" t="str">
        <f t="shared" si="3"/>
        <v>--</v>
      </c>
    </row>
    <row r="179" spans="1:3" x14ac:dyDescent="0.25">
      <c r="A179" t="str">
        <f>IF(DataCollect[[#This Row],[Category]]="","",LEFT(DataCollect[[#This Row],[Category]],2)&amp;LEFT(DataCollect[[#This Row],[Type]],2))&amp;_xlfn.CONCAT("-",DataCollect[[#This Row],[Installation Year]])</f>
        <v>-</v>
      </c>
      <c r="B179" t="str">
        <f>IF(COUNTIF($A$4:$A179,A179)-COUNTIF($A$4:$A179,"-")=0,"",COUNTIF($A$4:$A179,A179)-COUNTIF($A$4:$A179,"-"))</f>
        <v/>
      </c>
      <c r="C179" t="str">
        <f t="shared" si="3"/>
        <v>--</v>
      </c>
    </row>
    <row r="180" spans="1:3" x14ac:dyDescent="0.25">
      <c r="A180" t="str">
        <f>IF(DataCollect[[#This Row],[Category]]="","",LEFT(DataCollect[[#This Row],[Category]],2)&amp;LEFT(DataCollect[[#This Row],[Type]],2))&amp;_xlfn.CONCAT("-",DataCollect[[#This Row],[Installation Year]])</f>
        <v>-</v>
      </c>
      <c r="B180" t="str">
        <f>IF(COUNTIF($A$4:$A180,A180)-COUNTIF($A$4:$A180,"-")=0,"",COUNTIF($A$4:$A180,A180)-COUNTIF($A$4:$A180,"-"))</f>
        <v/>
      </c>
      <c r="C180" t="str">
        <f t="shared" si="3"/>
        <v>--</v>
      </c>
    </row>
    <row r="181" spans="1:3" x14ac:dyDescent="0.25">
      <c r="A181" t="str">
        <f>IF(DataCollect[[#This Row],[Category]]="","",LEFT(DataCollect[[#This Row],[Category]],2)&amp;LEFT(DataCollect[[#This Row],[Type]],2))&amp;_xlfn.CONCAT("-",DataCollect[[#This Row],[Installation Year]])</f>
        <v>-</v>
      </c>
      <c r="B181" t="str">
        <f>IF(COUNTIF($A$4:$A181,A181)-COUNTIF($A$4:$A181,"-")=0,"",COUNTIF($A$4:$A181,A181)-COUNTIF($A$4:$A181,"-"))</f>
        <v/>
      </c>
      <c r="C181" t="str">
        <f t="shared" si="3"/>
        <v>--</v>
      </c>
    </row>
    <row r="182" spans="1:3" x14ac:dyDescent="0.25">
      <c r="A182" t="str">
        <f>IF(DataCollect[[#This Row],[Category]]="","",LEFT(DataCollect[[#This Row],[Category]],2)&amp;LEFT(DataCollect[[#This Row],[Type]],2))&amp;_xlfn.CONCAT("-",DataCollect[[#This Row],[Installation Year]])</f>
        <v>-</v>
      </c>
      <c r="B182" t="str">
        <f>IF(COUNTIF($A$4:$A182,A182)-COUNTIF($A$4:$A182,"-")=0,"",COUNTIF($A$4:$A182,A182)-COUNTIF($A$4:$A182,"-"))</f>
        <v/>
      </c>
      <c r="C182" t="str">
        <f t="shared" si="3"/>
        <v>--</v>
      </c>
    </row>
    <row r="183" spans="1:3" x14ac:dyDescent="0.25">
      <c r="A183" t="str">
        <f>IF(DataCollect[[#This Row],[Category]]="","",LEFT(DataCollect[[#This Row],[Category]],2)&amp;LEFT(DataCollect[[#This Row],[Type]],2))&amp;_xlfn.CONCAT("-",DataCollect[[#This Row],[Installation Year]])</f>
        <v>-</v>
      </c>
      <c r="B183" t="str">
        <f>IF(COUNTIF($A$4:$A183,A183)-COUNTIF($A$4:$A183,"-")=0,"",COUNTIF($A$4:$A183,A183)-COUNTIF($A$4:$A183,"-"))</f>
        <v/>
      </c>
      <c r="C183" t="str">
        <f t="shared" si="3"/>
        <v>--</v>
      </c>
    </row>
    <row r="184" spans="1:3" x14ac:dyDescent="0.25">
      <c r="A184" t="str">
        <f>IF(DataCollect[[#This Row],[Category]]="","",LEFT(DataCollect[[#This Row],[Category]],2)&amp;LEFT(DataCollect[[#This Row],[Type]],2))&amp;_xlfn.CONCAT("-",DataCollect[[#This Row],[Installation Year]])</f>
        <v>-</v>
      </c>
      <c r="B184" t="str">
        <f>IF(COUNTIF($A$4:$A184,A184)-COUNTIF($A$4:$A184,"-")=0,"",COUNTIF($A$4:$A184,A184)-COUNTIF($A$4:$A184,"-"))</f>
        <v/>
      </c>
      <c r="C184" t="str">
        <f t="shared" si="3"/>
        <v>--</v>
      </c>
    </row>
    <row r="185" spans="1:3" x14ac:dyDescent="0.25">
      <c r="A185" t="str">
        <f>IF(DataCollect[[#This Row],[Category]]="","",LEFT(DataCollect[[#This Row],[Category]],2)&amp;LEFT(DataCollect[[#This Row],[Type]],2))&amp;_xlfn.CONCAT("-",DataCollect[[#This Row],[Installation Year]])</f>
        <v>-</v>
      </c>
      <c r="B185" t="str">
        <f>IF(COUNTIF($A$4:$A185,A185)-COUNTIF($A$4:$A185,"-")=0,"",COUNTIF($A$4:$A185,A185)-COUNTIF($A$4:$A185,"-"))</f>
        <v/>
      </c>
      <c r="C185" t="str">
        <f t="shared" si="3"/>
        <v>--</v>
      </c>
    </row>
    <row r="186" spans="1:3" x14ac:dyDescent="0.25">
      <c r="A186" t="str">
        <f>IF(DataCollect[[#This Row],[Category]]="","",LEFT(DataCollect[[#This Row],[Category]],2)&amp;LEFT(DataCollect[[#This Row],[Type]],2))&amp;_xlfn.CONCAT("-",DataCollect[[#This Row],[Installation Year]])</f>
        <v>-</v>
      </c>
      <c r="B186" t="str">
        <f>IF(COUNTIF($A$4:$A186,A186)-COUNTIF($A$4:$A186,"-")=0,"",COUNTIF($A$4:$A186,A186)-COUNTIF($A$4:$A186,"-"))</f>
        <v/>
      </c>
      <c r="C186" t="str">
        <f t="shared" si="3"/>
        <v>--</v>
      </c>
    </row>
    <row r="187" spans="1:3" x14ac:dyDescent="0.25">
      <c r="A187" t="str">
        <f>IF(DataCollect[[#This Row],[Category]]="","",LEFT(DataCollect[[#This Row],[Category]],2)&amp;LEFT(DataCollect[[#This Row],[Type]],2))&amp;_xlfn.CONCAT("-",DataCollect[[#This Row],[Installation Year]])</f>
        <v>-</v>
      </c>
      <c r="B187" t="str">
        <f>IF(COUNTIF($A$4:$A187,A187)-COUNTIF($A$4:$A187,"-")=0,"",COUNTIF($A$4:$A187,A187)-COUNTIF($A$4:$A187,"-"))</f>
        <v/>
      </c>
      <c r="C187" t="str">
        <f t="shared" si="3"/>
        <v>--</v>
      </c>
    </row>
    <row r="188" spans="1:3" x14ac:dyDescent="0.25">
      <c r="A188" t="str">
        <f>IF(DataCollect[[#This Row],[Category]]="","",LEFT(DataCollect[[#This Row],[Category]],2)&amp;LEFT(DataCollect[[#This Row],[Type]],2))&amp;_xlfn.CONCAT("-",DataCollect[[#This Row],[Installation Year]])</f>
        <v>-</v>
      </c>
      <c r="B188" t="str">
        <f>IF(COUNTIF($A$4:$A188,A188)-COUNTIF($A$4:$A188,"-")=0,"",COUNTIF($A$4:$A188,A188)-COUNTIF($A$4:$A188,"-"))</f>
        <v/>
      </c>
      <c r="C188" t="str">
        <f t="shared" si="3"/>
        <v>--</v>
      </c>
    </row>
    <row r="189" spans="1:3" x14ac:dyDescent="0.25">
      <c r="A189" t="str">
        <f>IF(DataCollect[[#This Row],[Category]]="","",LEFT(DataCollect[[#This Row],[Category]],2)&amp;LEFT(DataCollect[[#This Row],[Type]],2))&amp;_xlfn.CONCAT("-",DataCollect[[#This Row],[Installation Year]])</f>
        <v>-</v>
      </c>
      <c r="B189" t="str">
        <f>IF(COUNTIF($A$4:$A189,A189)-COUNTIF($A$4:$A189,"-")=0,"",COUNTIF($A$4:$A189,A189)-COUNTIF($A$4:$A189,"-"))</f>
        <v/>
      </c>
      <c r="C189" t="str">
        <f t="shared" si="3"/>
        <v>--</v>
      </c>
    </row>
    <row r="190" spans="1:3" x14ac:dyDescent="0.25">
      <c r="A190" t="str">
        <f>IF(DataCollect[[#This Row],[Category]]="","",LEFT(DataCollect[[#This Row],[Category]],2)&amp;LEFT(DataCollect[[#This Row],[Type]],2))&amp;_xlfn.CONCAT("-",DataCollect[[#This Row],[Installation Year]])</f>
        <v>-</v>
      </c>
      <c r="B190" t="str">
        <f>IF(COUNTIF($A$4:$A190,A190)-COUNTIF($A$4:$A190,"-")=0,"",COUNTIF($A$4:$A190,A190)-COUNTIF($A$4:$A190,"-"))</f>
        <v/>
      </c>
      <c r="C190" t="str">
        <f t="shared" si="3"/>
        <v>--</v>
      </c>
    </row>
    <row r="191" spans="1:3" x14ac:dyDescent="0.25">
      <c r="A191" t="str">
        <f>IF(DataCollect[[#This Row],[Category]]="","",LEFT(DataCollect[[#This Row],[Category]],2)&amp;LEFT(DataCollect[[#This Row],[Type]],2))&amp;_xlfn.CONCAT("-",DataCollect[[#This Row],[Installation Year]])</f>
        <v>-</v>
      </c>
      <c r="B191" t="str">
        <f>IF(COUNTIF($A$4:$A191,A191)-COUNTIF($A$4:$A191,"-")=0,"",COUNTIF($A$4:$A191,A191)-COUNTIF($A$4:$A191,"-"))</f>
        <v/>
      </c>
      <c r="C191" t="str">
        <f t="shared" si="3"/>
        <v>--</v>
      </c>
    </row>
    <row r="192" spans="1:3" x14ac:dyDescent="0.25">
      <c r="A192" t="str">
        <f>IF(DataCollect[[#This Row],[Category]]="","",LEFT(DataCollect[[#This Row],[Category]],2)&amp;LEFT(DataCollect[[#This Row],[Type]],2))&amp;_xlfn.CONCAT("-",DataCollect[[#This Row],[Installation Year]])</f>
        <v>-</v>
      </c>
      <c r="B192" t="str">
        <f>IF(COUNTIF($A$4:$A192,A192)-COUNTIF($A$4:$A192,"-")=0,"",COUNTIF($A$4:$A192,A192)-COUNTIF($A$4:$A192,"-"))</f>
        <v/>
      </c>
      <c r="C192" t="str">
        <f t="shared" si="3"/>
        <v>--</v>
      </c>
    </row>
    <row r="193" spans="1:3" x14ac:dyDescent="0.25">
      <c r="A193" t="str">
        <f>IF(DataCollect[[#This Row],[Category]]="","",LEFT(DataCollect[[#This Row],[Category]],2)&amp;LEFT(DataCollect[[#This Row],[Type]],2))&amp;_xlfn.CONCAT("-",DataCollect[[#This Row],[Installation Year]])</f>
        <v>-</v>
      </c>
      <c r="B193" t="str">
        <f>IF(COUNTIF($A$4:$A193,A193)-COUNTIF($A$4:$A193,"-")=0,"",COUNTIF($A$4:$A193,A193)-COUNTIF($A$4:$A193,"-"))</f>
        <v/>
      </c>
      <c r="C193" t="str">
        <f t="shared" si="3"/>
        <v>--</v>
      </c>
    </row>
    <row r="194" spans="1:3" x14ac:dyDescent="0.25">
      <c r="A194" t="str">
        <f>IF(DataCollect[[#This Row],[Category]]="","",LEFT(DataCollect[[#This Row],[Category]],2)&amp;LEFT(DataCollect[[#This Row],[Type]],2))&amp;_xlfn.CONCAT("-",DataCollect[[#This Row],[Installation Year]])</f>
        <v>-</v>
      </c>
      <c r="B194" t="str">
        <f>IF(COUNTIF($A$4:$A194,A194)-COUNTIF($A$4:$A194,"-")=0,"",COUNTIF($A$4:$A194,A194)-COUNTIF($A$4:$A194,"-"))</f>
        <v/>
      </c>
      <c r="C194" t="str">
        <f t="shared" si="3"/>
        <v>--</v>
      </c>
    </row>
    <row r="195" spans="1:3" x14ac:dyDescent="0.25">
      <c r="A195" t="str">
        <f>IF(DataCollect[[#This Row],[Category]]="","",LEFT(DataCollect[[#This Row],[Category]],2)&amp;LEFT(DataCollect[[#This Row],[Type]],2))&amp;_xlfn.CONCAT("-",DataCollect[[#This Row],[Installation Year]])</f>
        <v>-</v>
      </c>
      <c r="B195" t="str">
        <f>IF(COUNTIF($A$4:$A195,A195)-COUNTIF($A$4:$A195,"-")=0,"",COUNTIF($A$4:$A195,A195)-COUNTIF($A$4:$A195,"-"))</f>
        <v/>
      </c>
      <c r="C195" t="str">
        <f t="shared" si="3"/>
        <v>--</v>
      </c>
    </row>
    <row r="196" spans="1:3" x14ac:dyDescent="0.25">
      <c r="A196" t="str">
        <f>IF(DataCollect[[#This Row],[Category]]="","",LEFT(DataCollect[[#This Row],[Category]],2)&amp;LEFT(DataCollect[[#This Row],[Type]],2))&amp;_xlfn.CONCAT("-",DataCollect[[#This Row],[Installation Year]])</f>
        <v>-</v>
      </c>
      <c r="B196" t="str">
        <f>IF(COUNTIF($A$4:$A196,A196)-COUNTIF($A$4:$A196,"-")=0,"",COUNTIF($A$4:$A196,A196)-COUNTIF($A$4:$A196,"-"))</f>
        <v/>
      </c>
      <c r="C196" t="str">
        <f t="shared" si="3"/>
        <v>--</v>
      </c>
    </row>
    <row r="197" spans="1:3" x14ac:dyDescent="0.25">
      <c r="A197" t="str">
        <f>IF(DataCollect[[#This Row],[Category]]="","",LEFT(DataCollect[[#This Row],[Category]],2)&amp;LEFT(DataCollect[[#This Row],[Type]],2))&amp;_xlfn.CONCAT("-",DataCollect[[#This Row],[Installation Year]])</f>
        <v>-</v>
      </c>
      <c r="B197" t="str">
        <f>IF(COUNTIF($A$4:$A197,A197)-COUNTIF($A$4:$A197,"-")=0,"",COUNTIF($A$4:$A197,A197)-COUNTIF($A$4:$A197,"-"))</f>
        <v/>
      </c>
      <c r="C197" t="str">
        <f t="shared" si="3"/>
        <v>--</v>
      </c>
    </row>
    <row r="198" spans="1:3" x14ac:dyDescent="0.25">
      <c r="A198" t="str">
        <f>IF(DataCollect[[#This Row],[Category]]="","",LEFT(DataCollect[[#This Row],[Category]],2)&amp;LEFT(DataCollect[[#This Row],[Type]],2))&amp;_xlfn.CONCAT("-",DataCollect[[#This Row],[Installation Year]])</f>
        <v>-</v>
      </c>
      <c r="B198" t="str">
        <f>IF(COUNTIF($A$4:$A198,A198)-COUNTIF($A$4:$A198,"-")=0,"",COUNTIF($A$4:$A198,A198)-COUNTIF($A$4:$A198,"-"))</f>
        <v/>
      </c>
      <c r="C198" t="str">
        <f t="shared" si="3"/>
        <v>--</v>
      </c>
    </row>
    <row r="199" spans="1:3" x14ac:dyDescent="0.25">
      <c r="A199" t="str">
        <f>IF(DataCollect[[#This Row],[Category]]="","",LEFT(DataCollect[[#This Row],[Category]],2)&amp;LEFT(DataCollect[[#This Row],[Type]],2))&amp;_xlfn.CONCAT("-",DataCollect[[#This Row],[Installation Year]])</f>
        <v>-</v>
      </c>
      <c r="B199" t="str">
        <f>IF(COUNTIF($A$4:$A199,A199)-COUNTIF($A$4:$A199,"-")=0,"",COUNTIF($A$4:$A199,A199)-COUNTIF($A$4:$A199,"-"))</f>
        <v/>
      </c>
      <c r="C199" t="str">
        <f t="shared" si="3"/>
        <v>--</v>
      </c>
    </row>
    <row r="200" spans="1:3" x14ac:dyDescent="0.25">
      <c r="A200" t="str">
        <f>IF(DataCollect[[#This Row],[Category]]="","",LEFT(DataCollect[[#This Row],[Category]],2)&amp;LEFT(DataCollect[[#This Row],[Type]],2))&amp;_xlfn.CONCAT("-",DataCollect[[#This Row],[Installation Year]])</f>
        <v>-</v>
      </c>
      <c r="B200" t="str">
        <f>IF(COUNTIF($A$4:$A200,A200)-COUNTIF($A$4:$A200,"-")=0,"",COUNTIF($A$4:$A200,A200)-COUNTIF($A$4:$A200,"-"))</f>
        <v/>
      </c>
      <c r="C200" t="str">
        <f t="shared" si="3"/>
        <v>--</v>
      </c>
    </row>
    <row r="201" spans="1:3" x14ac:dyDescent="0.25">
      <c r="A201" t="str">
        <f>IF(DataCollect[[#This Row],[Category]]="","",LEFT(DataCollect[[#This Row],[Category]],2)&amp;LEFT(DataCollect[[#This Row],[Type]],2))&amp;_xlfn.CONCAT("-",DataCollect[[#This Row],[Installation Year]])</f>
        <v>-</v>
      </c>
      <c r="B201" t="str">
        <f>IF(COUNTIF($A$4:$A201,A201)-COUNTIF($A$4:$A201,"-")=0,"",COUNTIF($A$4:$A201,A201)-COUNTIF($A$4:$A201,"-"))</f>
        <v/>
      </c>
      <c r="C201" t="str">
        <f t="shared" si="3"/>
        <v>--</v>
      </c>
    </row>
    <row r="202" spans="1:3" x14ac:dyDescent="0.25">
      <c r="A202" t="str">
        <f>IF(DataCollect[[#This Row],[Category]]="","",LEFT(DataCollect[[#This Row],[Category]],2)&amp;LEFT(DataCollect[[#This Row],[Type]],2))&amp;_xlfn.CONCAT("-",DataCollect[[#This Row],[Installation Year]])</f>
        <v>-</v>
      </c>
      <c r="B202" t="str">
        <f>IF(COUNTIF($A$4:$A202,A202)-COUNTIF($A$4:$A202,"-")=0,"",COUNTIF($A$4:$A202,A202)-COUNTIF($A$4:$A202,"-"))</f>
        <v/>
      </c>
      <c r="C202" t="str">
        <f t="shared" si="3"/>
        <v>--</v>
      </c>
    </row>
    <row r="203" spans="1:3" x14ac:dyDescent="0.25">
      <c r="A203" t="str">
        <f>IF(DataCollect[[#This Row],[Category]]="","",LEFT(DataCollect[[#This Row],[Category]],2)&amp;LEFT(DataCollect[[#This Row],[Type]],2))&amp;_xlfn.CONCAT("-",DataCollect[[#This Row],[Installation Year]])</f>
        <v>-</v>
      </c>
      <c r="B203" t="str">
        <f>IF(COUNTIF($A$4:$A203,A203)-COUNTIF($A$4:$A203,"-")=0,"",COUNTIF($A$4:$A203,A203)-COUNTIF($A$4:$A203,"-"))</f>
        <v/>
      </c>
      <c r="C203" t="str">
        <f t="shared" si="3"/>
        <v>--</v>
      </c>
    </row>
    <row r="204" spans="1:3" x14ac:dyDescent="0.25">
      <c r="A204" t="str">
        <f>IF(DataCollect[[#This Row],[Category]]="","",LEFT(DataCollect[[#This Row],[Category]],2)&amp;LEFT(DataCollect[[#This Row],[Type]],2))&amp;_xlfn.CONCAT("-",DataCollect[[#This Row],[Installation Year]])</f>
        <v>-</v>
      </c>
      <c r="B204" t="str">
        <f>IF(COUNTIF($A$4:$A204,A204)-COUNTIF($A$4:$A204,"-")=0,"",COUNTIF($A$4:$A204,A204)-COUNTIF($A$4:$A204,"-"))</f>
        <v/>
      </c>
      <c r="C204" t="str">
        <f t="shared" ref="C204:C267" si="4">_xlfn.CONCAT($A204,"-",$B204)</f>
        <v>--</v>
      </c>
    </row>
    <row r="205" spans="1:3" x14ac:dyDescent="0.25">
      <c r="A205" t="str">
        <f>IF(DataCollect[[#This Row],[Category]]="","",LEFT(DataCollect[[#This Row],[Category]],2)&amp;LEFT(DataCollect[[#This Row],[Type]],2))&amp;_xlfn.CONCAT("-",DataCollect[[#This Row],[Installation Year]])</f>
        <v>-</v>
      </c>
      <c r="B205" t="str">
        <f>IF(COUNTIF($A$4:$A205,A205)-COUNTIF($A$4:$A205,"-")=0,"",COUNTIF($A$4:$A205,A205)-COUNTIF($A$4:$A205,"-"))</f>
        <v/>
      </c>
      <c r="C205" t="str">
        <f t="shared" si="4"/>
        <v>--</v>
      </c>
    </row>
    <row r="206" spans="1:3" x14ac:dyDescent="0.25">
      <c r="A206" t="str">
        <f>IF(DataCollect[[#This Row],[Category]]="","",LEFT(DataCollect[[#This Row],[Category]],2)&amp;LEFT(DataCollect[[#This Row],[Type]],2))&amp;_xlfn.CONCAT("-",DataCollect[[#This Row],[Installation Year]])</f>
        <v>-</v>
      </c>
      <c r="B206" t="str">
        <f>IF(COUNTIF($A$4:$A206,A206)-COUNTIF($A$4:$A206,"-")=0,"",COUNTIF($A$4:$A206,A206)-COUNTIF($A$4:$A206,"-"))</f>
        <v/>
      </c>
      <c r="C206" t="str">
        <f t="shared" si="4"/>
        <v>--</v>
      </c>
    </row>
    <row r="207" spans="1:3" x14ac:dyDescent="0.25">
      <c r="A207" t="str">
        <f>IF(DataCollect[[#This Row],[Category]]="","",LEFT(DataCollect[[#This Row],[Category]],2)&amp;LEFT(DataCollect[[#This Row],[Type]],2))&amp;_xlfn.CONCAT("-",DataCollect[[#This Row],[Installation Year]])</f>
        <v>-</v>
      </c>
      <c r="B207" t="str">
        <f>IF(COUNTIF($A$4:$A207,A207)-COUNTIF($A$4:$A207,"-")=0,"",COUNTIF($A$4:$A207,A207)-COUNTIF($A$4:$A207,"-"))</f>
        <v/>
      </c>
      <c r="C207" t="str">
        <f t="shared" si="4"/>
        <v>--</v>
      </c>
    </row>
    <row r="208" spans="1:3" x14ac:dyDescent="0.25">
      <c r="A208" t="str">
        <f>IF(DataCollect[[#This Row],[Category]]="","",LEFT(DataCollect[[#This Row],[Category]],2)&amp;LEFT(DataCollect[[#This Row],[Type]],2))&amp;_xlfn.CONCAT("-",DataCollect[[#This Row],[Installation Year]])</f>
        <v>-</v>
      </c>
      <c r="B208" t="str">
        <f>IF(COUNTIF($A$4:$A208,A208)-COUNTIF($A$4:$A208,"-")=0,"",COUNTIF($A$4:$A208,A208)-COUNTIF($A$4:$A208,"-"))</f>
        <v/>
      </c>
      <c r="C208" t="str">
        <f t="shared" si="4"/>
        <v>--</v>
      </c>
    </row>
    <row r="209" spans="1:3" x14ac:dyDescent="0.25">
      <c r="A209" t="str">
        <f>IF(DataCollect[[#This Row],[Category]]="","",LEFT(DataCollect[[#This Row],[Category]],2)&amp;LEFT(DataCollect[[#This Row],[Type]],2))&amp;_xlfn.CONCAT("-",DataCollect[[#This Row],[Installation Year]])</f>
        <v>-</v>
      </c>
      <c r="B209" t="str">
        <f>IF(COUNTIF($A$4:$A209,A209)-COUNTIF($A$4:$A209,"-")=0,"",COUNTIF($A$4:$A209,A209)-COUNTIF($A$4:$A209,"-"))</f>
        <v/>
      </c>
      <c r="C209" t="str">
        <f t="shared" si="4"/>
        <v>--</v>
      </c>
    </row>
    <row r="210" spans="1:3" x14ac:dyDescent="0.25">
      <c r="A210" t="str">
        <f>IF(DataCollect[[#This Row],[Category]]="","",LEFT(DataCollect[[#This Row],[Category]],2)&amp;LEFT(DataCollect[[#This Row],[Type]],2))&amp;_xlfn.CONCAT("-",DataCollect[[#This Row],[Installation Year]])</f>
        <v>-</v>
      </c>
      <c r="B210" t="str">
        <f>IF(COUNTIF($A$4:$A210,A210)-COUNTIF($A$4:$A210,"-")=0,"",COUNTIF($A$4:$A210,A210)-COUNTIF($A$4:$A210,"-"))</f>
        <v/>
      </c>
      <c r="C210" t="str">
        <f t="shared" si="4"/>
        <v>--</v>
      </c>
    </row>
    <row r="211" spans="1:3" x14ac:dyDescent="0.25">
      <c r="A211" t="str">
        <f>IF(DataCollect[[#This Row],[Category]]="","",LEFT(DataCollect[[#This Row],[Category]],2)&amp;LEFT(DataCollect[[#This Row],[Type]],2))&amp;_xlfn.CONCAT("-",DataCollect[[#This Row],[Installation Year]])</f>
        <v>-</v>
      </c>
      <c r="B211" t="str">
        <f>IF(COUNTIF($A$4:$A211,A211)-COUNTIF($A$4:$A211,"-")=0,"",COUNTIF($A$4:$A211,A211)-COUNTIF($A$4:$A211,"-"))</f>
        <v/>
      </c>
      <c r="C211" t="str">
        <f t="shared" si="4"/>
        <v>--</v>
      </c>
    </row>
    <row r="212" spans="1:3" x14ac:dyDescent="0.25">
      <c r="A212" t="str">
        <f>IF(DataCollect[[#This Row],[Category]]="","",LEFT(DataCollect[[#This Row],[Category]],2)&amp;LEFT(DataCollect[[#This Row],[Type]],2))&amp;_xlfn.CONCAT("-",DataCollect[[#This Row],[Installation Year]])</f>
        <v>-</v>
      </c>
      <c r="B212" t="str">
        <f>IF(COUNTIF($A$4:$A212,A212)-COUNTIF($A$4:$A212,"-")=0,"",COUNTIF($A$4:$A212,A212)-COUNTIF($A$4:$A212,"-"))</f>
        <v/>
      </c>
      <c r="C212" t="str">
        <f t="shared" si="4"/>
        <v>--</v>
      </c>
    </row>
    <row r="213" spans="1:3" x14ac:dyDescent="0.25">
      <c r="A213" t="str">
        <f>IF(DataCollect[[#This Row],[Category]]="","",LEFT(DataCollect[[#This Row],[Category]],2)&amp;LEFT(DataCollect[[#This Row],[Type]],2))&amp;_xlfn.CONCAT("-",DataCollect[[#This Row],[Installation Year]])</f>
        <v>-</v>
      </c>
      <c r="B213" t="str">
        <f>IF(COUNTIF($A$4:$A213,A213)-COUNTIF($A$4:$A213,"-")=0,"",COUNTIF($A$4:$A213,A213)-COUNTIF($A$4:$A213,"-"))</f>
        <v/>
      </c>
      <c r="C213" t="str">
        <f t="shared" si="4"/>
        <v>--</v>
      </c>
    </row>
    <row r="214" spans="1:3" x14ac:dyDescent="0.25">
      <c r="A214" t="str">
        <f>IF(DataCollect[[#This Row],[Category]]="","",LEFT(DataCollect[[#This Row],[Category]],2)&amp;LEFT(DataCollect[[#This Row],[Type]],2))&amp;_xlfn.CONCAT("-",DataCollect[[#This Row],[Installation Year]])</f>
        <v>-</v>
      </c>
      <c r="B214" t="str">
        <f>IF(COUNTIF($A$4:$A214,A214)-COUNTIF($A$4:$A214,"-")=0,"",COUNTIF($A$4:$A214,A214)-COUNTIF($A$4:$A214,"-"))</f>
        <v/>
      </c>
      <c r="C214" t="str">
        <f t="shared" si="4"/>
        <v>--</v>
      </c>
    </row>
    <row r="215" spans="1:3" x14ac:dyDescent="0.25">
      <c r="A215" t="str">
        <f>IF(DataCollect[[#This Row],[Category]]="","",LEFT(DataCollect[[#This Row],[Category]],2)&amp;LEFT(DataCollect[[#This Row],[Type]],2))&amp;_xlfn.CONCAT("-",DataCollect[[#This Row],[Installation Year]])</f>
        <v>-</v>
      </c>
      <c r="B215" t="str">
        <f>IF(COUNTIF($A$4:$A215,A215)-COUNTIF($A$4:$A215,"-")=0,"",COUNTIF($A$4:$A215,A215)-COUNTIF($A$4:$A215,"-"))</f>
        <v/>
      </c>
      <c r="C215" t="str">
        <f t="shared" si="4"/>
        <v>--</v>
      </c>
    </row>
    <row r="216" spans="1:3" x14ac:dyDescent="0.25">
      <c r="A216" t="str">
        <f>IF(DataCollect[[#This Row],[Category]]="","",LEFT(DataCollect[[#This Row],[Category]],2)&amp;LEFT(DataCollect[[#This Row],[Type]],2))&amp;_xlfn.CONCAT("-",DataCollect[[#This Row],[Installation Year]])</f>
        <v>-</v>
      </c>
      <c r="B216" t="str">
        <f>IF(COUNTIF($A$4:$A216,A216)-COUNTIF($A$4:$A216,"-")=0,"",COUNTIF($A$4:$A216,A216)-COUNTIF($A$4:$A216,"-"))</f>
        <v/>
      </c>
      <c r="C216" t="str">
        <f t="shared" si="4"/>
        <v>--</v>
      </c>
    </row>
    <row r="217" spans="1:3" x14ac:dyDescent="0.25">
      <c r="A217" t="str">
        <f>IF(DataCollect[[#This Row],[Category]]="","",LEFT(DataCollect[[#This Row],[Category]],2)&amp;LEFT(DataCollect[[#This Row],[Type]],2))&amp;_xlfn.CONCAT("-",DataCollect[[#This Row],[Installation Year]])</f>
        <v>-</v>
      </c>
      <c r="B217" t="str">
        <f>IF(COUNTIF($A$4:$A217,A217)-COUNTIF($A$4:$A217,"-")=0,"",COUNTIF($A$4:$A217,A217)-COUNTIF($A$4:$A217,"-"))</f>
        <v/>
      </c>
      <c r="C217" t="str">
        <f t="shared" si="4"/>
        <v>--</v>
      </c>
    </row>
    <row r="218" spans="1:3" x14ac:dyDescent="0.25">
      <c r="A218" t="str">
        <f>IF(DataCollect[[#This Row],[Category]]="","",LEFT(DataCollect[[#This Row],[Category]],2)&amp;LEFT(DataCollect[[#This Row],[Type]],2))&amp;_xlfn.CONCAT("-",DataCollect[[#This Row],[Installation Year]])</f>
        <v>-</v>
      </c>
      <c r="B218" t="str">
        <f>IF(COUNTIF($A$4:$A218,A218)-COUNTIF($A$4:$A218,"-")=0,"",COUNTIF($A$4:$A218,A218)-COUNTIF($A$4:$A218,"-"))</f>
        <v/>
      </c>
      <c r="C218" t="str">
        <f t="shared" si="4"/>
        <v>--</v>
      </c>
    </row>
    <row r="219" spans="1:3" x14ac:dyDescent="0.25">
      <c r="A219" t="str">
        <f>IF(DataCollect[[#This Row],[Category]]="","",LEFT(DataCollect[[#This Row],[Category]],2)&amp;LEFT(DataCollect[[#This Row],[Type]],2))&amp;_xlfn.CONCAT("-",DataCollect[[#This Row],[Installation Year]])</f>
        <v>-</v>
      </c>
      <c r="B219" t="str">
        <f>IF(COUNTIF($A$4:$A219,A219)-COUNTIF($A$4:$A219,"-")=0,"",COUNTIF($A$4:$A219,A219)-COUNTIF($A$4:$A219,"-"))</f>
        <v/>
      </c>
      <c r="C219" t="str">
        <f t="shared" si="4"/>
        <v>--</v>
      </c>
    </row>
    <row r="220" spans="1:3" x14ac:dyDescent="0.25">
      <c r="A220" t="str">
        <f>IF(DataCollect[[#This Row],[Category]]="","",LEFT(DataCollect[[#This Row],[Category]],2)&amp;LEFT(DataCollect[[#This Row],[Type]],2))&amp;_xlfn.CONCAT("-",DataCollect[[#This Row],[Installation Year]])</f>
        <v>-</v>
      </c>
      <c r="B220" t="str">
        <f>IF(COUNTIF($A$4:$A220,A220)-COUNTIF($A$4:$A220,"-")=0,"",COUNTIF($A$4:$A220,A220)-COUNTIF($A$4:$A220,"-"))</f>
        <v/>
      </c>
      <c r="C220" t="str">
        <f t="shared" si="4"/>
        <v>--</v>
      </c>
    </row>
    <row r="221" spans="1:3" x14ac:dyDescent="0.25">
      <c r="A221" t="str">
        <f>IF(DataCollect[[#This Row],[Category]]="","",LEFT(DataCollect[[#This Row],[Category]],2)&amp;LEFT(DataCollect[[#This Row],[Type]],2))&amp;_xlfn.CONCAT("-",DataCollect[[#This Row],[Installation Year]])</f>
        <v>-</v>
      </c>
      <c r="B221" t="str">
        <f>IF(COUNTIF($A$4:$A221,A221)-COUNTIF($A$4:$A221,"-")=0,"",COUNTIF($A$4:$A221,A221)-COUNTIF($A$4:$A221,"-"))</f>
        <v/>
      </c>
      <c r="C221" t="str">
        <f t="shared" si="4"/>
        <v>--</v>
      </c>
    </row>
    <row r="222" spans="1:3" x14ac:dyDescent="0.25">
      <c r="A222" t="str">
        <f>IF(DataCollect[[#This Row],[Category]]="","",LEFT(DataCollect[[#This Row],[Category]],2)&amp;LEFT(DataCollect[[#This Row],[Type]],2))&amp;_xlfn.CONCAT("-",DataCollect[[#This Row],[Installation Year]])</f>
        <v>-</v>
      </c>
      <c r="B222" t="str">
        <f>IF(COUNTIF($A$4:$A222,A222)-COUNTIF($A$4:$A222,"-")=0,"",COUNTIF($A$4:$A222,A222)-COUNTIF($A$4:$A222,"-"))</f>
        <v/>
      </c>
      <c r="C222" t="str">
        <f t="shared" si="4"/>
        <v>--</v>
      </c>
    </row>
    <row r="223" spans="1:3" x14ac:dyDescent="0.25">
      <c r="A223" t="str">
        <f>IF(DataCollect[[#This Row],[Category]]="","",LEFT(DataCollect[[#This Row],[Category]],2)&amp;LEFT(DataCollect[[#This Row],[Type]],2))&amp;_xlfn.CONCAT("-",DataCollect[[#This Row],[Installation Year]])</f>
        <v>-</v>
      </c>
      <c r="B223" t="str">
        <f>IF(COUNTIF($A$4:$A223,A223)-COUNTIF($A$4:$A223,"-")=0,"",COUNTIF($A$4:$A223,A223)-COUNTIF($A$4:$A223,"-"))</f>
        <v/>
      </c>
      <c r="C223" t="str">
        <f t="shared" si="4"/>
        <v>--</v>
      </c>
    </row>
    <row r="224" spans="1:3" x14ac:dyDescent="0.25">
      <c r="A224" t="str">
        <f>IF(DataCollect[[#This Row],[Category]]="","",LEFT(DataCollect[[#This Row],[Category]],2)&amp;LEFT(DataCollect[[#This Row],[Type]],2))&amp;_xlfn.CONCAT("-",DataCollect[[#This Row],[Installation Year]])</f>
        <v>-</v>
      </c>
      <c r="B224" t="str">
        <f>IF(COUNTIF($A$4:$A224,A224)-COUNTIF($A$4:$A224,"-")=0,"",COUNTIF($A$4:$A224,A224)-COUNTIF($A$4:$A224,"-"))</f>
        <v/>
      </c>
      <c r="C224" t="str">
        <f t="shared" si="4"/>
        <v>--</v>
      </c>
    </row>
    <row r="225" spans="1:3" x14ac:dyDescent="0.25">
      <c r="A225" t="str">
        <f>IF(DataCollect[[#This Row],[Category]]="","",LEFT(DataCollect[[#This Row],[Category]],2)&amp;LEFT(DataCollect[[#This Row],[Type]],2))&amp;_xlfn.CONCAT("-",DataCollect[[#This Row],[Installation Year]])</f>
        <v>-</v>
      </c>
      <c r="B225" t="str">
        <f>IF(COUNTIF($A$4:$A225,A225)-COUNTIF($A$4:$A225,"-")=0,"",COUNTIF($A$4:$A225,A225)-COUNTIF($A$4:$A225,"-"))</f>
        <v/>
      </c>
      <c r="C225" t="str">
        <f t="shared" si="4"/>
        <v>--</v>
      </c>
    </row>
    <row r="226" spans="1:3" x14ac:dyDescent="0.25">
      <c r="A226" t="str">
        <f>IF(DataCollect[[#This Row],[Category]]="","",LEFT(DataCollect[[#This Row],[Category]],2)&amp;LEFT(DataCollect[[#This Row],[Type]],2))&amp;_xlfn.CONCAT("-",DataCollect[[#This Row],[Installation Year]])</f>
        <v>-</v>
      </c>
      <c r="B226" t="str">
        <f>IF(COUNTIF($A$4:$A226,A226)-COUNTIF($A$4:$A226,"-")=0,"",COUNTIF($A$4:$A226,A226)-COUNTIF($A$4:$A226,"-"))</f>
        <v/>
      </c>
      <c r="C226" t="str">
        <f t="shared" si="4"/>
        <v>--</v>
      </c>
    </row>
    <row r="227" spans="1:3" x14ac:dyDescent="0.25">
      <c r="A227" t="str">
        <f>IF(DataCollect[[#This Row],[Category]]="","",LEFT(DataCollect[[#This Row],[Category]],2)&amp;LEFT(DataCollect[[#This Row],[Type]],2))&amp;_xlfn.CONCAT("-",DataCollect[[#This Row],[Installation Year]])</f>
        <v>-</v>
      </c>
      <c r="B227" t="str">
        <f>IF(COUNTIF($A$4:$A227,A227)-COUNTIF($A$4:$A227,"-")=0,"",COUNTIF($A$4:$A227,A227)-COUNTIF($A$4:$A227,"-"))</f>
        <v/>
      </c>
      <c r="C227" t="str">
        <f t="shared" si="4"/>
        <v>--</v>
      </c>
    </row>
    <row r="228" spans="1:3" x14ac:dyDescent="0.25">
      <c r="A228" t="str">
        <f>IF(DataCollect[[#This Row],[Category]]="","",LEFT(DataCollect[[#This Row],[Category]],2)&amp;LEFT(DataCollect[[#This Row],[Type]],2))&amp;_xlfn.CONCAT("-",DataCollect[[#This Row],[Installation Year]])</f>
        <v>-</v>
      </c>
      <c r="B228" t="str">
        <f>IF(COUNTIF($A$4:$A228,A228)-COUNTIF($A$4:$A228,"-")=0,"",COUNTIF($A$4:$A228,A228)-COUNTIF($A$4:$A228,"-"))</f>
        <v/>
      </c>
      <c r="C228" t="str">
        <f t="shared" si="4"/>
        <v>--</v>
      </c>
    </row>
    <row r="229" spans="1:3" x14ac:dyDescent="0.25">
      <c r="A229" t="str">
        <f>IF(DataCollect[[#This Row],[Category]]="","",LEFT(DataCollect[[#This Row],[Category]],2)&amp;LEFT(DataCollect[[#This Row],[Type]],2))&amp;_xlfn.CONCAT("-",DataCollect[[#This Row],[Installation Year]])</f>
        <v>-</v>
      </c>
      <c r="B229" t="str">
        <f>IF(COUNTIF($A$4:$A229,A229)-COUNTIF($A$4:$A229,"-")=0,"",COUNTIF($A$4:$A229,A229)-COUNTIF($A$4:$A229,"-"))</f>
        <v/>
      </c>
      <c r="C229" t="str">
        <f t="shared" si="4"/>
        <v>--</v>
      </c>
    </row>
    <row r="230" spans="1:3" x14ac:dyDescent="0.25">
      <c r="A230" t="str">
        <f>IF(DataCollect[[#This Row],[Category]]="","",LEFT(DataCollect[[#This Row],[Category]],2)&amp;LEFT(DataCollect[[#This Row],[Type]],2))&amp;_xlfn.CONCAT("-",DataCollect[[#This Row],[Installation Year]])</f>
        <v>-</v>
      </c>
      <c r="B230" t="str">
        <f>IF(COUNTIF($A$4:$A230,A230)-COUNTIF($A$4:$A230,"-")=0,"",COUNTIF($A$4:$A230,A230)-COUNTIF($A$4:$A230,"-"))</f>
        <v/>
      </c>
      <c r="C230" t="str">
        <f t="shared" si="4"/>
        <v>--</v>
      </c>
    </row>
    <row r="231" spans="1:3" x14ac:dyDescent="0.25">
      <c r="A231" t="str">
        <f>IF(DataCollect[[#This Row],[Category]]="","",LEFT(DataCollect[[#This Row],[Category]],2)&amp;LEFT(DataCollect[[#This Row],[Type]],2))&amp;_xlfn.CONCAT("-",DataCollect[[#This Row],[Installation Year]])</f>
        <v>-</v>
      </c>
      <c r="B231" t="str">
        <f>IF(COUNTIF($A$4:$A231,A231)-COUNTIF($A$4:$A231,"-")=0,"",COUNTIF($A$4:$A231,A231)-COUNTIF($A$4:$A231,"-"))</f>
        <v/>
      </c>
      <c r="C231" t="str">
        <f t="shared" si="4"/>
        <v>--</v>
      </c>
    </row>
    <row r="232" spans="1:3" x14ac:dyDescent="0.25">
      <c r="A232" t="str">
        <f>IF(DataCollect[[#This Row],[Category]]="","",LEFT(DataCollect[[#This Row],[Category]],2)&amp;LEFT(DataCollect[[#This Row],[Type]],2))&amp;_xlfn.CONCAT("-",DataCollect[[#This Row],[Installation Year]])</f>
        <v>-</v>
      </c>
      <c r="B232" t="str">
        <f>IF(COUNTIF($A$4:$A232,A232)-COUNTIF($A$4:$A232,"-")=0,"",COUNTIF($A$4:$A232,A232)-COUNTIF($A$4:$A232,"-"))</f>
        <v/>
      </c>
      <c r="C232" t="str">
        <f t="shared" si="4"/>
        <v>--</v>
      </c>
    </row>
    <row r="233" spans="1:3" x14ac:dyDescent="0.25">
      <c r="A233" t="str">
        <f>IF(DataCollect[[#This Row],[Category]]="","",LEFT(DataCollect[[#This Row],[Category]],2)&amp;LEFT(DataCollect[[#This Row],[Type]],2))&amp;_xlfn.CONCAT("-",DataCollect[[#This Row],[Installation Year]])</f>
        <v>-</v>
      </c>
      <c r="B233" t="str">
        <f>IF(COUNTIF($A$4:$A233,A233)-COUNTIF($A$4:$A233,"-")=0,"",COUNTIF($A$4:$A233,A233)-COUNTIF($A$4:$A233,"-"))</f>
        <v/>
      </c>
      <c r="C233" t="str">
        <f t="shared" si="4"/>
        <v>--</v>
      </c>
    </row>
    <row r="234" spans="1:3" x14ac:dyDescent="0.25">
      <c r="A234" t="str">
        <f>IF(DataCollect[[#This Row],[Category]]="","",LEFT(DataCollect[[#This Row],[Category]],2)&amp;LEFT(DataCollect[[#This Row],[Type]],2))&amp;_xlfn.CONCAT("-",DataCollect[[#This Row],[Installation Year]])</f>
        <v>-</v>
      </c>
      <c r="B234" t="str">
        <f>IF(COUNTIF($A$4:$A234,A234)-COUNTIF($A$4:$A234,"-")=0,"",COUNTIF($A$4:$A234,A234)-COUNTIF($A$4:$A234,"-"))</f>
        <v/>
      </c>
      <c r="C234" t="str">
        <f t="shared" si="4"/>
        <v>--</v>
      </c>
    </row>
    <row r="235" spans="1:3" x14ac:dyDescent="0.25">
      <c r="A235" t="str">
        <f>IF(DataCollect[[#This Row],[Category]]="","",LEFT(DataCollect[[#This Row],[Category]],2)&amp;LEFT(DataCollect[[#This Row],[Type]],2))&amp;_xlfn.CONCAT("-",DataCollect[[#This Row],[Installation Year]])</f>
        <v>-</v>
      </c>
      <c r="B235" t="str">
        <f>IF(COUNTIF($A$4:$A235,A235)-COUNTIF($A$4:$A235,"-")=0,"",COUNTIF($A$4:$A235,A235)-COUNTIF($A$4:$A235,"-"))</f>
        <v/>
      </c>
      <c r="C235" t="str">
        <f t="shared" si="4"/>
        <v>--</v>
      </c>
    </row>
    <row r="236" spans="1:3" x14ac:dyDescent="0.25">
      <c r="A236" t="str">
        <f>IF(DataCollect[[#This Row],[Category]]="","",LEFT(DataCollect[[#This Row],[Category]],2)&amp;LEFT(DataCollect[[#This Row],[Type]],2))&amp;_xlfn.CONCAT("-",DataCollect[[#This Row],[Installation Year]])</f>
        <v>-</v>
      </c>
      <c r="B236" t="str">
        <f>IF(COUNTIF($A$4:$A236,A236)-COUNTIF($A$4:$A236,"-")=0,"",COUNTIF($A$4:$A236,A236)-COUNTIF($A$4:$A236,"-"))</f>
        <v/>
      </c>
      <c r="C236" t="str">
        <f t="shared" si="4"/>
        <v>--</v>
      </c>
    </row>
    <row r="237" spans="1:3" x14ac:dyDescent="0.25">
      <c r="A237" t="str">
        <f>IF(DataCollect[[#This Row],[Category]]="","",LEFT(DataCollect[[#This Row],[Category]],2)&amp;LEFT(DataCollect[[#This Row],[Type]],2))&amp;_xlfn.CONCAT("-",DataCollect[[#This Row],[Installation Year]])</f>
        <v>-</v>
      </c>
      <c r="B237" t="str">
        <f>IF(COUNTIF($A$4:$A237,A237)-COUNTIF($A$4:$A237,"-")=0,"",COUNTIF($A$4:$A237,A237)-COUNTIF($A$4:$A237,"-"))</f>
        <v/>
      </c>
      <c r="C237" t="str">
        <f t="shared" si="4"/>
        <v>--</v>
      </c>
    </row>
    <row r="238" spans="1:3" x14ac:dyDescent="0.25">
      <c r="A238" t="str">
        <f>IF(DataCollect[[#This Row],[Category]]="","",LEFT(DataCollect[[#This Row],[Category]],2)&amp;LEFT(DataCollect[[#This Row],[Type]],2))&amp;_xlfn.CONCAT("-",DataCollect[[#This Row],[Installation Year]])</f>
        <v>-</v>
      </c>
      <c r="B238" t="str">
        <f>IF(COUNTIF($A$4:$A238,A238)-COUNTIF($A$4:$A238,"-")=0,"",COUNTIF($A$4:$A238,A238)-COUNTIF($A$4:$A238,"-"))</f>
        <v/>
      </c>
      <c r="C238" t="str">
        <f t="shared" si="4"/>
        <v>--</v>
      </c>
    </row>
    <row r="239" spans="1:3" x14ac:dyDescent="0.25">
      <c r="A239" t="str">
        <f>IF(DataCollect[[#This Row],[Category]]="","",LEFT(DataCollect[[#This Row],[Category]],2)&amp;LEFT(DataCollect[[#This Row],[Type]],2))&amp;_xlfn.CONCAT("-",DataCollect[[#This Row],[Installation Year]])</f>
        <v>-</v>
      </c>
      <c r="B239" t="str">
        <f>IF(COUNTIF($A$4:$A239,A239)-COUNTIF($A$4:$A239,"-")=0,"",COUNTIF($A$4:$A239,A239)-COUNTIF($A$4:$A239,"-"))</f>
        <v/>
      </c>
      <c r="C239" t="str">
        <f t="shared" si="4"/>
        <v>--</v>
      </c>
    </row>
    <row r="240" spans="1:3" x14ac:dyDescent="0.25">
      <c r="A240" t="str">
        <f>IF(DataCollect[[#This Row],[Category]]="","",LEFT(DataCollect[[#This Row],[Category]],2)&amp;LEFT(DataCollect[[#This Row],[Type]],2))&amp;_xlfn.CONCAT("-",DataCollect[[#This Row],[Installation Year]])</f>
        <v>-</v>
      </c>
      <c r="B240" t="str">
        <f>IF(COUNTIF($A$4:$A240,A240)-COUNTIF($A$4:$A240,"-")=0,"",COUNTIF($A$4:$A240,A240)-COUNTIF($A$4:$A240,"-"))</f>
        <v/>
      </c>
      <c r="C240" t="str">
        <f t="shared" si="4"/>
        <v>--</v>
      </c>
    </row>
    <row r="241" spans="1:3" x14ac:dyDescent="0.25">
      <c r="A241" t="str">
        <f>IF(DataCollect[[#This Row],[Category]]="","",LEFT(DataCollect[[#This Row],[Category]],2)&amp;LEFT(DataCollect[[#This Row],[Type]],2))&amp;_xlfn.CONCAT("-",DataCollect[[#This Row],[Installation Year]])</f>
        <v>-</v>
      </c>
      <c r="B241" t="str">
        <f>IF(COUNTIF($A$4:$A241,A241)-COUNTIF($A$4:$A241,"-")=0,"",COUNTIF($A$4:$A241,A241)-COUNTIF($A$4:$A241,"-"))</f>
        <v/>
      </c>
      <c r="C241" t="str">
        <f t="shared" si="4"/>
        <v>--</v>
      </c>
    </row>
    <row r="242" spans="1:3" x14ac:dyDescent="0.25">
      <c r="A242" t="str">
        <f>IF(DataCollect[[#This Row],[Category]]="","",LEFT(DataCollect[[#This Row],[Category]],2)&amp;LEFT(DataCollect[[#This Row],[Type]],2))&amp;_xlfn.CONCAT("-",DataCollect[[#This Row],[Installation Year]])</f>
        <v>-</v>
      </c>
      <c r="B242" t="str">
        <f>IF(COUNTIF($A$4:$A242,A242)-COUNTIF($A$4:$A242,"-")=0,"",COUNTIF($A$4:$A242,A242)-COUNTIF($A$4:$A242,"-"))</f>
        <v/>
      </c>
      <c r="C242" t="str">
        <f t="shared" si="4"/>
        <v>--</v>
      </c>
    </row>
    <row r="243" spans="1:3" x14ac:dyDescent="0.25">
      <c r="A243" t="str">
        <f>IF(DataCollect[[#This Row],[Category]]="","",LEFT(DataCollect[[#This Row],[Category]],2)&amp;LEFT(DataCollect[[#This Row],[Type]],2))&amp;_xlfn.CONCAT("-",DataCollect[[#This Row],[Installation Year]])</f>
        <v>-</v>
      </c>
      <c r="B243" t="str">
        <f>IF(COUNTIF($A$4:$A243,A243)-COUNTIF($A$4:$A243,"-")=0,"",COUNTIF($A$4:$A243,A243)-COUNTIF($A$4:$A243,"-"))</f>
        <v/>
      </c>
      <c r="C243" t="str">
        <f t="shared" si="4"/>
        <v>--</v>
      </c>
    </row>
    <row r="244" spans="1:3" x14ac:dyDescent="0.25">
      <c r="A244" t="str">
        <f>IF(DataCollect[[#This Row],[Category]]="","",LEFT(DataCollect[[#This Row],[Category]],2)&amp;LEFT(DataCollect[[#This Row],[Type]],2))&amp;_xlfn.CONCAT("-",DataCollect[[#This Row],[Installation Year]])</f>
        <v>-</v>
      </c>
      <c r="B244" t="str">
        <f>IF(COUNTIF($A$4:$A244,A244)-COUNTIF($A$4:$A244,"-")=0,"",COUNTIF($A$4:$A244,A244)-COUNTIF($A$4:$A244,"-"))</f>
        <v/>
      </c>
      <c r="C244" t="str">
        <f t="shared" si="4"/>
        <v>--</v>
      </c>
    </row>
    <row r="245" spans="1:3" x14ac:dyDescent="0.25">
      <c r="A245" t="str">
        <f>IF(DataCollect[[#This Row],[Category]]="","",LEFT(DataCollect[[#This Row],[Category]],2)&amp;LEFT(DataCollect[[#This Row],[Type]],2))&amp;_xlfn.CONCAT("-",DataCollect[[#This Row],[Installation Year]])</f>
        <v>-</v>
      </c>
      <c r="B245" t="str">
        <f>IF(COUNTIF($A$4:$A245,A245)-COUNTIF($A$4:$A245,"-")=0,"",COUNTIF($A$4:$A245,A245)-COUNTIF($A$4:$A245,"-"))</f>
        <v/>
      </c>
      <c r="C245" t="str">
        <f t="shared" si="4"/>
        <v>--</v>
      </c>
    </row>
    <row r="246" spans="1:3" x14ac:dyDescent="0.25">
      <c r="A246" t="str">
        <f>IF(DataCollect[[#This Row],[Category]]="","",LEFT(DataCollect[[#This Row],[Category]],2)&amp;LEFT(DataCollect[[#This Row],[Type]],2))&amp;_xlfn.CONCAT("-",DataCollect[[#This Row],[Installation Year]])</f>
        <v>-</v>
      </c>
      <c r="B246" t="str">
        <f>IF(COUNTIF($A$4:$A246,A246)-COUNTIF($A$4:$A246,"-")=0,"",COUNTIF($A$4:$A246,A246)-COUNTIF($A$4:$A246,"-"))</f>
        <v/>
      </c>
      <c r="C246" t="str">
        <f t="shared" si="4"/>
        <v>--</v>
      </c>
    </row>
    <row r="247" spans="1:3" x14ac:dyDescent="0.25">
      <c r="A247" t="str">
        <f>IF(DataCollect[[#This Row],[Category]]="","",LEFT(DataCollect[[#This Row],[Category]],2)&amp;LEFT(DataCollect[[#This Row],[Type]],2))&amp;_xlfn.CONCAT("-",DataCollect[[#This Row],[Installation Year]])</f>
        <v>-</v>
      </c>
      <c r="B247" t="str">
        <f>IF(COUNTIF($A$4:$A247,A247)-COUNTIF($A$4:$A247,"-")=0,"",COUNTIF($A$4:$A247,A247)-COUNTIF($A$4:$A247,"-"))</f>
        <v/>
      </c>
      <c r="C247" t="str">
        <f t="shared" si="4"/>
        <v>--</v>
      </c>
    </row>
    <row r="248" spans="1:3" x14ac:dyDescent="0.25">
      <c r="A248" t="str">
        <f>IF(DataCollect[[#This Row],[Category]]="","",LEFT(DataCollect[[#This Row],[Category]],2)&amp;LEFT(DataCollect[[#This Row],[Type]],2))&amp;_xlfn.CONCAT("-",DataCollect[[#This Row],[Installation Year]])</f>
        <v>-</v>
      </c>
      <c r="B248" t="str">
        <f>IF(COUNTIF($A$4:$A248,A248)-COUNTIF($A$4:$A248,"-")=0,"",COUNTIF($A$4:$A248,A248)-COUNTIF($A$4:$A248,"-"))</f>
        <v/>
      </c>
      <c r="C248" t="str">
        <f t="shared" si="4"/>
        <v>--</v>
      </c>
    </row>
    <row r="249" spans="1:3" x14ac:dyDescent="0.25">
      <c r="A249" t="str">
        <f>IF(DataCollect[[#This Row],[Category]]="","",LEFT(DataCollect[[#This Row],[Category]],2)&amp;LEFT(DataCollect[[#This Row],[Type]],2))&amp;_xlfn.CONCAT("-",DataCollect[[#This Row],[Installation Year]])</f>
        <v>-</v>
      </c>
      <c r="B249" t="str">
        <f>IF(COUNTIF($A$4:$A249,A249)-COUNTIF($A$4:$A249,"-")=0,"",COUNTIF($A$4:$A249,A249)-COUNTIF($A$4:$A249,"-"))</f>
        <v/>
      </c>
      <c r="C249" t="str">
        <f t="shared" si="4"/>
        <v>--</v>
      </c>
    </row>
    <row r="250" spans="1:3" x14ac:dyDescent="0.25">
      <c r="A250" t="str">
        <f>IF(DataCollect[[#This Row],[Category]]="","",LEFT(DataCollect[[#This Row],[Category]],2)&amp;LEFT(DataCollect[[#This Row],[Type]],2))&amp;_xlfn.CONCAT("-",DataCollect[[#This Row],[Installation Year]])</f>
        <v>-</v>
      </c>
      <c r="B250" t="str">
        <f>IF(COUNTIF($A$4:$A250,A250)-COUNTIF($A$4:$A250,"-")=0,"",COUNTIF($A$4:$A250,A250)-COUNTIF($A$4:$A250,"-"))</f>
        <v/>
      </c>
      <c r="C250" t="str">
        <f t="shared" si="4"/>
        <v>--</v>
      </c>
    </row>
    <row r="251" spans="1:3" x14ac:dyDescent="0.25">
      <c r="A251" t="str">
        <f>IF(DataCollect[[#This Row],[Category]]="","",LEFT(DataCollect[[#This Row],[Category]],2)&amp;LEFT(DataCollect[[#This Row],[Type]],2))&amp;_xlfn.CONCAT("-",DataCollect[[#This Row],[Installation Year]])</f>
        <v>-</v>
      </c>
      <c r="B251" t="str">
        <f>IF(COUNTIF($A$4:$A251,A251)-COUNTIF($A$4:$A251,"-")=0,"",COUNTIF($A$4:$A251,A251)-COUNTIF($A$4:$A251,"-"))</f>
        <v/>
      </c>
      <c r="C251" t="str">
        <f t="shared" si="4"/>
        <v>--</v>
      </c>
    </row>
    <row r="252" spans="1:3" x14ac:dyDescent="0.25">
      <c r="A252" t="str">
        <f>IF(DataCollect[[#This Row],[Category]]="","",LEFT(DataCollect[[#This Row],[Category]],2)&amp;LEFT(DataCollect[[#This Row],[Type]],2))&amp;_xlfn.CONCAT("-",DataCollect[[#This Row],[Installation Year]])</f>
        <v>-</v>
      </c>
      <c r="B252" t="str">
        <f>IF(COUNTIF($A$4:$A252,A252)-COUNTIF($A$4:$A252,"-")=0,"",COUNTIF($A$4:$A252,A252)-COUNTIF($A$4:$A252,"-"))</f>
        <v/>
      </c>
      <c r="C252" t="str">
        <f t="shared" si="4"/>
        <v>--</v>
      </c>
    </row>
    <row r="253" spans="1:3" x14ac:dyDescent="0.25">
      <c r="A253" t="str">
        <f>IF(DataCollect[[#This Row],[Category]]="","",LEFT(DataCollect[[#This Row],[Category]],2)&amp;LEFT(DataCollect[[#This Row],[Type]],2))&amp;_xlfn.CONCAT("-",DataCollect[[#This Row],[Installation Year]])</f>
        <v>-</v>
      </c>
      <c r="B253" t="str">
        <f>IF(COUNTIF($A$4:$A253,A253)-COUNTIF($A$4:$A253,"-")=0,"",COUNTIF($A$4:$A253,A253)-COUNTIF($A$4:$A253,"-"))</f>
        <v/>
      </c>
      <c r="C253" t="str">
        <f t="shared" si="4"/>
        <v>--</v>
      </c>
    </row>
    <row r="254" spans="1:3" x14ac:dyDescent="0.25">
      <c r="A254" t="str">
        <f>IF(DataCollect[[#This Row],[Category]]="","",LEFT(DataCollect[[#This Row],[Category]],2)&amp;LEFT(DataCollect[[#This Row],[Type]],2))&amp;_xlfn.CONCAT("-",DataCollect[[#This Row],[Installation Year]])</f>
        <v>-</v>
      </c>
      <c r="B254" t="str">
        <f>IF(COUNTIF($A$4:$A254,A254)-COUNTIF($A$4:$A254,"-")=0,"",COUNTIF($A$4:$A254,A254)-COUNTIF($A$4:$A254,"-"))</f>
        <v/>
      </c>
      <c r="C254" t="str">
        <f t="shared" si="4"/>
        <v>--</v>
      </c>
    </row>
    <row r="255" spans="1:3" x14ac:dyDescent="0.25">
      <c r="A255" t="str">
        <f>IF(DataCollect[[#This Row],[Category]]="","",LEFT(DataCollect[[#This Row],[Category]],2)&amp;LEFT(DataCollect[[#This Row],[Type]],2))&amp;_xlfn.CONCAT("-",DataCollect[[#This Row],[Installation Year]])</f>
        <v>-</v>
      </c>
      <c r="B255" t="str">
        <f>IF(COUNTIF($A$4:$A255,A255)-COUNTIF($A$4:$A255,"-")=0,"",COUNTIF($A$4:$A255,A255)-COUNTIF($A$4:$A255,"-"))</f>
        <v/>
      </c>
      <c r="C255" t="str">
        <f t="shared" si="4"/>
        <v>--</v>
      </c>
    </row>
    <row r="256" spans="1:3" x14ac:dyDescent="0.25">
      <c r="A256" t="str">
        <f>IF(DataCollect[[#This Row],[Category]]="","",LEFT(DataCollect[[#This Row],[Category]],2)&amp;LEFT(DataCollect[[#This Row],[Type]],2))&amp;_xlfn.CONCAT("-",DataCollect[[#This Row],[Installation Year]])</f>
        <v>-</v>
      </c>
      <c r="B256" t="str">
        <f>IF(COUNTIF($A$4:$A256,A256)-COUNTIF($A$4:$A256,"-")=0,"",COUNTIF($A$4:$A256,A256)-COUNTIF($A$4:$A256,"-"))</f>
        <v/>
      </c>
      <c r="C256" t="str">
        <f t="shared" si="4"/>
        <v>--</v>
      </c>
    </row>
    <row r="257" spans="1:3" x14ac:dyDescent="0.25">
      <c r="A257" t="str">
        <f>IF(DataCollect[[#This Row],[Category]]="","",LEFT(DataCollect[[#This Row],[Category]],2)&amp;LEFT(DataCollect[[#This Row],[Type]],2))&amp;_xlfn.CONCAT("-",DataCollect[[#This Row],[Installation Year]])</f>
        <v>-</v>
      </c>
      <c r="B257" t="str">
        <f>IF(COUNTIF($A$4:$A257,A257)-COUNTIF($A$4:$A257,"-")=0,"",COUNTIF($A$4:$A257,A257)-COUNTIF($A$4:$A257,"-"))</f>
        <v/>
      </c>
      <c r="C257" t="str">
        <f t="shared" si="4"/>
        <v>--</v>
      </c>
    </row>
    <row r="258" spans="1:3" x14ac:dyDescent="0.25">
      <c r="A258" t="str">
        <f>IF(DataCollect[[#This Row],[Category]]="","",LEFT(DataCollect[[#This Row],[Category]],2)&amp;LEFT(DataCollect[[#This Row],[Type]],2))&amp;_xlfn.CONCAT("-",DataCollect[[#This Row],[Installation Year]])</f>
        <v>-</v>
      </c>
      <c r="B258" t="str">
        <f>IF(COUNTIF($A$4:$A258,A258)-COUNTIF($A$4:$A258,"-")=0,"",COUNTIF($A$4:$A258,A258)-COUNTIF($A$4:$A258,"-"))</f>
        <v/>
      </c>
      <c r="C258" t="str">
        <f t="shared" si="4"/>
        <v>--</v>
      </c>
    </row>
    <row r="259" spans="1:3" x14ac:dyDescent="0.25">
      <c r="A259" t="str">
        <f>IF(DataCollect[[#This Row],[Category]]="","",LEFT(DataCollect[[#This Row],[Category]],2)&amp;LEFT(DataCollect[[#This Row],[Type]],2))&amp;_xlfn.CONCAT("-",DataCollect[[#This Row],[Installation Year]])</f>
        <v>-</v>
      </c>
      <c r="B259" t="str">
        <f>IF(COUNTIF($A$4:$A259,A259)-COUNTIF($A$4:$A259,"-")=0,"",COUNTIF($A$4:$A259,A259)-COUNTIF($A$4:$A259,"-"))</f>
        <v/>
      </c>
      <c r="C259" t="str">
        <f t="shared" si="4"/>
        <v>--</v>
      </c>
    </row>
    <row r="260" spans="1:3" x14ac:dyDescent="0.25">
      <c r="A260" t="str">
        <f>IF(DataCollect[[#This Row],[Category]]="","",LEFT(DataCollect[[#This Row],[Category]],2)&amp;LEFT(DataCollect[[#This Row],[Type]],2))&amp;_xlfn.CONCAT("-",DataCollect[[#This Row],[Installation Year]])</f>
        <v>-</v>
      </c>
      <c r="B260" t="str">
        <f>IF(COUNTIF($A$4:$A260,A260)-COUNTIF($A$4:$A260,"-")=0,"",COUNTIF($A$4:$A260,A260)-COUNTIF($A$4:$A260,"-"))</f>
        <v/>
      </c>
      <c r="C260" t="str">
        <f t="shared" si="4"/>
        <v>--</v>
      </c>
    </row>
    <row r="261" spans="1:3" x14ac:dyDescent="0.25">
      <c r="A261" t="str">
        <f>IF(DataCollect[[#This Row],[Category]]="","",LEFT(DataCollect[[#This Row],[Category]],2)&amp;LEFT(DataCollect[[#This Row],[Type]],2))&amp;_xlfn.CONCAT("-",DataCollect[[#This Row],[Installation Year]])</f>
        <v>-</v>
      </c>
      <c r="B261" t="str">
        <f>IF(COUNTIF($A$4:$A261,A261)-COUNTIF($A$4:$A261,"-")=0,"",COUNTIF($A$4:$A261,A261)-COUNTIF($A$4:$A261,"-"))</f>
        <v/>
      </c>
      <c r="C261" t="str">
        <f t="shared" si="4"/>
        <v>--</v>
      </c>
    </row>
    <row r="262" spans="1:3" x14ac:dyDescent="0.25">
      <c r="A262" t="str">
        <f>IF(DataCollect[[#This Row],[Category]]="","",LEFT(DataCollect[[#This Row],[Category]],2)&amp;LEFT(DataCollect[[#This Row],[Type]],2))&amp;_xlfn.CONCAT("-",DataCollect[[#This Row],[Installation Year]])</f>
        <v>-</v>
      </c>
      <c r="B262" t="str">
        <f>IF(COUNTIF($A$4:$A262,A262)-COUNTIF($A$4:$A262,"-")=0,"",COUNTIF($A$4:$A262,A262)-COUNTIF($A$4:$A262,"-"))</f>
        <v/>
      </c>
      <c r="C262" t="str">
        <f t="shared" si="4"/>
        <v>--</v>
      </c>
    </row>
    <row r="263" spans="1:3" x14ac:dyDescent="0.25">
      <c r="A263" t="str">
        <f>IF(DataCollect[[#This Row],[Category]]="","",LEFT(DataCollect[[#This Row],[Category]],2)&amp;LEFT(DataCollect[[#This Row],[Type]],2))&amp;_xlfn.CONCAT("-",DataCollect[[#This Row],[Installation Year]])</f>
        <v>-</v>
      </c>
      <c r="B263" t="str">
        <f>IF(COUNTIF($A$4:$A263,A263)-COUNTIF($A$4:$A263,"-")=0,"",COUNTIF($A$4:$A263,A263)-COUNTIF($A$4:$A263,"-"))</f>
        <v/>
      </c>
      <c r="C263" t="str">
        <f t="shared" si="4"/>
        <v>--</v>
      </c>
    </row>
    <row r="264" spans="1:3" x14ac:dyDescent="0.25">
      <c r="A264" t="str">
        <f>IF(DataCollect[[#This Row],[Category]]="","",LEFT(DataCollect[[#This Row],[Category]],2)&amp;LEFT(DataCollect[[#This Row],[Type]],2))&amp;_xlfn.CONCAT("-",DataCollect[[#This Row],[Installation Year]])</f>
        <v>-</v>
      </c>
      <c r="B264" t="str">
        <f>IF(COUNTIF($A$4:$A264,A264)-COUNTIF($A$4:$A264,"-")=0,"",COUNTIF($A$4:$A264,A264)-COUNTIF($A$4:$A264,"-"))</f>
        <v/>
      </c>
      <c r="C264" t="str">
        <f t="shared" si="4"/>
        <v>--</v>
      </c>
    </row>
    <row r="265" spans="1:3" x14ac:dyDescent="0.25">
      <c r="A265" t="str">
        <f>IF(DataCollect[[#This Row],[Category]]="","",LEFT(DataCollect[[#This Row],[Category]],2)&amp;LEFT(DataCollect[[#This Row],[Type]],2))&amp;_xlfn.CONCAT("-",DataCollect[[#This Row],[Installation Year]])</f>
        <v>-</v>
      </c>
      <c r="B265" t="str">
        <f>IF(COUNTIF($A$4:$A265,A265)-COUNTIF($A$4:$A265,"-")=0,"",COUNTIF($A$4:$A265,A265)-COUNTIF($A$4:$A265,"-"))</f>
        <v/>
      </c>
      <c r="C265" t="str">
        <f t="shared" si="4"/>
        <v>--</v>
      </c>
    </row>
    <row r="266" spans="1:3" x14ac:dyDescent="0.25">
      <c r="A266" t="str">
        <f>IF(DataCollect[[#This Row],[Category]]="","",LEFT(DataCollect[[#This Row],[Category]],2)&amp;LEFT(DataCollect[[#This Row],[Type]],2))&amp;_xlfn.CONCAT("-",DataCollect[[#This Row],[Installation Year]])</f>
        <v>-</v>
      </c>
      <c r="B266" t="str">
        <f>IF(COUNTIF($A$4:$A266,A266)-COUNTIF($A$4:$A266,"-")=0,"",COUNTIF($A$4:$A266,A266)-COUNTIF($A$4:$A266,"-"))</f>
        <v/>
      </c>
      <c r="C266" t="str">
        <f t="shared" si="4"/>
        <v>--</v>
      </c>
    </row>
    <row r="267" spans="1:3" x14ac:dyDescent="0.25">
      <c r="A267" t="str">
        <f>IF(DataCollect[[#This Row],[Category]]="","",LEFT(DataCollect[[#This Row],[Category]],2)&amp;LEFT(DataCollect[[#This Row],[Type]],2))&amp;_xlfn.CONCAT("-",DataCollect[[#This Row],[Installation Year]])</f>
        <v>-</v>
      </c>
      <c r="B267" t="str">
        <f>IF(COUNTIF($A$4:$A267,A267)-COUNTIF($A$4:$A267,"-")=0,"",COUNTIF($A$4:$A267,A267)-COUNTIF($A$4:$A267,"-"))</f>
        <v/>
      </c>
      <c r="C267" t="str">
        <f t="shared" si="4"/>
        <v>--</v>
      </c>
    </row>
    <row r="268" spans="1:3" x14ac:dyDescent="0.25">
      <c r="A268" t="str">
        <f>IF(DataCollect[[#This Row],[Category]]="","",LEFT(DataCollect[[#This Row],[Category]],2)&amp;LEFT(DataCollect[[#This Row],[Type]],2))&amp;_xlfn.CONCAT("-",DataCollect[[#This Row],[Installation Year]])</f>
        <v>-</v>
      </c>
      <c r="B268" t="str">
        <f>IF(COUNTIF($A$4:$A268,A268)-COUNTIF($A$4:$A268,"-")=0,"",COUNTIF($A$4:$A268,A268)-COUNTIF($A$4:$A268,"-"))</f>
        <v/>
      </c>
      <c r="C268" t="str">
        <f t="shared" ref="C268:C331" si="5">_xlfn.CONCAT($A268,"-",$B268)</f>
        <v>--</v>
      </c>
    </row>
    <row r="269" spans="1:3" x14ac:dyDescent="0.25">
      <c r="A269" t="str">
        <f>IF(DataCollect[[#This Row],[Category]]="","",LEFT(DataCollect[[#This Row],[Category]],2)&amp;LEFT(DataCollect[[#This Row],[Type]],2))&amp;_xlfn.CONCAT("-",DataCollect[[#This Row],[Installation Year]])</f>
        <v>-</v>
      </c>
      <c r="B269" t="str">
        <f>IF(COUNTIF($A$4:$A269,A269)-COUNTIF($A$4:$A269,"-")=0,"",COUNTIF($A$4:$A269,A269)-COUNTIF($A$4:$A269,"-"))</f>
        <v/>
      </c>
      <c r="C269" t="str">
        <f t="shared" si="5"/>
        <v>--</v>
      </c>
    </row>
    <row r="270" spans="1:3" x14ac:dyDescent="0.25">
      <c r="A270" t="str">
        <f>IF(DataCollect[[#This Row],[Category]]="","",LEFT(DataCollect[[#This Row],[Category]],2)&amp;LEFT(DataCollect[[#This Row],[Type]],2))&amp;_xlfn.CONCAT("-",DataCollect[[#This Row],[Installation Year]])</f>
        <v>-</v>
      </c>
      <c r="B270" t="str">
        <f>IF(COUNTIF($A$4:$A270,A270)-COUNTIF($A$4:$A270,"-")=0,"",COUNTIF($A$4:$A270,A270)-COUNTIF($A$4:$A270,"-"))</f>
        <v/>
      </c>
      <c r="C270" t="str">
        <f t="shared" si="5"/>
        <v>--</v>
      </c>
    </row>
    <row r="271" spans="1:3" x14ac:dyDescent="0.25">
      <c r="A271" t="str">
        <f>IF(DataCollect[[#This Row],[Category]]="","",LEFT(DataCollect[[#This Row],[Category]],2)&amp;LEFT(DataCollect[[#This Row],[Type]],2))&amp;_xlfn.CONCAT("-",DataCollect[[#This Row],[Installation Year]])</f>
        <v>-</v>
      </c>
      <c r="B271" t="str">
        <f>IF(COUNTIF($A$4:$A271,A271)-COUNTIF($A$4:$A271,"-")=0,"",COUNTIF($A$4:$A271,A271)-COUNTIF($A$4:$A271,"-"))</f>
        <v/>
      </c>
      <c r="C271" t="str">
        <f t="shared" si="5"/>
        <v>--</v>
      </c>
    </row>
    <row r="272" spans="1:3" x14ac:dyDescent="0.25">
      <c r="A272" t="str">
        <f>IF(DataCollect[[#This Row],[Category]]="","",LEFT(DataCollect[[#This Row],[Category]],2)&amp;LEFT(DataCollect[[#This Row],[Type]],2))&amp;_xlfn.CONCAT("-",DataCollect[[#This Row],[Installation Year]])</f>
        <v>-</v>
      </c>
      <c r="B272" t="str">
        <f>IF(COUNTIF($A$4:$A272,A272)-COUNTIF($A$4:$A272,"-")=0,"",COUNTIF($A$4:$A272,A272)-COUNTIF($A$4:$A272,"-"))</f>
        <v/>
      </c>
      <c r="C272" t="str">
        <f t="shared" si="5"/>
        <v>--</v>
      </c>
    </row>
    <row r="273" spans="1:3" x14ac:dyDescent="0.25">
      <c r="A273" t="str">
        <f>IF(DataCollect[[#This Row],[Category]]="","",LEFT(DataCollect[[#This Row],[Category]],2)&amp;LEFT(DataCollect[[#This Row],[Type]],2))&amp;_xlfn.CONCAT("-",DataCollect[[#This Row],[Installation Year]])</f>
        <v>-</v>
      </c>
      <c r="B273" t="str">
        <f>IF(COUNTIF($A$4:$A273,A273)-COUNTIF($A$4:$A273,"-")=0,"",COUNTIF($A$4:$A273,A273)-COUNTIF($A$4:$A273,"-"))</f>
        <v/>
      </c>
      <c r="C273" t="str">
        <f t="shared" si="5"/>
        <v>--</v>
      </c>
    </row>
    <row r="274" spans="1:3" x14ac:dyDescent="0.25">
      <c r="A274" t="str">
        <f>IF(DataCollect[[#This Row],[Category]]="","",LEFT(DataCollect[[#This Row],[Category]],2)&amp;LEFT(DataCollect[[#This Row],[Type]],2))&amp;_xlfn.CONCAT("-",DataCollect[[#This Row],[Installation Year]])</f>
        <v>-</v>
      </c>
      <c r="B274" t="str">
        <f>IF(COUNTIF($A$4:$A274,A274)-COUNTIF($A$4:$A274,"-")=0,"",COUNTIF($A$4:$A274,A274)-COUNTIF($A$4:$A274,"-"))</f>
        <v/>
      </c>
      <c r="C274" t="str">
        <f t="shared" si="5"/>
        <v>--</v>
      </c>
    </row>
    <row r="275" spans="1:3" x14ac:dyDescent="0.25">
      <c r="A275" t="str">
        <f>IF(DataCollect[[#This Row],[Category]]="","",LEFT(DataCollect[[#This Row],[Category]],2)&amp;LEFT(DataCollect[[#This Row],[Type]],2))&amp;_xlfn.CONCAT("-",DataCollect[[#This Row],[Installation Year]])</f>
        <v>-</v>
      </c>
      <c r="B275" t="str">
        <f>IF(COUNTIF($A$4:$A275,A275)-COUNTIF($A$4:$A275,"-")=0,"",COUNTIF($A$4:$A275,A275)-COUNTIF($A$4:$A275,"-"))</f>
        <v/>
      </c>
      <c r="C275" t="str">
        <f t="shared" si="5"/>
        <v>--</v>
      </c>
    </row>
    <row r="276" spans="1:3" x14ac:dyDescent="0.25">
      <c r="A276" t="str">
        <f>IF(DataCollect[[#This Row],[Category]]="","",LEFT(DataCollect[[#This Row],[Category]],2)&amp;LEFT(DataCollect[[#This Row],[Type]],2))&amp;_xlfn.CONCAT("-",DataCollect[[#This Row],[Installation Year]])</f>
        <v>-</v>
      </c>
      <c r="B276" t="str">
        <f>IF(COUNTIF($A$4:$A276,A276)-COUNTIF($A$4:$A276,"-")=0,"",COUNTIF($A$4:$A276,A276)-COUNTIF($A$4:$A276,"-"))</f>
        <v/>
      </c>
      <c r="C276" t="str">
        <f t="shared" si="5"/>
        <v>--</v>
      </c>
    </row>
    <row r="277" spans="1:3" x14ac:dyDescent="0.25">
      <c r="A277" t="str">
        <f>IF(DataCollect[[#This Row],[Category]]="","",LEFT(DataCollect[[#This Row],[Category]],2)&amp;LEFT(DataCollect[[#This Row],[Type]],2))&amp;_xlfn.CONCAT("-",DataCollect[[#This Row],[Installation Year]])</f>
        <v>-</v>
      </c>
      <c r="B277" t="str">
        <f>IF(COUNTIF($A$4:$A277,A277)-COUNTIF($A$4:$A277,"-")=0,"",COUNTIF($A$4:$A277,A277)-COUNTIF($A$4:$A277,"-"))</f>
        <v/>
      </c>
      <c r="C277" t="str">
        <f t="shared" si="5"/>
        <v>--</v>
      </c>
    </row>
    <row r="278" spans="1:3" x14ac:dyDescent="0.25">
      <c r="A278" t="str">
        <f>IF(DataCollect[[#This Row],[Category]]="","",LEFT(DataCollect[[#This Row],[Category]],2)&amp;LEFT(DataCollect[[#This Row],[Type]],2))&amp;_xlfn.CONCAT("-",DataCollect[[#This Row],[Installation Year]])</f>
        <v>-</v>
      </c>
      <c r="B278" t="str">
        <f>IF(COUNTIF($A$4:$A278,A278)-COUNTIF($A$4:$A278,"-")=0,"",COUNTIF($A$4:$A278,A278)-COUNTIF($A$4:$A278,"-"))</f>
        <v/>
      </c>
      <c r="C278" t="str">
        <f t="shared" si="5"/>
        <v>--</v>
      </c>
    </row>
    <row r="279" spans="1:3" x14ac:dyDescent="0.25">
      <c r="A279" t="str">
        <f>IF(DataCollect[[#This Row],[Category]]="","",LEFT(DataCollect[[#This Row],[Category]],2)&amp;LEFT(DataCollect[[#This Row],[Type]],2))&amp;_xlfn.CONCAT("-",DataCollect[[#This Row],[Installation Year]])</f>
        <v>-</v>
      </c>
      <c r="B279" t="str">
        <f>IF(COUNTIF($A$4:$A279,A279)-COUNTIF($A$4:$A279,"-")=0,"",COUNTIF($A$4:$A279,A279)-COUNTIF($A$4:$A279,"-"))</f>
        <v/>
      </c>
      <c r="C279" t="str">
        <f t="shared" si="5"/>
        <v>--</v>
      </c>
    </row>
    <row r="280" spans="1:3" x14ac:dyDescent="0.25">
      <c r="A280" t="str">
        <f>IF(DataCollect[[#This Row],[Category]]="","",LEFT(DataCollect[[#This Row],[Category]],2)&amp;LEFT(DataCollect[[#This Row],[Type]],2))&amp;_xlfn.CONCAT("-",DataCollect[[#This Row],[Installation Year]])</f>
        <v>-</v>
      </c>
      <c r="B280" t="str">
        <f>IF(COUNTIF($A$4:$A280,A280)-COUNTIF($A$4:$A280,"-")=0,"",COUNTIF($A$4:$A280,A280)-COUNTIF($A$4:$A280,"-"))</f>
        <v/>
      </c>
      <c r="C280" t="str">
        <f t="shared" si="5"/>
        <v>--</v>
      </c>
    </row>
    <row r="281" spans="1:3" x14ac:dyDescent="0.25">
      <c r="A281" t="str">
        <f>IF(DataCollect[[#This Row],[Category]]="","",LEFT(DataCollect[[#This Row],[Category]],2)&amp;LEFT(DataCollect[[#This Row],[Type]],2))&amp;_xlfn.CONCAT("-",DataCollect[[#This Row],[Installation Year]])</f>
        <v>-</v>
      </c>
      <c r="B281" t="str">
        <f>IF(COUNTIF($A$4:$A281,A281)-COUNTIF($A$4:$A281,"-")=0,"",COUNTIF($A$4:$A281,A281)-COUNTIF($A$4:$A281,"-"))</f>
        <v/>
      </c>
      <c r="C281" t="str">
        <f t="shared" si="5"/>
        <v>--</v>
      </c>
    </row>
    <row r="282" spans="1:3" x14ac:dyDescent="0.25">
      <c r="A282" t="str">
        <f>IF(DataCollect[[#This Row],[Category]]="","",LEFT(DataCollect[[#This Row],[Category]],2)&amp;LEFT(DataCollect[[#This Row],[Type]],2))&amp;_xlfn.CONCAT("-",DataCollect[[#This Row],[Installation Year]])</f>
        <v>-</v>
      </c>
      <c r="B282" t="str">
        <f>IF(COUNTIF($A$4:$A282,A282)-COUNTIF($A$4:$A282,"-")=0,"",COUNTIF($A$4:$A282,A282)-COUNTIF($A$4:$A282,"-"))</f>
        <v/>
      </c>
      <c r="C282" t="str">
        <f t="shared" si="5"/>
        <v>--</v>
      </c>
    </row>
    <row r="283" spans="1:3" x14ac:dyDescent="0.25">
      <c r="A283" t="str">
        <f>IF(DataCollect[[#This Row],[Category]]="","",LEFT(DataCollect[[#This Row],[Category]],2)&amp;LEFT(DataCollect[[#This Row],[Type]],2))&amp;_xlfn.CONCAT("-",DataCollect[[#This Row],[Installation Year]])</f>
        <v>-</v>
      </c>
      <c r="B283" t="str">
        <f>IF(COUNTIF($A$4:$A283,A283)-COUNTIF($A$4:$A283,"-")=0,"",COUNTIF($A$4:$A283,A283)-COUNTIF($A$4:$A283,"-"))</f>
        <v/>
      </c>
      <c r="C283" t="str">
        <f t="shared" si="5"/>
        <v>--</v>
      </c>
    </row>
    <row r="284" spans="1:3" x14ac:dyDescent="0.25">
      <c r="A284" t="str">
        <f>IF(DataCollect[[#This Row],[Category]]="","",LEFT(DataCollect[[#This Row],[Category]],2)&amp;LEFT(DataCollect[[#This Row],[Type]],2))&amp;_xlfn.CONCAT("-",DataCollect[[#This Row],[Installation Year]])</f>
        <v>-</v>
      </c>
      <c r="B284" t="str">
        <f>IF(COUNTIF($A$4:$A284,A284)-COUNTIF($A$4:$A284,"-")=0,"",COUNTIF($A$4:$A284,A284)-COUNTIF($A$4:$A284,"-"))</f>
        <v/>
      </c>
      <c r="C284" t="str">
        <f t="shared" si="5"/>
        <v>--</v>
      </c>
    </row>
    <row r="285" spans="1:3" x14ac:dyDescent="0.25">
      <c r="A285" t="str">
        <f>IF(DataCollect[[#This Row],[Category]]="","",LEFT(DataCollect[[#This Row],[Category]],2)&amp;LEFT(DataCollect[[#This Row],[Type]],2))&amp;_xlfn.CONCAT("-",DataCollect[[#This Row],[Installation Year]])</f>
        <v>-</v>
      </c>
      <c r="B285" t="str">
        <f>IF(COUNTIF($A$4:$A285,A285)-COUNTIF($A$4:$A285,"-")=0,"",COUNTIF($A$4:$A285,A285)-COUNTIF($A$4:$A285,"-"))</f>
        <v/>
      </c>
      <c r="C285" t="str">
        <f t="shared" si="5"/>
        <v>--</v>
      </c>
    </row>
    <row r="286" spans="1:3" x14ac:dyDescent="0.25">
      <c r="A286" t="str">
        <f>IF(DataCollect[[#This Row],[Category]]="","",LEFT(DataCollect[[#This Row],[Category]],2)&amp;LEFT(DataCollect[[#This Row],[Type]],2))&amp;_xlfn.CONCAT("-",DataCollect[[#This Row],[Installation Year]])</f>
        <v>-</v>
      </c>
      <c r="B286" t="str">
        <f>IF(COUNTIF($A$4:$A286,A286)-COUNTIF($A$4:$A286,"-")=0,"",COUNTIF($A$4:$A286,A286)-COUNTIF($A$4:$A286,"-"))</f>
        <v/>
      </c>
      <c r="C286" t="str">
        <f t="shared" si="5"/>
        <v>--</v>
      </c>
    </row>
    <row r="287" spans="1:3" x14ac:dyDescent="0.25">
      <c r="A287" t="str">
        <f>IF(DataCollect[[#This Row],[Category]]="","",LEFT(DataCollect[[#This Row],[Category]],2)&amp;LEFT(DataCollect[[#This Row],[Type]],2))&amp;_xlfn.CONCAT("-",DataCollect[[#This Row],[Installation Year]])</f>
        <v>-</v>
      </c>
      <c r="B287" t="str">
        <f>IF(COUNTIF($A$4:$A287,A287)-COUNTIF($A$4:$A287,"-")=0,"",COUNTIF($A$4:$A287,A287)-COUNTIF($A$4:$A287,"-"))</f>
        <v/>
      </c>
      <c r="C287" t="str">
        <f t="shared" si="5"/>
        <v>--</v>
      </c>
    </row>
    <row r="288" spans="1:3" x14ac:dyDescent="0.25">
      <c r="A288" t="str">
        <f>IF(DataCollect[[#This Row],[Category]]="","",LEFT(DataCollect[[#This Row],[Category]],2)&amp;LEFT(DataCollect[[#This Row],[Type]],2))&amp;_xlfn.CONCAT("-",DataCollect[[#This Row],[Installation Year]])</f>
        <v>-</v>
      </c>
      <c r="B288" t="str">
        <f>IF(COUNTIF($A$4:$A288,A288)-COUNTIF($A$4:$A288,"-")=0,"",COUNTIF($A$4:$A288,A288)-COUNTIF($A$4:$A288,"-"))</f>
        <v/>
      </c>
      <c r="C288" t="str">
        <f t="shared" si="5"/>
        <v>--</v>
      </c>
    </row>
    <row r="289" spans="1:3" x14ac:dyDescent="0.25">
      <c r="A289" t="str">
        <f>IF(DataCollect[[#This Row],[Category]]="","",LEFT(DataCollect[[#This Row],[Category]],2)&amp;LEFT(DataCollect[[#This Row],[Type]],2))&amp;_xlfn.CONCAT("-",DataCollect[[#This Row],[Installation Year]])</f>
        <v>-</v>
      </c>
      <c r="B289" t="str">
        <f>IF(COUNTIF($A$4:$A289,A289)-COUNTIF($A$4:$A289,"-")=0,"",COUNTIF($A$4:$A289,A289)-COUNTIF($A$4:$A289,"-"))</f>
        <v/>
      </c>
      <c r="C289" t="str">
        <f t="shared" si="5"/>
        <v>--</v>
      </c>
    </row>
    <row r="290" spans="1:3" x14ac:dyDescent="0.25">
      <c r="A290" t="str">
        <f>IF(DataCollect[[#This Row],[Category]]="","",LEFT(DataCollect[[#This Row],[Category]],2)&amp;LEFT(DataCollect[[#This Row],[Type]],2))&amp;_xlfn.CONCAT("-",DataCollect[[#This Row],[Installation Year]])</f>
        <v>-</v>
      </c>
      <c r="B290" t="str">
        <f>IF(COUNTIF($A$4:$A290,A290)-COUNTIF($A$4:$A290,"-")=0,"",COUNTIF($A$4:$A290,A290)-COUNTIF($A$4:$A290,"-"))</f>
        <v/>
      </c>
      <c r="C290" t="str">
        <f t="shared" si="5"/>
        <v>--</v>
      </c>
    </row>
    <row r="291" spans="1:3" x14ac:dyDescent="0.25">
      <c r="A291" t="str">
        <f>IF(DataCollect[[#This Row],[Category]]="","",LEFT(DataCollect[[#This Row],[Category]],2)&amp;LEFT(DataCollect[[#This Row],[Type]],2))&amp;_xlfn.CONCAT("-",DataCollect[[#This Row],[Installation Year]])</f>
        <v>-</v>
      </c>
      <c r="B291" t="str">
        <f>IF(COUNTIF($A$4:$A291,A291)-COUNTIF($A$4:$A291,"-")=0,"",COUNTIF($A$4:$A291,A291)-COUNTIF($A$4:$A291,"-"))</f>
        <v/>
      </c>
      <c r="C291" t="str">
        <f t="shared" si="5"/>
        <v>--</v>
      </c>
    </row>
    <row r="292" spans="1:3" x14ac:dyDescent="0.25">
      <c r="A292" t="str">
        <f>IF(DataCollect[[#This Row],[Category]]="","",LEFT(DataCollect[[#This Row],[Category]],2)&amp;LEFT(DataCollect[[#This Row],[Type]],2))&amp;_xlfn.CONCAT("-",DataCollect[[#This Row],[Installation Year]])</f>
        <v>-</v>
      </c>
      <c r="B292" t="str">
        <f>IF(COUNTIF($A$4:$A292,A292)-COUNTIF($A$4:$A292,"-")=0,"",COUNTIF($A$4:$A292,A292)-COUNTIF($A$4:$A292,"-"))</f>
        <v/>
      </c>
      <c r="C292" t="str">
        <f t="shared" si="5"/>
        <v>--</v>
      </c>
    </row>
    <row r="293" spans="1:3" x14ac:dyDescent="0.25">
      <c r="A293" t="str">
        <f>IF(DataCollect[[#This Row],[Category]]="","",LEFT(DataCollect[[#This Row],[Category]],2)&amp;LEFT(DataCollect[[#This Row],[Type]],2))&amp;_xlfn.CONCAT("-",DataCollect[[#This Row],[Installation Year]])</f>
        <v>-</v>
      </c>
      <c r="B293" t="str">
        <f>IF(COUNTIF($A$4:$A293,A293)-COUNTIF($A$4:$A293,"-")=0,"",COUNTIF($A$4:$A293,A293)-COUNTIF($A$4:$A293,"-"))</f>
        <v/>
      </c>
      <c r="C293" t="str">
        <f t="shared" si="5"/>
        <v>--</v>
      </c>
    </row>
    <row r="294" spans="1:3" x14ac:dyDescent="0.25">
      <c r="A294" t="str">
        <f>IF(DataCollect[[#This Row],[Category]]="","",LEFT(DataCollect[[#This Row],[Category]],2)&amp;LEFT(DataCollect[[#This Row],[Type]],2))&amp;_xlfn.CONCAT("-",DataCollect[[#This Row],[Installation Year]])</f>
        <v>-</v>
      </c>
      <c r="B294" t="str">
        <f>IF(COUNTIF($A$4:$A294,A294)-COUNTIF($A$4:$A294,"-")=0,"",COUNTIF($A$4:$A294,A294)-COUNTIF($A$4:$A294,"-"))</f>
        <v/>
      </c>
      <c r="C294" t="str">
        <f t="shared" si="5"/>
        <v>--</v>
      </c>
    </row>
    <row r="295" spans="1:3" x14ac:dyDescent="0.25">
      <c r="A295" t="str">
        <f>IF(DataCollect[[#This Row],[Category]]="","",LEFT(DataCollect[[#This Row],[Category]],2)&amp;LEFT(DataCollect[[#This Row],[Type]],2))&amp;_xlfn.CONCAT("-",DataCollect[[#This Row],[Installation Year]])</f>
        <v>-</v>
      </c>
      <c r="B295" t="str">
        <f>IF(COUNTIF($A$4:$A295,A295)-COUNTIF($A$4:$A295,"-")=0,"",COUNTIF($A$4:$A295,A295)-COUNTIF($A$4:$A295,"-"))</f>
        <v/>
      </c>
      <c r="C295" t="str">
        <f t="shared" si="5"/>
        <v>--</v>
      </c>
    </row>
    <row r="296" spans="1:3" x14ac:dyDescent="0.25">
      <c r="A296" t="str">
        <f>IF(DataCollect[[#This Row],[Category]]="","",LEFT(DataCollect[[#This Row],[Category]],2)&amp;LEFT(DataCollect[[#This Row],[Type]],2))&amp;_xlfn.CONCAT("-",DataCollect[[#This Row],[Installation Year]])</f>
        <v>-</v>
      </c>
      <c r="B296" t="str">
        <f>IF(COUNTIF($A$4:$A296,A296)-COUNTIF($A$4:$A296,"-")=0,"",COUNTIF($A$4:$A296,A296)-COUNTIF($A$4:$A296,"-"))</f>
        <v/>
      </c>
      <c r="C296" t="str">
        <f t="shared" si="5"/>
        <v>--</v>
      </c>
    </row>
    <row r="297" spans="1:3" x14ac:dyDescent="0.25">
      <c r="A297" t="str">
        <f>IF(DataCollect[[#This Row],[Category]]="","",LEFT(DataCollect[[#This Row],[Category]],2)&amp;LEFT(DataCollect[[#This Row],[Type]],2))&amp;_xlfn.CONCAT("-",DataCollect[[#This Row],[Installation Year]])</f>
        <v>-</v>
      </c>
      <c r="B297" t="str">
        <f>IF(COUNTIF($A$4:$A297,A297)-COUNTIF($A$4:$A297,"-")=0,"",COUNTIF($A$4:$A297,A297)-COUNTIF($A$4:$A297,"-"))</f>
        <v/>
      </c>
      <c r="C297" t="str">
        <f t="shared" si="5"/>
        <v>--</v>
      </c>
    </row>
    <row r="298" spans="1:3" x14ac:dyDescent="0.25">
      <c r="A298" t="str">
        <f>IF(DataCollect[[#This Row],[Category]]="","",LEFT(DataCollect[[#This Row],[Category]],2)&amp;LEFT(DataCollect[[#This Row],[Type]],2))&amp;_xlfn.CONCAT("-",DataCollect[[#This Row],[Installation Year]])</f>
        <v>-</v>
      </c>
      <c r="B298" t="str">
        <f>IF(COUNTIF($A$4:$A298,A298)-COUNTIF($A$4:$A298,"-")=0,"",COUNTIF($A$4:$A298,A298)-COUNTIF($A$4:$A298,"-"))</f>
        <v/>
      </c>
      <c r="C298" t="str">
        <f t="shared" si="5"/>
        <v>--</v>
      </c>
    </row>
    <row r="299" spans="1:3" x14ac:dyDescent="0.25">
      <c r="A299" t="str">
        <f>IF(DataCollect[[#This Row],[Category]]="","",LEFT(DataCollect[[#This Row],[Category]],2)&amp;LEFT(DataCollect[[#This Row],[Type]],2))&amp;_xlfn.CONCAT("-",DataCollect[[#This Row],[Installation Year]])</f>
        <v>-</v>
      </c>
      <c r="B299" t="str">
        <f>IF(COUNTIF($A$4:$A299,A299)-COUNTIF($A$4:$A299,"-")=0,"",COUNTIF($A$4:$A299,A299)-COUNTIF($A$4:$A299,"-"))</f>
        <v/>
      </c>
      <c r="C299" t="str">
        <f t="shared" si="5"/>
        <v>--</v>
      </c>
    </row>
    <row r="300" spans="1:3" x14ac:dyDescent="0.25">
      <c r="A300" t="str">
        <f>IF(DataCollect[[#This Row],[Category]]="","",LEFT(DataCollect[[#This Row],[Category]],2)&amp;LEFT(DataCollect[[#This Row],[Type]],2))&amp;_xlfn.CONCAT("-",DataCollect[[#This Row],[Installation Year]])</f>
        <v>-</v>
      </c>
      <c r="B300" t="str">
        <f>IF(COUNTIF($A$4:$A300,A300)-COUNTIF($A$4:$A300,"-")=0,"",COUNTIF($A$4:$A300,A300)-COUNTIF($A$4:$A300,"-"))</f>
        <v/>
      </c>
      <c r="C300" t="str">
        <f t="shared" si="5"/>
        <v>--</v>
      </c>
    </row>
    <row r="301" spans="1:3" x14ac:dyDescent="0.25">
      <c r="A301" t="str">
        <f>IF(DataCollect[[#This Row],[Category]]="","",LEFT(DataCollect[[#This Row],[Category]],2)&amp;LEFT(DataCollect[[#This Row],[Type]],2))&amp;_xlfn.CONCAT("-",DataCollect[[#This Row],[Installation Year]])</f>
        <v>-</v>
      </c>
      <c r="B301" t="str">
        <f>IF(COUNTIF($A$4:$A301,A301)-COUNTIF($A$4:$A301,"-")=0,"",COUNTIF($A$4:$A301,A301)-COUNTIF($A$4:$A301,"-"))</f>
        <v/>
      </c>
      <c r="C301" t="str">
        <f t="shared" si="5"/>
        <v>--</v>
      </c>
    </row>
    <row r="302" spans="1:3" x14ac:dyDescent="0.25">
      <c r="A302" t="str">
        <f>IF(DataCollect[[#This Row],[Category]]="","",LEFT(DataCollect[[#This Row],[Category]],2)&amp;LEFT(DataCollect[[#This Row],[Type]],2))&amp;_xlfn.CONCAT("-",DataCollect[[#This Row],[Installation Year]])</f>
        <v>-</v>
      </c>
      <c r="B302" t="str">
        <f>IF(COUNTIF($A$4:$A302,A302)-COUNTIF($A$4:$A302,"-")=0,"",COUNTIF($A$4:$A302,A302)-COUNTIF($A$4:$A302,"-"))</f>
        <v/>
      </c>
      <c r="C302" t="str">
        <f t="shared" si="5"/>
        <v>--</v>
      </c>
    </row>
    <row r="303" spans="1:3" x14ac:dyDescent="0.25">
      <c r="A303" t="str">
        <f>IF(DataCollect[[#This Row],[Category]]="","",LEFT(DataCollect[[#This Row],[Category]],2)&amp;LEFT(DataCollect[[#This Row],[Type]],2))&amp;_xlfn.CONCAT("-",DataCollect[[#This Row],[Installation Year]])</f>
        <v>-</v>
      </c>
      <c r="B303" t="str">
        <f>IF(COUNTIF($A$4:$A303,A303)-COUNTIF($A$4:$A303,"-")=0,"",COUNTIF($A$4:$A303,A303)-COUNTIF($A$4:$A303,"-"))</f>
        <v/>
      </c>
      <c r="C303" t="str">
        <f t="shared" si="5"/>
        <v>--</v>
      </c>
    </row>
    <row r="304" spans="1:3" x14ac:dyDescent="0.25">
      <c r="A304" t="str">
        <f>IF(DataCollect[[#This Row],[Category]]="","",LEFT(DataCollect[[#This Row],[Category]],2)&amp;LEFT(DataCollect[[#This Row],[Type]],2))&amp;_xlfn.CONCAT("-",DataCollect[[#This Row],[Installation Year]])</f>
        <v>-</v>
      </c>
      <c r="B304" t="str">
        <f>IF(COUNTIF($A$4:$A304,A304)-COUNTIF($A$4:$A304,"-")=0,"",COUNTIF($A$4:$A304,A304)-COUNTIF($A$4:$A304,"-"))</f>
        <v/>
      </c>
      <c r="C304" t="str">
        <f t="shared" si="5"/>
        <v>--</v>
      </c>
    </row>
    <row r="305" spans="1:3" x14ac:dyDescent="0.25">
      <c r="A305" t="str">
        <f>IF(DataCollect[[#This Row],[Category]]="","",LEFT(DataCollect[[#This Row],[Category]],2)&amp;LEFT(DataCollect[[#This Row],[Type]],2))&amp;_xlfn.CONCAT("-",DataCollect[[#This Row],[Installation Year]])</f>
        <v>-</v>
      </c>
      <c r="B305" t="str">
        <f>IF(COUNTIF($A$4:$A305,A305)-COUNTIF($A$4:$A305,"-")=0,"",COUNTIF($A$4:$A305,A305)-COUNTIF($A$4:$A305,"-"))</f>
        <v/>
      </c>
      <c r="C305" t="str">
        <f t="shared" si="5"/>
        <v>--</v>
      </c>
    </row>
    <row r="306" spans="1:3" x14ac:dyDescent="0.25">
      <c r="A306" t="str">
        <f>IF(DataCollect[[#This Row],[Category]]="","",LEFT(DataCollect[[#This Row],[Category]],2)&amp;LEFT(DataCollect[[#This Row],[Type]],2))&amp;_xlfn.CONCAT("-",DataCollect[[#This Row],[Installation Year]])</f>
        <v>-</v>
      </c>
      <c r="B306" t="str">
        <f>IF(COUNTIF($A$4:$A306,A306)-COUNTIF($A$4:$A306,"-")=0,"",COUNTIF($A$4:$A306,A306)-COUNTIF($A$4:$A306,"-"))</f>
        <v/>
      </c>
      <c r="C306" t="str">
        <f t="shared" si="5"/>
        <v>--</v>
      </c>
    </row>
    <row r="307" spans="1:3" x14ac:dyDescent="0.25">
      <c r="A307" t="str">
        <f>IF(DataCollect[[#This Row],[Category]]="","",LEFT(DataCollect[[#This Row],[Category]],2)&amp;LEFT(DataCollect[[#This Row],[Type]],2))&amp;_xlfn.CONCAT("-",DataCollect[[#This Row],[Installation Year]])</f>
        <v>-</v>
      </c>
      <c r="B307" t="str">
        <f>IF(COUNTIF($A$4:$A307,A307)-COUNTIF($A$4:$A307,"-")=0,"",COUNTIF($A$4:$A307,A307)-COUNTIF($A$4:$A307,"-"))</f>
        <v/>
      </c>
      <c r="C307" t="str">
        <f t="shared" si="5"/>
        <v>--</v>
      </c>
    </row>
    <row r="308" spans="1:3" x14ac:dyDescent="0.25">
      <c r="A308" t="str">
        <f>IF(DataCollect[[#This Row],[Category]]="","",LEFT(DataCollect[[#This Row],[Category]],2)&amp;LEFT(DataCollect[[#This Row],[Type]],2))&amp;_xlfn.CONCAT("-",DataCollect[[#This Row],[Installation Year]])</f>
        <v>-</v>
      </c>
      <c r="B308" t="str">
        <f>IF(COUNTIF($A$4:$A308,A308)-COUNTIF($A$4:$A308,"-")=0,"",COUNTIF($A$4:$A308,A308)-COUNTIF($A$4:$A308,"-"))</f>
        <v/>
      </c>
      <c r="C308" t="str">
        <f t="shared" si="5"/>
        <v>--</v>
      </c>
    </row>
    <row r="309" spans="1:3" x14ac:dyDescent="0.25">
      <c r="A309" t="str">
        <f>IF(DataCollect[[#This Row],[Category]]="","",LEFT(DataCollect[[#This Row],[Category]],2)&amp;LEFT(DataCollect[[#This Row],[Type]],2))&amp;_xlfn.CONCAT("-",DataCollect[[#This Row],[Installation Year]])</f>
        <v>-</v>
      </c>
      <c r="B309" t="str">
        <f>IF(COUNTIF($A$4:$A309,A309)-COUNTIF($A$4:$A309,"-")=0,"",COUNTIF($A$4:$A309,A309)-COUNTIF($A$4:$A309,"-"))</f>
        <v/>
      </c>
      <c r="C309" t="str">
        <f t="shared" si="5"/>
        <v>--</v>
      </c>
    </row>
    <row r="310" spans="1:3" x14ac:dyDescent="0.25">
      <c r="A310" t="str">
        <f>IF(DataCollect[[#This Row],[Category]]="","",LEFT(DataCollect[[#This Row],[Category]],2)&amp;LEFT(DataCollect[[#This Row],[Type]],2))&amp;_xlfn.CONCAT("-",DataCollect[[#This Row],[Installation Year]])</f>
        <v>-</v>
      </c>
      <c r="B310" t="str">
        <f>IF(COUNTIF($A$4:$A310,A310)-COUNTIF($A$4:$A310,"-")=0,"",COUNTIF($A$4:$A310,A310)-COUNTIF($A$4:$A310,"-"))</f>
        <v/>
      </c>
      <c r="C310" t="str">
        <f t="shared" si="5"/>
        <v>--</v>
      </c>
    </row>
    <row r="311" spans="1:3" x14ac:dyDescent="0.25">
      <c r="A311" t="str">
        <f>IF(DataCollect[[#This Row],[Category]]="","",LEFT(DataCollect[[#This Row],[Category]],2)&amp;LEFT(DataCollect[[#This Row],[Type]],2))&amp;_xlfn.CONCAT("-",DataCollect[[#This Row],[Installation Year]])</f>
        <v>-</v>
      </c>
      <c r="B311" t="str">
        <f>IF(COUNTIF($A$4:$A311,A311)-COUNTIF($A$4:$A311,"-")=0,"",COUNTIF($A$4:$A311,A311)-COUNTIF($A$4:$A311,"-"))</f>
        <v/>
      </c>
      <c r="C311" t="str">
        <f t="shared" si="5"/>
        <v>--</v>
      </c>
    </row>
    <row r="312" spans="1:3" x14ac:dyDescent="0.25">
      <c r="A312" t="str">
        <f>IF(DataCollect[[#This Row],[Category]]="","",LEFT(DataCollect[[#This Row],[Category]],2)&amp;LEFT(DataCollect[[#This Row],[Type]],2))&amp;_xlfn.CONCAT("-",DataCollect[[#This Row],[Installation Year]])</f>
        <v>-</v>
      </c>
      <c r="B312" t="str">
        <f>IF(COUNTIF($A$4:$A312,A312)-COUNTIF($A$4:$A312,"-")=0,"",COUNTIF($A$4:$A312,A312)-COUNTIF($A$4:$A312,"-"))</f>
        <v/>
      </c>
      <c r="C312" t="str">
        <f t="shared" si="5"/>
        <v>--</v>
      </c>
    </row>
    <row r="313" spans="1:3" x14ac:dyDescent="0.25">
      <c r="A313" t="str">
        <f>IF(DataCollect[[#This Row],[Category]]="","",LEFT(DataCollect[[#This Row],[Category]],2)&amp;LEFT(DataCollect[[#This Row],[Type]],2))&amp;_xlfn.CONCAT("-",DataCollect[[#This Row],[Installation Year]])</f>
        <v>-</v>
      </c>
      <c r="B313" t="str">
        <f>IF(COUNTIF($A$4:$A313,A313)-COUNTIF($A$4:$A313,"-")=0,"",COUNTIF($A$4:$A313,A313)-COUNTIF($A$4:$A313,"-"))</f>
        <v/>
      </c>
      <c r="C313" t="str">
        <f t="shared" si="5"/>
        <v>--</v>
      </c>
    </row>
    <row r="314" spans="1:3" x14ac:dyDescent="0.25">
      <c r="A314" t="str">
        <f>IF(DataCollect[[#This Row],[Category]]="","",LEFT(DataCollect[[#This Row],[Category]],2)&amp;LEFT(DataCollect[[#This Row],[Type]],2))&amp;_xlfn.CONCAT("-",DataCollect[[#This Row],[Installation Year]])</f>
        <v>-</v>
      </c>
      <c r="B314" t="str">
        <f>IF(COUNTIF($A$4:$A314,A314)-COUNTIF($A$4:$A314,"-")=0,"",COUNTIF($A$4:$A314,A314)-COUNTIF($A$4:$A314,"-"))</f>
        <v/>
      </c>
      <c r="C314" t="str">
        <f t="shared" si="5"/>
        <v>--</v>
      </c>
    </row>
    <row r="315" spans="1:3" x14ac:dyDescent="0.25">
      <c r="A315" t="str">
        <f>IF(DataCollect[[#This Row],[Category]]="","",LEFT(DataCollect[[#This Row],[Category]],2)&amp;LEFT(DataCollect[[#This Row],[Type]],2))&amp;_xlfn.CONCAT("-",DataCollect[[#This Row],[Installation Year]])</f>
        <v>-</v>
      </c>
      <c r="B315" t="str">
        <f>IF(COUNTIF($A$4:$A315,A315)-COUNTIF($A$4:$A315,"-")=0,"",COUNTIF($A$4:$A315,A315)-COUNTIF($A$4:$A315,"-"))</f>
        <v/>
      </c>
      <c r="C315" t="str">
        <f t="shared" si="5"/>
        <v>--</v>
      </c>
    </row>
    <row r="316" spans="1:3" x14ac:dyDescent="0.25">
      <c r="A316" t="str">
        <f>IF(DataCollect[[#This Row],[Category]]="","",LEFT(DataCollect[[#This Row],[Category]],2)&amp;LEFT(DataCollect[[#This Row],[Type]],2))&amp;_xlfn.CONCAT("-",DataCollect[[#This Row],[Installation Year]])</f>
        <v>-</v>
      </c>
      <c r="B316" t="str">
        <f>IF(COUNTIF($A$4:$A316,A316)-COUNTIF($A$4:$A316,"-")=0,"",COUNTIF($A$4:$A316,A316)-COUNTIF($A$4:$A316,"-"))</f>
        <v/>
      </c>
      <c r="C316" t="str">
        <f t="shared" si="5"/>
        <v>--</v>
      </c>
    </row>
    <row r="317" spans="1:3" x14ac:dyDescent="0.25">
      <c r="A317" t="str">
        <f>IF(DataCollect[[#This Row],[Category]]="","",LEFT(DataCollect[[#This Row],[Category]],2)&amp;LEFT(DataCollect[[#This Row],[Type]],2))&amp;_xlfn.CONCAT("-",DataCollect[[#This Row],[Installation Year]])</f>
        <v>-</v>
      </c>
      <c r="B317" t="str">
        <f>IF(COUNTIF($A$4:$A317,A317)-COUNTIF($A$4:$A317,"-")=0,"",COUNTIF($A$4:$A317,A317)-COUNTIF($A$4:$A317,"-"))</f>
        <v/>
      </c>
      <c r="C317" t="str">
        <f t="shared" si="5"/>
        <v>--</v>
      </c>
    </row>
    <row r="318" spans="1:3" x14ac:dyDescent="0.25">
      <c r="A318" t="str">
        <f>IF(DataCollect[[#This Row],[Category]]="","",LEFT(DataCollect[[#This Row],[Category]],2)&amp;LEFT(DataCollect[[#This Row],[Type]],2))&amp;_xlfn.CONCAT("-",DataCollect[[#This Row],[Installation Year]])</f>
        <v>-</v>
      </c>
      <c r="B318" t="str">
        <f>IF(COUNTIF($A$4:$A318,A318)-COUNTIF($A$4:$A318,"-")=0,"",COUNTIF($A$4:$A318,A318)-COUNTIF($A$4:$A318,"-"))</f>
        <v/>
      </c>
      <c r="C318" t="str">
        <f t="shared" si="5"/>
        <v>--</v>
      </c>
    </row>
    <row r="319" spans="1:3" x14ac:dyDescent="0.25">
      <c r="A319" t="str">
        <f>IF(DataCollect[[#This Row],[Category]]="","",LEFT(DataCollect[[#This Row],[Category]],2)&amp;LEFT(DataCollect[[#This Row],[Type]],2))&amp;_xlfn.CONCAT("-",DataCollect[[#This Row],[Installation Year]])</f>
        <v>-</v>
      </c>
      <c r="B319" t="str">
        <f>IF(COUNTIF($A$4:$A319,A319)-COUNTIF($A$4:$A319,"-")=0,"",COUNTIF($A$4:$A319,A319)-COUNTIF($A$4:$A319,"-"))</f>
        <v/>
      </c>
      <c r="C319" t="str">
        <f t="shared" si="5"/>
        <v>--</v>
      </c>
    </row>
    <row r="320" spans="1:3" x14ac:dyDescent="0.25">
      <c r="A320" t="str">
        <f>IF(DataCollect[[#This Row],[Category]]="","",LEFT(DataCollect[[#This Row],[Category]],2)&amp;LEFT(DataCollect[[#This Row],[Type]],2))&amp;_xlfn.CONCAT("-",DataCollect[[#This Row],[Installation Year]])</f>
        <v>-</v>
      </c>
      <c r="B320" t="str">
        <f>IF(COUNTIF($A$4:$A320,A320)-COUNTIF($A$4:$A320,"-")=0,"",COUNTIF($A$4:$A320,A320)-COUNTIF($A$4:$A320,"-"))</f>
        <v/>
      </c>
      <c r="C320" t="str">
        <f t="shared" si="5"/>
        <v>--</v>
      </c>
    </row>
    <row r="321" spans="1:3" x14ac:dyDescent="0.25">
      <c r="A321" t="str">
        <f>IF(DataCollect[[#This Row],[Category]]="","",LEFT(DataCollect[[#This Row],[Category]],2)&amp;LEFT(DataCollect[[#This Row],[Type]],2))&amp;_xlfn.CONCAT("-",DataCollect[[#This Row],[Installation Year]])</f>
        <v>-</v>
      </c>
      <c r="B321" t="str">
        <f>IF(COUNTIF($A$4:$A321,A321)-COUNTIF($A$4:$A321,"-")=0,"",COUNTIF($A$4:$A321,A321)-COUNTIF($A$4:$A321,"-"))</f>
        <v/>
      </c>
      <c r="C321" t="str">
        <f t="shared" si="5"/>
        <v>--</v>
      </c>
    </row>
    <row r="322" spans="1:3" x14ac:dyDescent="0.25">
      <c r="A322" t="str">
        <f>IF(DataCollect[[#This Row],[Category]]="","",LEFT(DataCollect[[#This Row],[Category]],2)&amp;LEFT(DataCollect[[#This Row],[Type]],2))&amp;_xlfn.CONCAT("-",DataCollect[[#This Row],[Installation Year]])</f>
        <v>-</v>
      </c>
      <c r="B322" t="str">
        <f>IF(COUNTIF($A$4:$A322,A322)-COUNTIF($A$4:$A322,"-")=0,"",COUNTIF($A$4:$A322,A322)-COUNTIF($A$4:$A322,"-"))</f>
        <v/>
      </c>
      <c r="C322" t="str">
        <f t="shared" si="5"/>
        <v>--</v>
      </c>
    </row>
    <row r="323" spans="1:3" x14ac:dyDescent="0.25">
      <c r="A323" t="str">
        <f>IF(DataCollect[[#This Row],[Category]]="","",LEFT(DataCollect[[#This Row],[Category]],2)&amp;LEFT(DataCollect[[#This Row],[Type]],2))&amp;_xlfn.CONCAT("-",DataCollect[[#This Row],[Installation Year]])</f>
        <v>-</v>
      </c>
      <c r="B323" t="str">
        <f>IF(COUNTIF($A$4:$A323,A323)-COUNTIF($A$4:$A323,"-")=0,"",COUNTIF($A$4:$A323,A323)-COUNTIF($A$4:$A323,"-"))</f>
        <v/>
      </c>
      <c r="C323" t="str">
        <f t="shared" si="5"/>
        <v>--</v>
      </c>
    </row>
    <row r="324" spans="1:3" x14ac:dyDescent="0.25">
      <c r="A324" t="str">
        <f>IF(DataCollect[[#This Row],[Category]]="","",LEFT(DataCollect[[#This Row],[Category]],2)&amp;LEFT(DataCollect[[#This Row],[Type]],2))&amp;_xlfn.CONCAT("-",DataCollect[[#This Row],[Installation Year]])</f>
        <v>-</v>
      </c>
      <c r="B324" t="str">
        <f>IF(COUNTIF($A$4:$A324,A324)-COUNTIF($A$4:$A324,"-")=0,"",COUNTIF($A$4:$A324,A324)-COUNTIF($A$4:$A324,"-"))</f>
        <v/>
      </c>
      <c r="C324" t="str">
        <f t="shared" si="5"/>
        <v>--</v>
      </c>
    </row>
    <row r="325" spans="1:3" x14ac:dyDescent="0.25">
      <c r="A325" t="str">
        <f>IF(DataCollect[[#This Row],[Category]]="","",LEFT(DataCollect[[#This Row],[Category]],2)&amp;LEFT(DataCollect[[#This Row],[Type]],2))&amp;_xlfn.CONCAT("-",DataCollect[[#This Row],[Installation Year]])</f>
        <v>-</v>
      </c>
      <c r="B325" t="str">
        <f>IF(COUNTIF($A$4:$A325,A325)-COUNTIF($A$4:$A325,"-")=0,"",COUNTIF($A$4:$A325,A325)-COUNTIF($A$4:$A325,"-"))</f>
        <v/>
      </c>
      <c r="C325" t="str">
        <f t="shared" si="5"/>
        <v>--</v>
      </c>
    </row>
    <row r="326" spans="1:3" x14ac:dyDescent="0.25">
      <c r="A326" t="str">
        <f>IF(DataCollect[[#This Row],[Category]]="","",LEFT(DataCollect[[#This Row],[Category]],2)&amp;LEFT(DataCollect[[#This Row],[Type]],2))&amp;_xlfn.CONCAT("-",DataCollect[[#This Row],[Installation Year]])</f>
        <v>-</v>
      </c>
      <c r="B326" t="str">
        <f>IF(COUNTIF($A$4:$A326,A326)-COUNTIF($A$4:$A326,"-")=0,"",COUNTIF($A$4:$A326,A326)-COUNTIF($A$4:$A326,"-"))</f>
        <v/>
      </c>
      <c r="C326" t="str">
        <f t="shared" si="5"/>
        <v>--</v>
      </c>
    </row>
    <row r="327" spans="1:3" x14ac:dyDescent="0.25">
      <c r="A327" t="str">
        <f>IF(DataCollect[[#This Row],[Category]]="","",LEFT(DataCollect[[#This Row],[Category]],2)&amp;LEFT(DataCollect[[#This Row],[Type]],2))&amp;_xlfn.CONCAT("-",DataCollect[[#This Row],[Installation Year]])</f>
        <v>-</v>
      </c>
      <c r="B327" t="str">
        <f>IF(COUNTIF($A$4:$A327,A327)-COUNTIF($A$4:$A327,"-")=0,"",COUNTIF($A$4:$A327,A327)-COUNTIF($A$4:$A327,"-"))</f>
        <v/>
      </c>
      <c r="C327" t="str">
        <f t="shared" si="5"/>
        <v>--</v>
      </c>
    </row>
    <row r="328" spans="1:3" x14ac:dyDescent="0.25">
      <c r="A328" t="str">
        <f>IF(DataCollect[[#This Row],[Category]]="","",LEFT(DataCollect[[#This Row],[Category]],2)&amp;LEFT(DataCollect[[#This Row],[Type]],2))&amp;_xlfn.CONCAT("-",DataCollect[[#This Row],[Installation Year]])</f>
        <v>-</v>
      </c>
      <c r="B328" t="str">
        <f>IF(COUNTIF($A$4:$A328,A328)-COUNTIF($A$4:$A328,"-")=0,"",COUNTIF($A$4:$A328,A328)-COUNTIF($A$4:$A328,"-"))</f>
        <v/>
      </c>
      <c r="C328" t="str">
        <f t="shared" si="5"/>
        <v>--</v>
      </c>
    </row>
    <row r="329" spans="1:3" x14ac:dyDescent="0.25">
      <c r="A329" t="str">
        <f>IF(DataCollect[[#This Row],[Category]]="","",LEFT(DataCollect[[#This Row],[Category]],2)&amp;LEFT(DataCollect[[#This Row],[Type]],2))&amp;_xlfn.CONCAT("-",DataCollect[[#This Row],[Installation Year]])</f>
        <v>-</v>
      </c>
      <c r="B329" t="str">
        <f>IF(COUNTIF($A$4:$A329,A329)-COUNTIF($A$4:$A329,"-")=0,"",COUNTIF($A$4:$A329,A329)-COUNTIF($A$4:$A329,"-"))</f>
        <v/>
      </c>
      <c r="C329" t="str">
        <f t="shared" si="5"/>
        <v>--</v>
      </c>
    </row>
    <row r="330" spans="1:3" x14ac:dyDescent="0.25">
      <c r="A330" t="str">
        <f>IF(DataCollect[[#This Row],[Category]]="","",LEFT(DataCollect[[#This Row],[Category]],2)&amp;LEFT(DataCollect[[#This Row],[Type]],2))&amp;_xlfn.CONCAT("-",DataCollect[[#This Row],[Installation Year]])</f>
        <v>-</v>
      </c>
      <c r="B330" t="str">
        <f>IF(COUNTIF($A$4:$A330,A330)-COUNTIF($A$4:$A330,"-")=0,"",COUNTIF($A$4:$A330,A330)-COUNTIF($A$4:$A330,"-"))</f>
        <v/>
      </c>
      <c r="C330" t="str">
        <f t="shared" si="5"/>
        <v>--</v>
      </c>
    </row>
    <row r="331" spans="1:3" x14ac:dyDescent="0.25">
      <c r="A331" t="str">
        <f>IF(DataCollect[[#This Row],[Category]]="","",LEFT(DataCollect[[#This Row],[Category]],2)&amp;LEFT(DataCollect[[#This Row],[Type]],2))&amp;_xlfn.CONCAT("-",DataCollect[[#This Row],[Installation Year]])</f>
        <v>-</v>
      </c>
      <c r="B331" t="str">
        <f>IF(COUNTIF($A$4:$A331,A331)-COUNTIF($A$4:$A331,"-")=0,"",COUNTIF($A$4:$A331,A331)-COUNTIF($A$4:$A331,"-"))</f>
        <v/>
      </c>
      <c r="C331" t="str">
        <f t="shared" si="5"/>
        <v>--</v>
      </c>
    </row>
    <row r="332" spans="1:3" x14ac:dyDescent="0.25">
      <c r="A332" t="str">
        <f>IF(DataCollect[[#This Row],[Category]]="","",LEFT(DataCollect[[#This Row],[Category]],2)&amp;LEFT(DataCollect[[#This Row],[Type]],2))&amp;_xlfn.CONCAT("-",DataCollect[[#This Row],[Installation Year]])</f>
        <v>-</v>
      </c>
      <c r="B332" t="str">
        <f>IF(COUNTIF($A$4:$A332,A332)-COUNTIF($A$4:$A332,"-")=0,"",COUNTIF($A$4:$A332,A332)-COUNTIF($A$4:$A332,"-"))</f>
        <v/>
      </c>
      <c r="C332" t="str">
        <f t="shared" ref="C332:C400" si="6">_xlfn.CONCAT($A332,"-",$B332)</f>
        <v>--</v>
      </c>
    </row>
    <row r="333" spans="1:3" x14ac:dyDescent="0.25">
      <c r="A333" t="str">
        <f>IF(DataCollect[[#This Row],[Category]]="","",LEFT(DataCollect[[#This Row],[Category]],2)&amp;LEFT(DataCollect[[#This Row],[Type]],2))&amp;_xlfn.CONCAT("-",DataCollect[[#This Row],[Installation Year]])</f>
        <v>-</v>
      </c>
      <c r="B333" t="str">
        <f>IF(COUNTIF($A$4:$A333,A333)-COUNTIF($A$4:$A333,"-")=0,"",COUNTIF($A$4:$A333,A333)-COUNTIF($A$4:$A333,"-"))</f>
        <v/>
      </c>
      <c r="C333" t="str">
        <f t="shared" si="6"/>
        <v>--</v>
      </c>
    </row>
    <row r="334" spans="1:3" x14ac:dyDescent="0.25">
      <c r="A334" t="str">
        <f>IF(DataCollect[[#This Row],[Category]]="","",LEFT(DataCollect[[#This Row],[Category]],2)&amp;LEFT(DataCollect[[#This Row],[Type]],2))&amp;_xlfn.CONCAT("-",DataCollect[[#This Row],[Installation Year]])</f>
        <v>-</v>
      </c>
      <c r="B334" t="str">
        <f>IF(COUNTIF($A$4:$A334,A334)-COUNTIF($A$4:$A334,"-")=0,"",COUNTIF($A$4:$A334,A334)-COUNTIF($A$4:$A334,"-"))</f>
        <v/>
      </c>
      <c r="C334" t="str">
        <f t="shared" si="6"/>
        <v>--</v>
      </c>
    </row>
    <row r="335" spans="1:3" x14ac:dyDescent="0.25">
      <c r="A335" t="str">
        <f>IF(DataCollect[[#This Row],[Category]]="","",LEFT(DataCollect[[#This Row],[Category]],2)&amp;LEFT(DataCollect[[#This Row],[Type]],2))&amp;_xlfn.CONCAT("-",DataCollect[[#This Row],[Installation Year]])</f>
        <v>-</v>
      </c>
      <c r="B335" t="str">
        <f>IF(COUNTIF($A$4:$A335,A335)-COUNTIF($A$4:$A335,"-")=0,"",COUNTIF($A$4:$A335,A335)-COUNTIF($A$4:$A335,"-"))</f>
        <v/>
      </c>
      <c r="C335" t="str">
        <f t="shared" si="6"/>
        <v>--</v>
      </c>
    </row>
    <row r="336" spans="1:3" x14ac:dyDescent="0.25">
      <c r="A336" t="str">
        <f>IF(DataCollect[[#This Row],[Category]]="","",LEFT(DataCollect[[#This Row],[Category]],2)&amp;LEFT(DataCollect[[#This Row],[Type]],2))&amp;_xlfn.CONCAT("-",DataCollect[[#This Row],[Installation Year]])</f>
        <v>-</v>
      </c>
      <c r="B336" t="str">
        <f>IF(COUNTIF($A$4:$A336,A336)-COUNTIF($A$4:$A336,"-")=0,"",COUNTIF($A$4:$A336,A336)-COUNTIF($A$4:$A336,"-"))</f>
        <v/>
      </c>
      <c r="C336" t="str">
        <f t="shared" si="6"/>
        <v>--</v>
      </c>
    </row>
    <row r="337" spans="1:3" x14ac:dyDescent="0.25">
      <c r="A337" t="str">
        <f>IF(DataCollect[[#This Row],[Category]]="","",LEFT(DataCollect[[#This Row],[Category]],2)&amp;LEFT(DataCollect[[#This Row],[Type]],2))&amp;_xlfn.CONCAT("-",DataCollect[[#This Row],[Installation Year]])</f>
        <v>-</v>
      </c>
      <c r="B337" t="str">
        <f>IF(COUNTIF($A$4:$A337,A337)-COUNTIF($A$4:$A337,"-")=0,"",COUNTIF($A$4:$A337,A337)-COUNTIF($A$4:$A337,"-"))</f>
        <v/>
      </c>
      <c r="C337" t="str">
        <f t="shared" si="6"/>
        <v>--</v>
      </c>
    </row>
    <row r="338" spans="1:3" x14ac:dyDescent="0.25">
      <c r="A338" t="str">
        <f>IF(DataCollect[[#This Row],[Category]]="","",LEFT(DataCollect[[#This Row],[Category]],2)&amp;LEFT(DataCollect[[#This Row],[Type]],2))&amp;_xlfn.CONCAT("-",DataCollect[[#This Row],[Installation Year]])</f>
        <v>-</v>
      </c>
      <c r="B338" t="str">
        <f>IF(COUNTIF($A$4:$A338,A338)-COUNTIF($A$4:$A338,"-")=0,"",COUNTIF($A$4:$A338,A338)-COUNTIF($A$4:$A338,"-"))</f>
        <v/>
      </c>
      <c r="C338" t="str">
        <f t="shared" si="6"/>
        <v>--</v>
      </c>
    </row>
    <row r="339" spans="1:3" x14ac:dyDescent="0.25">
      <c r="A339" t="str">
        <f>IF(DataCollect[[#This Row],[Category]]="","",LEFT(DataCollect[[#This Row],[Category]],2)&amp;LEFT(DataCollect[[#This Row],[Type]],2))&amp;_xlfn.CONCAT("-",DataCollect[[#This Row],[Installation Year]])</f>
        <v>-</v>
      </c>
      <c r="B339" t="str">
        <f>IF(COUNTIF($A$4:$A339,A339)-COUNTIF($A$4:$A339,"-")=0,"",COUNTIF($A$4:$A339,A339)-COUNTIF($A$4:$A339,"-"))</f>
        <v/>
      </c>
      <c r="C339" t="str">
        <f t="shared" si="6"/>
        <v>--</v>
      </c>
    </row>
    <row r="340" spans="1:3" x14ac:dyDescent="0.25">
      <c r="A340" t="str">
        <f>IF(DataCollect[[#This Row],[Category]]="","",LEFT(DataCollect[[#This Row],[Category]],2)&amp;LEFT(DataCollect[[#This Row],[Type]],2))&amp;_xlfn.CONCAT("-",DataCollect[[#This Row],[Installation Year]])</f>
        <v>-</v>
      </c>
      <c r="B340" t="str">
        <f>IF(COUNTIF($A$4:$A340,A340)-COUNTIF($A$4:$A340,"-")=0,"",COUNTIF($A$4:$A340,A340)-COUNTIF($A$4:$A340,"-"))</f>
        <v/>
      </c>
      <c r="C340" t="str">
        <f t="shared" si="6"/>
        <v>--</v>
      </c>
    </row>
    <row r="341" spans="1:3" x14ac:dyDescent="0.25">
      <c r="A341" t="str">
        <f>IF(DataCollect[[#This Row],[Category]]="","",LEFT(DataCollect[[#This Row],[Category]],2)&amp;LEFT(DataCollect[[#This Row],[Type]],2))&amp;_xlfn.CONCAT("-",DataCollect[[#This Row],[Installation Year]])</f>
        <v>-</v>
      </c>
      <c r="B341" t="str">
        <f>IF(COUNTIF($A$4:$A341,A341)-COUNTIF($A$4:$A341,"-")=0,"",COUNTIF($A$4:$A341,A341)-COUNTIF($A$4:$A341,"-"))</f>
        <v/>
      </c>
      <c r="C341" t="str">
        <f t="shared" si="6"/>
        <v>--</v>
      </c>
    </row>
    <row r="342" spans="1:3" x14ac:dyDescent="0.25">
      <c r="A342" t="str">
        <f>IF(DataCollect[[#This Row],[Category]]="","",LEFT(DataCollect[[#This Row],[Category]],2)&amp;LEFT(DataCollect[[#This Row],[Type]],2))&amp;_xlfn.CONCAT("-",DataCollect[[#This Row],[Installation Year]])</f>
        <v>-</v>
      </c>
      <c r="B342" t="str">
        <f>IF(COUNTIF($A$4:$A342,A342)-COUNTIF($A$4:$A342,"-")=0,"",COUNTIF($A$4:$A342,A342)-COUNTIF($A$4:$A342,"-"))</f>
        <v/>
      </c>
      <c r="C342" t="str">
        <f t="shared" si="6"/>
        <v>--</v>
      </c>
    </row>
    <row r="343" spans="1:3" x14ac:dyDescent="0.25">
      <c r="A343" t="str">
        <f>IF(DataCollect[[#This Row],[Category]]="","",LEFT(DataCollect[[#This Row],[Category]],2)&amp;LEFT(DataCollect[[#This Row],[Type]],2))&amp;_xlfn.CONCAT("-",DataCollect[[#This Row],[Installation Year]])</f>
        <v>-</v>
      </c>
      <c r="B343" t="str">
        <f>IF(COUNTIF($A$4:$A343,A343)-COUNTIF($A$4:$A343,"-")=0,"",COUNTIF($A$4:$A343,A343)-COUNTIF($A$4:$A343,"-"))</f>
        <v/>
      </c>
      <c r="C343" t="str">
        <f t="shared" si="6"/>
        <v>--</v>
      </c>
    </row>
    <row r="344" spans="1:3" x14ac:dyDescent="0.25">
      <c r="A344" t="str">
        <f>IF(DataCollect[[#This Row],[Category]]="","",LEFT(DataCollect[[#This Row],[Category]],2)&amp;LEFT(DataCollect[[#This Row],[Type]],2))&amp;_xlfn.CONCAT("-",DataCollect[[#This Row],[Installation Year]])</f>
        <v>-</v>
      </c>
      <c r="B344" t="str">
        <f>IF(COUNTIF($A$4:$A344,A344)-COUNTIF($A$4:$A344,"-")=0,"",COUNTIF($A$4:$A344,A344)-COUNTIF($A$4:$A344,"-"))</f>
        <v/>
      </c>
      <c r="C344" t="str">
        <f t="shared" si="6"/>
        <v>--</v>
      </c>
    </row>
    <row r="345" spans="1:3" x14ac:dyDescent="0.25">
      <c r="A345" t="str">
        <f>IF(DataCollect[[#This Row],[Category]]="","",LEFT(DataCollect[[#This Row],[Category]],2)&amp;LEFT(DataCollect[[#This Row],[Type]],2))&amp;_xlfn.CONCAT("-",DataCollect[[#This Row],[Installation Year]])</f>
        <v>-</v>
      </c>
      <c r="B345" t="str">
        <f>IF(COUNTIF($A$4:$A345,A345)-COUNTIF($A$4:$A345,"-")=0,"",COUNTIF($A$4:$A345,A345)-COUNTIF($A$4:$A345,"-"))</f>
        <v/>
      </c>
      <c r="C345" t="str">
        <f t="shared" si="6"/>
        <v>--</v>
      </c>
    </row>
    <row r="346" spans="1:3" x14ac:dyDescent="0.25">
      <c r="A346" t="str">
        <f>IF(DataCollect[[#This Row],[Category]]="","",LEFT(DataCollect[[#This Row],[Category]],2)&amp;LEFT(DataCollect[[#This Row],[Type]],2))&amp;_xlfn.CONCAT("-",DataCollect[[#This Row],[Installation Year]])</f>
        <v>-</v>
      </c>
      <c r="B346" t="str">
        <f>IF(COUNTIF($A$4:$A346,A346)-COUNTIF($A$4:$A346,"-")=0,"",COUNTIF($A$4:$A346,A346)-COUNTIF($A$4:$A346,"-"))</f>
        <v/>
      </c>
      <c r="C346" t="str">
        <f t="shared" si="6"/>
        <v>--</v>
      </c>
    </row>
    <row r="347" spans="1:3" x14ac:dyDescent="0.25">
      <c r="A347" t="str">
        <f>IF(DataCollect[[#This Row],[Category]]="","",LEFT(DataCollect[[#This Row],[Category]],2)&amp;LEFT(DataCollect[[#This Row],[Type]],2))&amp;_xlfn.CONCAT("-",DataCollect[[#This Row],[Installation Year]])</f>
        <v>-</v>
      </c>
      <c r="B347" t="str">
        <f>IF(COUNTIF($A$4:$A347,A347)-COUNTIF($A$4:$A347,"-")=0,"",COUNTIF($A$4:$A347,A347)-COUNTIF($A$4:$A347,"-"))</f>
        <v/>
      </c>
      <c r="C347" t="str">
        <f t="shared" si="6"/>
        <v>--</v>
      </c>
    </row>
    <row r="348" spans="1:3" x14ac:dyDescent="0.25">
      <c r="A348" t="str">
        <f>IF(DataCollect[[#This Row],[Category]]="","",LEFT(DataCollect[[#This Row],[Category]],2)&amp;LEFT(DataCollect[[#This Row],[Type]],2))&amp;_xlfn.CONCAT("-",DataCollect[[#This Row],[Installation Year]])</f>
        <v>-</v>
      </c>
      <c r="B348" t="str">
        <f>IF(COUNTIF($A$4:$A348,A348)-COUNTIF($A$4:$A348,"-")=0,"",COUNTIF($A$4:$A348,A348)-COUNTIF($A$4:$A348,"-"))</f>
        <v/>
      </c>
      <c r="C348" t="str">
        <f t="shared" si="6"/>
        <v>--</v>
      </c>
    </row>
    <row r="349" spans="1:3" x14ac:dyDescent="0.25">
      <c r="A349" t="str">
        <f>IF(DataCollect[[#This Row],[Category]]="","",LEFT(DataCollect[[#This Row],[Category]],2)&amp;LEFT(DataCollect[[#This Row],[Type]],2))&amp;_xlfn.CONCAT("-",DataCollect[[#This Row],[Installation Year]])</f>
        <v>-</v>
      </c>
      <c r="B349" t="str">
        <f>IF(COUNTIF($A$4:$A349,A349)-COUNTIF($A$4:$A349,"-")=0,"",COUNTIF($A$4:$A349,A349)-COUNTIF($A$4:$A349,"-"))</f>
        <v/>
      </c>
      <c r="C349" t="str">
        <f t="shared" si="6"/>
        <v>--</v>
      </c>
    </row>
    <row r="350" spans="1:3" x14ac:dyDescent="0.25">
      <c r="A350" t="str">
        <f>IF(DataCollect[[#This Row],[Category]]="","",LEFT(DataCollect[[#This Row],[Category]],2)&amp;LEFT(DataCollect[[#This Row],[Type]],2))&amp;_xlfn.CONCAT("-",DataCollect[[#This Row],[Installation Year]])</f>
        <v>-</v>
      </c>
      <c r="B350" t="str">
        <f>IF(COUNTIF($A$4:$A350,A350)-COUNTIF($A$4:$A350,"-")=0,"",COUNTIF($A$4:$A350,A350)-COUNTIF($A$4:$A350,"-"))</f>
        <v/>
      </c>
      <c r="C350" t="str">
        <f t="shared" si="6"/>
        <v>--</v>
      </c>
    </row>
    <row r="351" spans="1:3" x14ac:dyDescent="0.25">
      <c r="A351" t="str">
        <f>IF(DataCollect[[#This Row],[Category]]="","",LEFT(DataCollect[[#This Row],[Category]],2)&amp;LEFT(DataCollect[[#This Row],[Type]],2))&amp;_xlfn.CONCAT("-",DataCollect[[#This Row],[Installation Year]])</f>
        <v>-</v>
      </c>
      <c r="B351" t="str">
        <f>IF(COUNTIF($A$4:$A351,A351)-COUNTIF($A$4:$A351,"-")=0,"",COUNTIF($A$4:$A351,A351)-COUNTIF($A$4:$A351,"-"))</f>
        <v/>
      </c>
      <c r="C351" t="str">
        <f t="shared" si="6"/>
        <v>--</v>
      </c>
    </row>
    <row r="352" spans="1:3" x14ac:dyDescent="0.25">
      <c r="A352" t="str">
        <f>IF(DataCollect[[#This Row],[Category]]="","",LEFT(DataCollect[[#This Row],[Category]],2)&amp;LEFT(DataCollect[[#This Row],[Type]],2))&amp;_xlfn.CONCAT("-",DataCollect[[#This Row],[Installation Year]])</f>
        <v>-</v>
      </c>
      <c r="B352" t="str">
        <f>IF(COUNTIF($A$4:$A352,A352)-COUNTIF($A$4:$A352,"-")=0,"",COUNTIF($A$4:$A352,A352)-COUNTIF($A$4:$A352,"-"))</f>
        <v/>
      </c>
      <c r="C352" t="str">
        <f t="shared" si="6"/>
        <v>--</v>
      </c>
    </row>
    <row r="353" spans="1:3" x14ac:dyDescent="0.25">
      <c r="A353" t="str">
        <f>IF(DataCollect[[#This Row],[Category]]="","",LEFT(DataCollect[[#This Row],[Category]],2)&amp;LEFT(DataCollect[[#This Row],[Type]],2))&amp;_xlfn.CONCAT("-",DataCollect[[#This Row],[Installation Year]])</f>
        <v>-</v>
      </c>
      <c r="B353" t="str">
        <f>IF(COUNTIF($A$4:$A353,A353)-COUNTIF($A$4:$A353,"-")=0,"",COUNTIF($A$4:$A353,A353)-COUNTIF($A$4:$A353,"-"))</f>
        <v/>
      </c>
      <c r="C353" t="str">
        <f t="shared" si="6"/>
        <v>--</v>
      </c>
    </row>
    <row r="354" spans="1:3" x14ac:dyDescent="0.25">
      <c r="A354" t="str">
        <f>IF(DataCollect[[#This Row],[Category]]="","",LEFT(DataCollect[[#This Row],[Category]],2)&amp;LEFT(DataCollect[[#This Row],[Type]],2))&amp;_xlfn.CONCAT("-",DataCollect[[#This Row],[Installation Year]])</f>
        <v>-</v>
      </c>
      <c r="B354" t="str">
        <f>IF(COUNTIF($A$4:$A354,A354)-COUNTIF($A$4:$A354,"-")=0,"",COUNTIF($A$4:$A354,A354)-COUNTIF($A$4:$A354,"-"))</f>
        <v/>
      </c>
      <c r="C354" t="str">
        <f t="shared" si="6"/>
        <v>--</v>
      </c>
    </row>
    <row r="355" spans="1:3" x14ac:dyDescent="0.25">
      <c r="A355" t="str">
        <f>IF(DataCollect[[#This Row],[Category]]="","",LEFT(DataCollect[[#This Row],[Category]],2)&amp;LEFT(DataCollect[[#This Row],[Type]],2))&amp;_xlfn.CONCAT("-",DataCollect[[#This Row],[Installation Year]])</f>
        <v>-</v>
      </c>
      <c r="B355" t="str">
        <f>IF(COUNTIF($A$4:$A355,A355)-COUNTIF($A$4:$A355,"-")=0,"",COUNTIF($A$4:$A355,A355)-COUNTIF($A$4:$A355,"-"))</f>
        <v/>
      </c>
      <c r="C355" t="str">
        <f t="shared" si="6"/>
        <v>--</v>
      </c>
    </row>
    <row r="356" spans="1:3" x14ac:dyDescent="0.25">
      <c r="A356" t="str">
        <f>IF(DataCollect[[#This Row],[Category]]="","",LEFT(DataCollect[[#This Row],[Category]],2)&amp;LEFT(DataCollect[[#This Row],[Type]],2))&amp;_xlfn.CONCAT("-",DataCollect[[#This Row],[Installation Year]])</f>
        <v>-</v>
      </c>
      <c r="B356" t="str">
        <f>IF(COUNTIF($A$4:$A356,A356)-COUNTIF($A$4:$A356,"-")=0,"",COUNTIF($A$4:$A356,A356)-COUNTIF($A$4:$A356,"-"))</f>
        <v/>
      </c>
      <c r="C356" t="str">
        <f t="shared" si="6"/>
        <v>--</v>
      </c>
    </row>
    <row r="357" spans="1:3" x14ac:dyDescent="0.25">
      <c r="A357" t="str">
        <f>IF(DataCollect[[#This Row],[Category]]="","",LEFT(DataCollect[[#This Row],[Category]],2)&amp;LEFT(DataCollect[[#This Row],[Type]],2))&amp;_xlfn.CONCAT("-",DataCollect[[#This Row],[Installation Year]])</f>
        <v>-</v>
      </c>
      <c r="B357" t="str">
        <f>IF(COUNTIF($A$4:$A357,A357)-COUNTIF($A$4:$A357,"-")=0,"",COUNTIF($A$4:$A357,A357)-COUNTIF($A$4:$A357,"-"))</f>
        <v/>
      </c>
      <c r="C357" t="str">
        <f t="shared" si="6"/>
        <v>--</v>
      </c>
    </row>
    <row r="358" spans="1:3" x14ac:dyDescent="0.25">
      <c r="A358" t="str">
        <f>IF(DataCollect[[#This Row],[Category]]="","",LEFT(DataCollect[[#This Row],[Category]],2)&amp;LEFT(DataCollect[[#This Row],[Type]],2))&amp;_xlfn.CONCAT("-",DataCollect[[#This Row],[Installation Year]])</f>
        <v>-</v>
      </c>
      <c r="B358" t="str">
        <f>IF(COUNTIF($A$4:$A358,A358)-COUNTIF($A$4:$A358,"-")=0,"",COUNTIF($A$4:$A358,A358)-COUNTIF($A$4:$A358,"-"))</f>
        <v/>
      </c>
      <c r="C358" t="str">
        <f t="shared" si="6"/>
        <v>--</v>
      </c>
    </row>
    <row r="359" spans="1:3" x14ac:dyDescent="0.25">
      <c r="A359" t="str">
        <f>IF(DataCollect[[#This Row],[Category]]="","",LEFT(DataCollect[[#This Row],[Category]],2)&amp;LEFT(DataCollect[[#This Row],[Type]],2))&amp;_xlfn.CONCAT("-",DataCollect[[#This Row],[Installation Year]])</f>
        <v>-</v>
      </c>
      <c r="B359" t="str">
        <f>IF(COUNTIF($A$4:$A359,A359)-COUNTIF($A$4:$A359,"-")=0,"",COUNTIF($A$4:$A359,A359)-COUNTIF($A$4:$A359,"-"))</f>
        <v/>
      </c>
      <c r="C359" t="str">
        <f t="shared" si="6"/>
        <v>--</v>
      </c>
    </row>
    <row r="360" spans="1:3" x14ac:dyDescent="0.25">
      <c r="A360" t="str">
        <f>IF(DataCollect[[#This Row],[Category]]="","",LEFT(DataCollect[[#This Row],[Category]],2)&amp;LEFT(DataCollect[[#This Row],[Type]],2))&amp;_xlfn.CONCAT("-",DataCollect[[#This Row],[Installation Year]])</f>
        <v>-</v>
      </c>
      <c r="B360" t="str">
        <f>IF(COUNTIF($A$4:$A360,A360)-COUNTIF($A$4:$A360,"-")=0,"",COUNTIF($A$4:$A360,A360)-COUNTIF($A$4:$A360,"-"))</f>
        <v/>
      </c>
      <c r="C360" t="str">
        <f t="shared" si="6"/>
        <v>--</v>
      </c>
    </row>
    <row r="361" spans="1:3" x14ac:dyDescent="0.25">
      <c r="A361" t="str">
        <f>IF(DataCollect[[#This Row],[Category]]="","",LEFT(DataCollect[[#This Row],[Category]],2)&amp;LEFT(DataCollect[[#This Row],[Type]],2))&amp;_xlfn.CONCAT("-",DataCollect[[#This Row],[Installation Year]])</f>
        <v>-</v>
      </c>
      <c r="B361" t="str">
        <f>IF(COUNTIF($A$4:$A361,A361)-COUNTIF($A$4:$A361,"-")=0,"",COUNTIF($A$4:$A361,A361)-COUNTIF($A$4:$A361,"-"))</f>
        <v/>
      </c>
      <c r="C361" t="str">
        <f t="shared" si="6"/>
        <v>--</v>
      </c>
    </row>
    <row r="362" spans="1:3" x14ac:dyDescent="0.25">
      <c r="A362" t="str">
        <f>IF(DataCollect[[#This Row],[Category]]="","",LEFT(DataCollect[[#This Row],[Category]],2)&amp;LEFT(DataCollect[[#This Row],[Type]],2))&amp;_xlfn.CONCAT("-",DataCollect[[#This Row],[Installation Year]])</f>
        <v>-</v>
      </c>
      <c r="B362" t="str">
        <f>IF(COUNTIF($A$4:$A362,A362)-COUNTIF($A$4:$A362,"-")=0,"",COUNTIF($A$4:$A362,A362)-COUNTIF($A$4:$A362,"-"))</f>
        <v/>
      </c>
      <c r="C362" t="str">
        <f t="shared" si="6"/>
        <v>--</v>
      </c>
    </row>
    <row r="363" spans="1:3" x14ac:dyDescent="0.25">
      <c r="A363" t="str">
        <f>IF(DataCollect[[#This Row],[Category]]="","",LEFT(DataCollect[[#This Row],[Category]],2)&amp;LEFT(DataCollect[[#This Row],[Type]],2))&amp;_xlfn.CONCAT("-",DataCollect[[#This Row],[Installation Year]])</f>
        <v>-</v>
      </c>
      <c r="B363" t="str">
        <f>IF(COUNTIF($A$4:$A363,A363)-COUNTIF($A$4:$A363,"-")=0,"",COUNTIF($A$4:$A363,A363)-COUNTIF($A$4:$A363,"-"))</f>
        <v/>
      </c>
      <c r="C363" t="str">
        <f t="shared" si="6"/>
        <v>--</v>
      </c>
    </row>
    <row r="364" spans="1:3" x14ac:dyDescent="0.25">
      <c r="A364" t="str">
        <f>IF(DataCollect[[#This Row],[Category]]="","",LEFT(DataCollect[[#This Row],[Category]],2)&amp;LEFT(DataCollect[[#This Row],[Type]],2))&amp;_xlfn.CONCAT("-",DataCollect[[#This Row],[Installation Year]])</f>
        <v>-</v>
      </c>
      <c r="B364" t="str">
        <f>IF(COUNTIF($A$4:$A364,A364)-COUNTIF($A$4:$A364,"-")=0,"",COUNTIF($A$4:$A364,A364)-COUNTIF($A$4:$A364,"-"))</f>
        <v/>
      </c>
      <c r="C364" t="str">
        <f t="shared" si="6"/>
        <v>--</v>
      </c>
    </row>
    <row r="365" spans="1:3" x14ac:dyDescent="0.25">
      <c r="A365" t="str">
        <f>IF(DataCollect[[#This Row],[Category]]="","",LEFT(DataCollect[[#This Row],[Category]],2)&amp;LEFT(DataCollect[[#This Row],[Type]],2))&amp;_xlfn.CONCAT("-",DataCollect[[#This Row],[Installation Year]])</f>
        <v>-</v>
      </c>
      <c r="B365" t="str">
        <f>IF(COUNTIF($A$4:$A365,A365)-COUNTIF($A$4:$A365,"-")=0,"",COUNTIF($A$4:$A365,A365)-COUNTIF($A$4:$A365,"-"))</f>
        <v/>
      </c>
      <c r="C365" t="str">
        <f t="shared" si="6"/>
        <v>--</v>
      </c>
    </row>
    <row r="366" spans="1:3" x14ac:dyDescent="0.25">
      <c r="A366" t="str">
        <f>IF(DataCollect[[#This Row],[Category]]="","",LEFT(DataCollect[[#This Row],[Category]],2)&amp;LEFT(DataCollect[[#This Row],[Type]],2))&amp;_xlfn.CONCAT("-",DataCollect[[#This Row],[Installation Year]])</f>
        <v>-</v>
      </c>
      <c r="B366" t="str">
        <f>IF(COUNTIF($A$4:$A366,A366)-COUNTIF($A$4:$A366,"-")=0,"",COUNTIF($A$4:$A366,A366)-COUNTIF($A$4:$A366,"-"))</f>
        <v/>
      </c>
      <c r="C366" t="str">
        <f t="shared" si="6"/>
        <v>--</v>
      </c>
    </row>
    <row r="367" spans="1:3" x14ac:dyDescent="0.25">
      <c r="A367" t="str">
        <f>IF(DataCollect[[#This Row],[Category]]="","",LEFT(DataCollect[[#This Row],[Category]],2)&amp;LEFT(DataCollect[[#This Row],[Type]],2))&amp;_xlfn.CONCAT("-",DataCollect[[#This Row],[Installation Year]])</f>
        <v>-</v>
      </c>
      <c r="B367" t="str">
        <f>IF(COUNTIF($A$4:$A367,A367)-COUNTIF($A$4:$A367,"-")=0,"",COUNTIF($A$4:$A367,A367)-COUNTIF($A$4:$A367,"-"))</f>
        <v/>
      </c>
      <c r="C367" t="str">
        <f t="shared" si="6"/>
        <v>--</v>
      </c>
    </row>
    <row r="368" spans="1:3" x14ac:dyDescent="0.25">
      <c r="A368" t="str">
        <f>IF(DataCollect[[#This Row],[Category]]="","",LEFT(DataCollect[[#This Row],[Category]],2)&amp;LEFT(DataCollect[[#This Row],[Type]],2))&amp;_xlfn.CONCAT("-",DataCollect[[#This Row],[Installation Year]])</f>
        <v>-</v>
      </c>
      <c r="B368" t="str">
        <f>IF(COUNTIF($A$4:$A368,A368)-COUNTIF($A$4:$A368,"-")=0,"",COUNTIF($A$4:$A368,A368)-COUNTIF($A$4:$A368,"-"))</f>
        <v/>
      </c>
      <c r="C368" t="str">
        <f t="shared" si="6"/>
        <v>--</v>
      </c>
    </row>
    <row r="369" spans="1:3" x14ac:dyDescent="0.25">
      <c r="A369" t="str">
        <f>IF(DataCollect[[#This Row],[Category]]="","",LEFT(DataCollect[[#This Row],[Category]],2)&amp;LEFT(DataCollect[[#This Row],[Type]],2))&amp;_xlfn.CONCAT("-",DataCollect[[#This Row],[Installation Year]])</f>
        <v>-</v>
      </c>
      <c r="B369" t="str">
        <f>IF(COUNTIF($A$4:$A369,A369)-COUNTIF($A$4:$A369,"-")=0,"",COUNTIF($A$4:$A369,A369)-COUNTIF($A$4:$A369,"-"))</f>
        <v/>
      </c>
      <c r="C369" t="str">
        <f t="shared" si="6"/>
        <v>--</v>
      </c>
    </row>
    <row r="370" spans="1:3" x14ac:dyDescent="0.25">
      <c r="A370" t="str">
        <f>IF(DataCollect[[#This Row],[Category]]="","",LEFT(DataCollect[[#This Row],[Category]],2)&amp;LEFT(DataCollect[[#This Row],[Type]],2))&amp;_xlfn.CONCAT("-",DataCollect[[#This Row],[Installation Year]])</f>
        <v>-</v>
      </c>
      <c r="B370" t="str">
        <f>IF(COUNTIF($A$4:$A370,A370)-COUNTIF($A$4:$A370,"-")=0,"",COUNTIF($A$4:$A370,A370)-COUNTIF($A$4:$A370,"-"))</f>
        <v/>
      </c>
      <c r="C370" t="str">
        <f t="shared" si="6"/>
        <v>--</v>
      </c>
    </row>
    <row r="371" spans="1:3" x14ac:dyDescent="0.25">
      <c r="A371" t="str">
        <f>IF(DataCollect[[#This Row],[Category]]="","",LEFT(DataCollect[[#This Row],[Category]],2)&amp;LEFT(DataCollect[[#This Row],[Type]],2))&amp;_xlfn.CONCAT("-",DataCollect[[#This Row],[Installation Year]])</f>
        <v>-</v>
      </c>
      <c r="B371" t="str">
        <f>IF(COUNTIF($A$4:$A371,A371)-COUNTIF($A$4:$A371,"-")=0,"",COUNTIF($A$4:$A371,A371)-COUNTIF($A$4:$A371,"-"))</f>
        <v/>
      </c>
      <c r="C371" t="str">
        <f t="shared" si="6"/>
        <v>--</v>
      </c>
    </row>
    <row r="372" spans="1:3" x14ac:dyDescent="0.25">
      <c r="A372" t="str">
        <f>IF(DataCollect[[#This Row],[Category]]="","",LEFT(DataCollect[[#This Row],[Category]],2)&amp;LEFT(DataCollect[[#This Row],[Type]],2))&amp;_xlfn.CONCAT("-",DataCollect[[#This Row],[Installation Year]])</f>
        <v>-</v>
      </c>
      <c r="B372" t="str">
        <f>IF(COUNTIF($A$4:$A372,A372)-COUNTIF($A$4:$A372,"-")=0,"",COUNTIF($A$4:$A372,A372)-COUNTIF($A$4:$A372,"-"))</f>
        <v/>
      </c>
      <c r="C372" t="str">
        <f t="shared" si="6"/>
        <v>--</v>
      </c>
    </row>
    <row r="373" spans="1:3" x14ac:dyDescent="0.25">
      <c r="A373" t="str">
        <f>IF(DataCollect[[#This Row],[Category]]="","",LEFT(DataCollect[[#This Row],[Category]],2)&amp;LEFT(DataCollect[[#This Row],[Type]],2))&amp;_xlfn.CONCAT("-",DataCollect[[#This Row],[Installation Year]])</f>
        <v>-</v>
      </c>
      <c r="B373" t="str">
        <f>IF(COUNTIF($A$4:$A373,A373)-COUNTIF($A$4:$A373,"-")=0,"",COUNTIF($A$4:$A373,A373)-COUNTIF($A$4:$A373,"-"))</f>
        <v/>
      </c>
      <c r="C373" t="str">
        <f t="shared" si="6"/>
        <v>--</v>
      </c>
    </row>
    <row r="374" spans="1:3" x14ac:dyDescent="0.25">
      <c r="A374" t="str">
        <f>IF(DataCollect[[#This Row],[Category]]="","",LEFT(DataCollect[[#This Row],[Category]],2)&amp;LEFT(DataCollect[[#This Row],[Type]],2))&amp;_xlfn.CONCAT("-",DataCollect[[#This Row],[Installation Year]])</f>
        <v>-</v>
      </c>
      <c r="B374" t="str">
        <f>IF(COUNTIF($A$4:$A374,A374)-COUNTIF($A$4:$A374,"-")=0,"",COUNTIF($A$4:$A374,A374)-COUNTIF($A$4:$A374,"-"))</f>
        <v/>
      </c>
      <c r="C374" t="str">
        <f t="shared" si="6"/>
        <v>--</v>
      </c>
    </row>
    <row r="375" spans="1:3" x14ac:dyDescent="0.25">
      <c r="A375" t="str">
        <f>IF(DataCollect[[#This Row],[Category]]="","",LEFT(DataCollect[[#This Row],[Category]],2)&amp;LEFT(DataCollect[[#This Row],[Type]],2))&amp;_xlfn.CONCAT("-",DataCollect[[#This Row],[Installation Year]])</f>
        <v>-</v>
      </c>
      <c r="B375" t="str">
        <f>IF(COUNTIF($A$4:$A375,A375)-COUNTIF($A$4:$A375,"-")=0,"",COUNTIF($A$4:$A375,A375)-COUNTIF($A$4:$A375,"-"))</f>
        <v/>
      </c>
      <c r="C375" t="str">
        <f t="shared" si="6"/>
        <v>--</v>
      </c>
    </row>
    <row r="376" spans="1:3" x14ac:dyDescent="0.25">
      <c r="A376" t="str">
        <f>IF(DataCollect[[#This Row],[Category]]="","",LEFT(DataCollect[[#This Row],[Category]],2)&amp;LEFT(DataCollect[[#This Row],[Type]],2))&amp;_xlfn.CONCAT("-",DataCollect[[#This Row],[Installation Year]])</f>
        <v>-</v>
      </c>
      <c r="B376" t="str">
        <f>IF(COUNTIF($A$4:$A376,A376)-COUNTIF($A$4:$A376,"-")=0,"",COUNTIF($A$4:$A376,A376)-COUNTIF($A$4:$A376,"-"))</f>
        <v/>
      </c>
      <c r="C376" t="str">
        <f t="shared" si="6"/>
        <v>--</v>
      </c>
    </row>
    <row r="377" spans="1:3" x14ac:dyDescent="0.25">
      <c r="A377" t="str">
        <f>IF(DataCollect[[#This Row],[Category]]="","",LEFT(DataCollect[[#This Row],[Category]],2)&amp;LEFT(DataCollect[[#This Row],[Type]],2))&amp;_xlfn.CONCAT("-",DataCollect[[#This Row],[Installation Year]])</f>
        <v>-</v>
      </c>
      <c r="B377" t="str">
        <f>IF(COUNTIF($A$4:$A377,A377)-COUNTIF($A$4:$A377,"-")=0,"",COUNTIF($A$4:$A377,A377)-COUNTIF($A$4:$A377,"-"))</f>
        <v/>
      </c>
      <c r="C377" t="str">
        <f t="shared" si="6"/>
        <v>--</v>
      </c>
    </row>
    <row r="378" spans="1:3" x14ac:dyDescent="0.25">
      <c r="A378" t="str">
        <f>IF(DataCollect[[#This Row],[Category]]="","",LEFT(DataCollect[[#This Row],[Category]],2)&amp;LEFT(DataCollect[[#This Row],[Type]],2))&amp;_xlfn.CONCAT("-",DataCollect[[#This Row],[Installation Year]])</f>
        <v>-</v>
      </c>
      <c r="B378" t="str">
        <f>IF(COUNTIF($A$4:$A378,A378)-COUNTIF($A$4:$A378,"-")=0,"",COUNTIF($A$4:$A378,A378)-COUNTIF($A$4:$A378,"-"))</f>
        <v/>
      </c>
      <c r="C378" t="str">
        <f t="shared" si="6"/>
        <v>--</v>
      </c>
    </row>
    <row r="379" spans="1:3" x14ac:dyDescent="0.25">
      <c r="A379" t="str">
        <f>IF(DataCollect[[#This Row],[Category]]="","",LEFT(DataCollect[[#This Row],[Category]],2)&amp;LEFT(DataCollect[[#This Row],[Type]],2))&amp;_xlfn.CONCAT("-",DataCollect[[#This Row],[Installation Year]])</f>
        <v>-</v>
      </c>
      <c r="B379" t="str">
        <f>IF(COUNTIF($A$4:$A379,A379)-COUNTIF($A$4:$A379,"-")=0,"",COUNTIF($A$4:$A379,A379)-COUNTIF($A$4:$A379,"-"))</f>
        <v/>
      </c>
      <c r="C379" t="str">
        <f t="shared" si="6"/>
        <v>--</v>
      </c>
    </row>
    <row r="380" spans="1:3" x14ac:dyDescent="0.25">
      <c r="A380" t="str">
        <f>IF(DataCollect[[#This Row],[Category]]="","",LEFT(DataCollect[[#This Row],[Category]],2)&amp;LEFT(DataCollect[[#This Row],[Type]],2))&amp;_xlfn.CONCAT("-",DataCollect[[#This Row],[Installation Year]])</f>
        <v>-</v>
      </c>
      <c r="B380" t="str">
        <f>IF(COUNTIF($A$4:$A380,A380)-COUNTIF($A$4:$A380,"-")=0,"",COUNTIF($A$4:$A380,A380)-COUNTIF($A$4:$A380,"-"))</f>
        <v/>
      </c>
      <c r="C380" t="str">
        <f t="shared" si="6"/>
        <v>--</v>
      </c>
    </row>
    <row r="381" spans="1:3" x14ac:dyDescent="0.25">
      <c r="A381" t="str">
        <f>IF(DataCollect[[#This Row],[Category]]="","",LEFT(DataCollect[[#This Row],[Category]],2)&amp;LEFT(DataCollect[[#This Row],[Type]],2))&amp;_xlfn.CONCAT("-",DataCollect[[#This Row],[Installation Year]])</f>
        <v>-</v>
      </c>
      <c r="B381" t="str">
        <f>IF(COUNTIF($A$4:$A381,A381)-COUNTIF($A$4:$A381,"-")=0,"",COUNTIF($A$4:$A381,A381)-COUNTIF($A$4:$A381,"-"))</f>
        <v/>
      </c>
      <c r="C381" t="str">
        <f t="shared" si="6"/>
        <v>--</v>
      </c>
    </row>
    <row r="382" spans="1:3" x14ac:dyDescent="0.25">
      <c r="A382" t="str">
        <f>IF(DataCollect[[#This Row],[Category]]="","",LEFT(DataCollect[[#This Row],[Category]],2)&amp;LEFT(DataCollect[[#This Row],[Type]],2))&amp;_xlfn.CONCAT("-",DataCollect[[#This Row],[Installation Year]])</f>
        <v>-</v>
      </c>
      <c r="B382" t="str">
        <f>IF(COUNTIF($A$4:$A382,A382)-COUNTIF($A$4:$A382,"-")=0,"",COUNTIF($A$4:$A382,A382)-COUNTIF($A$4:$A382,"-"))</f>
        <v/>
      </c>
      <c r="C382" t="str">
        <f t="shared" si="6"/>
        <v>--</v>
      </c>
    </row>
    <row r="383" spans="1:3" x14ac:dyDescent="0.25">
      <c r="A383" t="str">
        <f>IF(DataCollect[[#This Row],[Category]]="","",LEFT(DataCollect[[#This Row],[Category]],2)&amp;LEFT(DataCollect[[#This Row],[Type]],2))&amp;_xlfn.CONCAT("-",DataCollect[[#This Row],[Installation Year]])</f>
        <v>-</v>
      </c>
      <c r="B383" t="str">
        <f>IF(COUNTIF($A$4:$A383,A383)-COUNTIF($A$4:$A383,"-")=0,"",COUNTIF($A$4:$A383,A383)-COUNTIF($A$4:$A383,"-"))</f>
        <v/>
      </c>
      <c r="C383" t="str">
        <f t="shared" si="6"/>
        <v>--</v>
      </c>
    </row>
    <row r="384" spans="1:3" x14ac:dyDescent="0.25">
      <c r="A384" t="str">
        <f>IF(DataCollect[[#This Row],[Category]]="","",LEFT(DataCollect[[#This Row],[Category]],2)&amp;LEFT(DataCollect[[#This Row],[Type]],2))&amp;_xlfn.CONCAT("-",DataCollect[[#This Row],[Installation Year]])</f>
        <v>-</v>
      </c>
      <c r="B384" t="str">
        <f>IF(COUNTIF($A$4:$A384,A384)-COUNTIF($A$4:$A384,"-")=0,"",COUNTIF($A$4:$A384,A384)-COUNTIF($A$4:$A384,"-"))</f>
        <v/>
      </c>
      <c r="C384" t="str">
        <f t="shared" si="6"/>
        <v>--</v>
      </c>
    </row>
    <row r="385" spans="1:3" x14ac:dyDescent="0.25">
      <c r="A385" t="str">
        <f>IF(DataCollect[[#This Row],[Category]]="","",LEFT(DataCollect[[#This Row],[Category]],2)&amp;LEFT(DataCollect[[#This Row],[Type]],2))&amp;_xlfn.CONCAT("-",DataCollect[[#This Row],[Installation Year]])</f>
        <v>-</v>
      </c>
      <c r="B385" t="str">
        <f>IF(COUNTIF($A$4:$A385,A385)-COUNTIF($A$4:$A385,"-")=0,"",COUNTIF($A$4:$A385,A385)-COUNTIF($A$4:$A385,"-"))</f>
        <v/>
      </c>
      <c r="C385" t="str">
        <f t="shared" si="6"/>
        <v>--</v>
      </c>
    </row>
    <row r="386" spans="1:3" x14ac:dyDescent="0.25">
      <c r="A386" t="str">
        <f>IF(DataCollect[[#This Row],[Category]]="","",LEFT(DataCollect[[#This Row],[Category]],2)&amp;LEFT(DataCollect[[#This Row],[Type]],2))&amp;_xlfn.CONCAT("-",DataCollect[[#This Row],[Installation Year]])</f>
        <v>-</v>
      </c>
      <c r="B386" t="str">
        <f>IF(COUNTIF($A$4:$A386,A386)-COUNTIF($A$4:$A386,"-")=0,"",COUNTIF($A$4:$A386,A386)-COUNTIF($A$4:$A386,"-"))</f>
        <v/>
      </c>
      <c r="C386" t="str">
        <f t="shared" si="6"/>
        <v>--</v>
      </c>
    </row>
    <row r="387" spans="1:3" x14ac:dyDescent="0.25">
      <c r="A387" t="str">
        <f>IF(DataCollect[[#This Row],[Category]]="","",LEFT(DataCollect[[#This Row],[Category]],2)&amp;LEFT(DataCollect[[#This Row],[Type]],2))&amp;_xlfn.CONCAT("-",DataCollect[[#This Row],[Installation Year]])</f>
        <v>-</v>
      </c>
      <c r="B387" t="str">
        <f>IF(COUNTIF($A$4:$A387,A387)-COUNTIF($A$4:$A387,"-")=0,"",COUNTIF($A$4:$A387,A387)-COUNTIF($A$4:$A387,"-"))</f>
        <v/>
      </c>
      <c r="C387" t="str">
        <f t="shared" si="6"/>
        <v>--</v>
      </c>
    </row>
    <row r="388" spans="1:3" x14ac:dyDescent="0.25">
      <c r="A388" t="str">
        <f>IF(DataCollect[[#This Row],[Category]]="","",LEFT(DataCollect[[#This Row],[Category]],2)&amp;LEFT(DataCollect[[#This Row],[Type]],2))&amp;_xlfn.CONCAT("-",DataCollect[[#This Row],[Installation Year]])</f>
        <v>-</v>
      </c>
      <c r="B388" t="str">
        <f>IF(COUNTIF($A$4:$A388,A388)-COUNTIF($A$4:$A388,"-")=0,"",COUNTIF($A$4:$A388,A388)-COUNTIF($A$4:$A388,"-"))</f>
        <v/>
      </c>
      <c r="C388" t="str">
        <f t="shared" si="6"/>
        <v>--</v>
      </c>
    </row>
    <row r="389" spans="1:3" x14ac:dyDescent="0.25">
      <c r="A389" t="str">
        <f>IF(DataCollect[[#This Row],[Category]]="","",LEFT(DataCollect[[#This Row],[Category]],2)&amp;LEFT(DataCollect[[#This Row],[Type]],2))&amp;_xlfn.CONCAT("-",DataCollect[[#This Row],[Installation Year]])</f>
        <v>-</v>
      </c>
      <c r="B389" t="str">
        <f>IF(COUNTIF($A$4:$A389,A389)-COUNTIF($A$4:$A389,"-")=0,"",COUNTIF($A$4:$A389,A389)-COUNTIF($A$4:$A389,"-"))</f>
        <v/>
      </c>
      <c r="C389" t="str">
        <f t="shared" si="6"/>
        <v>--</v>
      </c>
    </row>
    <row r="390" spans="1:3" x14ac:dyDescent="0.25">
      <c r="A390" t="str">
        <f>IF(DataCollect[[#This Row],[Category]]="","",LEFT(DataCollect[[#This Row],[Category]],2)&amp;LEFT(DataCollect[[#This Row],[Type]],2))&amp;_xlfn.CONCAT("-",DataCollect[[#This Row],[Installation Year]])</f>
        <v>-</v>
      </c>
      <c r="B390" t="str">
        <f>IF(COUNTIF($A$4:$A390,A390)-COUNTIF($A$4:$A390,"-")=0,"",COUNTIF($A$4:$A390,A390)-COUNTIF($A$4:$A390,"-"))</f>
        <v/>
      </c>
      <c r="C390" t="str">
        <f t="shared" si="6"/>
        <v>--</v>
      </c>
    </row>
    <row r="391" spans="1:3" x14ac:dyDescent="0.25">
      <c r="A391" t="str">
        <f>IF(DataCollect[[#This Row],[Category]]="","",LEFT(DataCollect[[#This Row],[Category]],2)&amp;LEFT(DataCollect[[#This Row],[Type]],2))&amp;_xlfn.CONCAT("-",DataCollect[[#This Row],[Installation Year]])</f>
        <v>-</v>
      </c>
      <c r="B391" t="str">
        <f>IF(COUNTIF($A$4:$A391,A391)-COUNTIF($A$4:$A391,"-")=0,"",COUNTIF($A$4:$A391,A391)-COUNTIF($A$4:$A391,"-"))</f>
        <v/>
      </c>
      <c r="C391" t="str">
        <f t="shared" si="6"/>
        <v>--</v>
      </c>
    </row>
    <row r="392" spans="1:3" x14ac:dyDescent="0.25">
      <c r="A392" t="str">
        <f>IF(DataCollect[[#This Row],[Category]]="","",LEFT(DataCollect[[#This Row],[Category]],2)&amp;LEFT(DataCollect[[#This Row],[Type]],2))&amp;_xlfn.CONCAT("-",DataCollect[[#This Row],[Installation Year]])</f>
        <v>-</v>
      </c>
      <c r="B392" t="str">
        <f>IF(COUNTIF($A$4:$A392,A392)-COUNTIF($A$4:$A392,"-")=0,"",COUNTIF($A$4:$A392,A392)-COUNTIF($A$4:$A392,"-"))</f>
        <v/>
      </c>
      <c r="C392" t="str">
        <f t="shared" si="6"/>
        <v>--</v>
      </c>
    </row>
    <row r="393" spans="1:3" x14ac:dyDescent="0.25">
      <c r="A393" t="str">
        <f>IF(DataCollect[[#This Row],[Category]]="","",LEFT(DataCollect[[#This Row],[Category]],2)&amp;LEFT(DataCollect[[#This Row],[Type]],2))&amp;_xlfn.CONCAT("-",DataCollect[[#This Row],[Installation Year]])</f>
        <v>-</v>
      </c>
      <c r="B393" t="str">
        <f>IF(COUNTIF($A$4:$A393,A393)-COUNTIF($A$4:$A393,"-")=0,"",COUNTIF($A$4:$A393,A393)-COUNTIF($A$4:$A393,"-"))</f>
        <v/>
      </c>
      <c r="C393" t="str">
        <f t="shared" si="6"/>
        <v>--</v>
      </c>
    </row>
    <row r="394" spans="1:3" x14ac:dyDescent="0.25">
      <c r="A394" t="str">
        <f>IF(DataCollect[[#This Row],[Category]]="","",LEFT(DataCollect[[#This Row],[Category]],2)&amp;LEFT(DataCollect[[#This Row],[Type]],2))&amp;_xlfn.CONCAT("-",DataCollect[[#This Row],[Installation Year]])</f>
        <v>-</v>
      </c>
      <c r="B394" t="str">
        <f>IF(COUNTIF($A$4:$A394,A394)-COUNTIF($A$4:$A394,"-")=0,"",COUNTIF($A$4:$A394,A394)-COUNTIF($A$4:$A394,"-"))</f>
        <v/>
      </c>
      <c r="C394" t="str">
        <f t="shared" si="6"/>
        <v>--</v>
      </c>
    </row>
    <row r="395" spans="1:3" x14ac:dyDescent="0.25">
      <c r="A395" t="str">
        <f>IF(DataCollect[[#This Row],[Category]]="","",LEFT(DataCollect[[#This Row],[Category]],2)&amp;LEFT(DataCollect[[#This Row],[Type]],2))&amp;_xlfn.CONCAT("-",DataCollect[[#This Row],[Installation Year]])</f>
        <v>-</v>
      </c>
      <c r="B395" t="str">
        <f>IF(COUNTIF($A$4:$A395,A395)-COUNTIF($A$4:$A395,"-")=0,"",COUNTIF($A$4:$A395,A395)-COUNTIF($A$4:$A395,"-"))</f>
        <v/>
      </c>
      <c r="C395" t="str">
        <f t="shared" si="6"/>
        <v>--</v>
      </c>
    </row>
    <row r="396" spans="1:3" x14ac:dyDescent="0.25">
      <c r="A396" t="str">
        <f>IF(DataCollect[[#This Row],[Category]]="","",LEFT(DataCollect[[#This Row],[Category]],2)&amp;LEFT(DataCollect[[#This Row],[Type]],2))&amp;_xlfn.CONCAT("-",DataCollect[[#This Row],[Installation Year]])</f>
        <v>-</v>
      </c>
      <c r="B396" t="str">
        <f>IF(COUNTIF($A$4:$A396,A396)-COUNTIF($A$4:$A396,"-")=0,"",COUNTIF($A$4:$A396,A396)-COUNTIF($A$4:$A396,"-"))</f>
        <v/>
      </c>
      <c r="C396" t="str">
        <f t="shared" si="6"/>
        <v>--</v>
      </c>
    </row>
    <row r="397" spans="1:3" x14ac:dyDescent="0.25">
      <c r="A397" t="str">
        <f>IF(DataCollect[[#This Row],[Category]]="","",LEFT(DataCollect[[#This Row],[Category]],2)&amp;LEFT(DataCollect[[#This Row],[Type]],2))&amp;_xlfn.CONCAT("-",DataCollect[[#This Row],[Installation Year]])</f>
        <v>-</v>
      </c>
      <c r="B397" t="str">
        <f>IF(COUNTIF($A$4:$A397,A397)-COUNTIF($A$4:$A397,"-")=0,"",COUNTIF($A$4:$A397,A397)-COUNTIF($A$4:$A397,"-"))</f>
        <v/>
      </c>
      <c r="C397" t="str">
        <f t="shared" si="6"/>
        <v>--</v>
      </c>
    </row>
    <row r="398" spans="1:3" x14ac:dyDescent="0.25">
      <c r="A398" t="str">
        <f>IF(DataCollect[[#This Row],[Category]]="","",LEFT(DataCollect[[#This Row],[Category]],2)&amp;LEFT(DataCollect[[#This Row],[Type]],2))&amp;_xlfn.CONCAT("-",DataCollect[[#This Row],[Installation Year]])</f>
        <v>-</v>
      </c>
      <c r="B398" t="str">
        <f>IF(COUNTIF($A$4:$A398,A398)-COUNTIF($A$4:$A398,"-")=0,"",COUNTIF($A$4:$A398,A398)-COUNTIF($A$4:$A398,"-"))</f>
        <v/>
      </c>
      <c r="C398" t="str">
        <f t="shared" si="6"/>
        <v>--</v>
      </c>
    </row>
    <row r="399" spans="1:3" x14ac:dyDescent="0.25">
      <c r="A399" t="str">
        <f>IF(DataCollect[[#This Row],[Category]]="","",LEFT(DataCollect[[#This Row],[Category]],2)&amp;LEFT(DataCollect[[#This Row],[Type]],2))&amp;_xlfn.CONCAT("-",DataCollect[[#This Row],[Installation Year]])</f>
        <v>-</v>
      </c>
      <c r="B399" t="str">
        <f>IF(COUNTIF($A$4:$A399,A399)-COUNTIF($A$4:$A399,"-")=0,"",COUNTIF($A$4:$A399,A399)-COUNTIF($A$4:$A399,"-"))</f>
        <v/>
      </c>
      <c r="C399" t="str">
        <f t="shared" si="6"/>
        <v>--</v>
      </c>
    </row>
    <row r="400" spans="1:3" x14ac:dyDescent="0.25">
      <c r="A400" t="str">
        <f>IF(DataCollect[[#This Row],[Category]]="","",LEFT(DataCollect[[#This Row],[Category]],2)&amp;LEFT(DataCollect[[#This Row],[Type]],2))&amp;_xlfn.CONCAT("-",DataCollect[[#This Row],[Installation Year]])</f>
        <v>-</v>
      </c>
      <c r="B400" t="str">
        <f>IF(COUNTIF($A$4:$A400,A400)-COUNTIF($A$4:$A400,"-")=0,"",COUNTIF($A$4:$A400,A400)-COUNTIF($A$4:$A400,"-"))</f>
        <v/>
      </c>
      <c r="C400" t="str">
        <f t="shared" si="6"/>
        <v>--</v>
      </c>
    </row>
    <row r="401" spans="1:3" x14ac:dyDescent="0.25">
      <c r="A401" t="str">
        <f>IF(DataCollect[[#This Row],[Category]]="","",LEFT(DataCollect[[#This Row],[Category]],2)&amp;LEFT(DataCollect[[#This Row],[Type]],2))&amp;_xlfn.CONCAT("-",DataCollect[[#This Row],[Installation Year]])</f>
        <v>-</v>
      </c>
      <c r="B401" t="str">
        <f>IF(COUNTIF($A$4:$A401,A401)-COUNTIF($A$4:$A401,"-")=0,"",COUNTIF($A$4:$A401,A401)-COUNTIF($A$4:$A401,"-"))</f>
        <v/>
      </c>
      <c r="C401" t="str">
        <f t="shared" si="0"/>
        <v>--</v>
      </c>
    </row>
    <row r="402" spans="1:3" x14ac:dyDescent="0.25">
      <c r="A402" t="str">
        <f>IF(DataCollect[[#This Row],[Category]]="","",LEFT(DataCollect[[#This Row],[Category]],2)&amp;LEFT(DataCollect[[#This Row],[Type]],2))&amp;_xlfn.CONCAT("-",DataCollect[[#This Row],[Installation Year]])</f>
        <v>-</v>
      </c>
      <c r="B402" t="str">
        <f>IF(COUNTIF($A$4:$A402,A402)-COUNTIF($A$4:$A402,"-")=0,"",COUNTIF($A$4:$A402,A402)-COUNTIF($A$4:$A402,"-"))</f>
        <v/>
      </c>
      <c r="C402" t="str">
        <f t="shared" si="0"/>
        <v>--</v>
      </c>
    </row>
    <row r="403" spans="1:3" x14ac:dyDescent="0.25">
      <c r="A403" t="str">
        <f>IF(DataCollect[[#This Row],[Category]]="","",LEFT(DataCollect[[#This Row],[Category]],2)&amp;LEFT(DataCollect[[#This Row],[Type]],2))&amp;_xlfn.CONCAT("-",DataCollect[[#This Row],[Installation Year]])</f>
        <v>-</v>
      </c>
      <c r="B403" t="str">
        <f>IF(COUNTIF($A$4:$A403,A403)-COUNTIF($A$4:$A403,"-")=0,"",COUNTIF($A$4:$A403,A403)-COUNTIF($A$4:$A403,"-"))</f>
        <v/>
      </c>
      <c r="C403" t="str">
        <f t="shared" si="0"/>
        <v>--</v>
      </c>
    </row>
    <row r="404" spans="1:3" x14ac:dyDescent="0.25">
      <c r="A404" t="e">
        <f>IF(DataCollect[[#This Row],[Category]]="","",LEFT(DataCollect[[#This Row],[Category]],2)&amp;LEFT(DataCollect[[#This Row],[Type]],2))&amp;_xlfn.CONCAT("-",DataCollect[[#This Row],[Installation Year]])</f>
        <v>#VALUE!</v>
      </c>
      <c r="B404">
        <f>IF(COUNTIF($A$4:$A404,A404)-COUNTIF($A$4:$A404,"-")=0,"",COUNTIF($A$4:$A404,A404)-COUNTIF($A$4:$A404,"-"))</f>
        <v>-399</v>
      </c>
      <c r="C404" t="e">
        <f t="shared" si="0"/>
        <v>#VALUE!</v>
      </c>
    </row>
    <row r="405" spans="1:3" x14ac:dyDescent="0.25">
      <c r="A405" t="e">
        <f>IF(DataCollect[[#This Row],[Category]]="","",LEFT(DataCollect[[#This Row],[Category]],2)&amp;LEFT(DataCollect[[#This Row],[Type]],2))&amp;_xlfn.CONCAT("-",DataCollect[[#This Row],[Installation Year]])</f>
        <v>#VALUE!</v>
      </c>
      <c r="B405">
        <f>IF(COUNTIF($A$4:$A405,A405)-COUNTIF($A$4:$A405,"-")=0,"",COUNTIF($A$4:$A405,A405)-COUNTIF($A$4:$A405,"-"))</f>
        <v>-398</v>
      </c>
      <c r="C405" t="e">
        <f t="shared" si="0"/>
        <v>#VALUE!</v>
      </c>
    </row>
    <row r="406" spans="1:3" x14ac:dyDescent="0.25">
      <c r="A406" t="e">
        <f>IF(DataCollect[[#This Row],[Category]]="","",LEFT(DataCollect[[#This Row],[Category]],2)&amp;LEFT(DataCollect[[#This Row],[Type]],2))&amp;_xlfn.CONCAT("-",DataCollect[[#This Row],[Installation Year]])</f>
        <v>#VALUE!</v>
      </c>
      <c r="B406">
        <f>IF(COUNTIF($A$4:$A406,A406)-COUNTIF($A$4:$A406,"-")=0,"",COUNTIF($A$4:$A406,A406)-COUNTIF($A$4:$A406,"-"))</f>
        <v>-397</v>
      </c>
      <c r="C406" t="e">
        <f t="shared" si="0"/>
        <v>#VALUE!</v>
      </c>
    </row>
    <row r="407" spans="1:3" x14ac:dyDescent="0.25">
      <c r="A407" t="e">
        <f>IF(DataCollect[[#This Row],[Category]]="","",LEFT(DataCollect[[#This Row],[Category]],2)&amp;LEFT(DataCollect[[#This Row],[Type]],2))&amp;_xlfn.CONCAT("-",DataCollect[[#This Row],[Installation Year]])</f>
        <v>#VALUE!</v>
      </c>
      <c r="B407">
        <f>IF(COUNTIF($A$4:$A407,A407)-COUNTIF($A$4:$A407,"-")=0,"",COUNTIF($A$4:$A407,A407)-COUNTIF($A$4:$A407,"-"))</f>
        <v>-396</v>
      </c>
      <c r="C407" t="e">
        <f t="shared" si="0"/>
        <v>#VALUE!</v>
      </c>
    </row>
    <row r="408" spans="1:3" x14ac:dyDescent="0.25">
      <c r="A408" t="e">
        <f>IF(DataCollect[[#This Row],[Category]]="","",LEFT(DataCollect[[#This Row],[Category]],2)&amp;LEFT(DataCollect[[#This Row],[Type]],2))&amp;_xlfn.CONCAT("-",DataCollect[[#This Row],[Installation Year]])</f>
        <v>#VALUE!</v>
      </c>
      <c r="B408">
        <f>IF(COUNTIF($A$4:$A408,A408)-COUNTIF($A$4:$A408,"-")=0,"",COUNTIF($A$4:$A408,A408)-COUNTIF($A$4:$A408,"-"))</f>
        <v>-395</v>
      </c>
      <c r="C408" t="e">
        <f t="shared" si="0"/>
        <v>#VALUE!</v>
      </c>
    </row>
    <row r="409" spans="1:3" x14ac:dyDescent="0.25">
      <c r="A409" t="e">
        <f>IF(DataCollect[[#This Row],[Category]]="","",LEFT(DataCollect[[#This Row],[Category]],2)&amp;LEFT(DataCollect[[#This Row],[Type]],2))&amp;_xlfn.CONCAT("-",DataCollect[[#This Row],[Installation Year]])</f>
        <v>#VALUE!</v>
      </c>
      <c r="B409">
        <f>IF(COUNTIF($A$4:$A409,A409)-COUNTIF($A$4:$A409,"-")=0,"",COUNTIF($A$4:$A409,A409)-COUNTIF($A$4:$A409,"-"))</f>
        <v>-394</v>
      </c>
      <c r="C409" t="e">
        <f t="shared" si="0"/>
        <v>#VALUE!</v>
      </c>
    </row>
    <row r="410" spans="1:3" x14ac:dyDescent="0.25">
      <c r="A410" t="e">
        <f>IF(DataCollect[[#This Row],[Category]]="","",LEFT(DataCollect[[#This Row],[Category]],2)&amp;LEFT(DataCollect[[#This Row],[Type]],2))&amp;_xlfn.CONCAT("-",DataCollect[[#This Row],[Installation Year]])</f>
        <v>#VALUE!</v>
      </c>
      <c r="B410">
        <f>IF(COUNTIF($A$4:$A410,A410)-COUNTIF($A$4:$A410,"-")=0,"",COUNTIF($A$4:$A410,A410)-COUNTIF($A$4:$A410,"-"))</f>
        <v>-393</v>
      </c>
      <c r="C410" t="e">
        <f t="shared" si="0"/>
        <v>#VALUE!</v>
      </c>
    </row>
    <row r="411" spans="1:3" x14ac:dyDescent="0.25">
      <c r="A411" t="e">
        <f>IF(DataCollect[[#This Row],[Category]]="","",LEFT(DataCollect[[#This Row],[Category]],2)&amp;LEFT(DataCollect[[#This Row],[Type]],2))&amp;_xlfn.CONCAT("-",DataCollect[[#This Row],[Installation Year]])</f>
        <v>#VALUE!</v>
      </c>
      <c r="B411">
        <f>IF(COUNTIF($A$4:$A411,A411)-COUNTIF($A$4:$A411,"-")=0,"",COUNTIF($A$4:$A411,A411)-COUNTIF($A$4:$A411,"-"))</f>
        <v>-392</v>
      </c>
      <c r="C411" t="e">
        <f t="shared" si="0"/>
        <v>#VALUE!</v>
      </c>
    </row>
    <row r="412" spans="1:3" x14ac:dyDescent="0.25">
      <c r="A412" t="e">
        <f>IF(DataCollect[[#This Row],[Category]]="","",LEFT(DataCollect[[#This Row],[Category]],2)&amp;LEFT(DataCollect[[#This Row],[Type]],2))&amp;_xlfn.CONCAT("-",DataCollect[[#This Row],[Installation Year]])</f>
        <v>#VALUE!</v>
      </c>
      <c r="B412">
        <f>IF(COUNTIF($A$4:$A412,A412)-COUNTIF($A$4:$A412,"-")=0,"",COUNTIF($A$4:$A412,A412)-COUNTIF($A$4:$A412,"-"))</f>
        <v>-391</v>
      </c>
      <c r="C412" t="e">
        <f t="shared" si="0"/>
        <v>#VALUE!</v>
      </c>
    </row>
    <row r="413" spans="1:3" x14ac:dyDescent="0.25">
      <c r="A413" t="e">
        <f>IF(DataCollect[[#This Row],[Category]]="","",LEFT(DataCollect[[#This Row],[Category]],2)&amp;LEFT(DataCollect[[#This Row],[Type]],2))&amp;_xlfn.CONCAT("-",DataCollect[[#This Row],[Installation Year]])</f>
        <v>#VALUE!</v>
      </c>
      <c r="B413">
        <f>IF(COUNTIF($A$4:$A413,A413)-COUNTIF($A$4:$A413,"-")=0,"",COUNTIF($A$4:$A413,A413)-COUNTIF($A$4:$A413,"-"))</f>
        <v>-390</v>
      </c>
      <c r="C413" t="e">
        <f t="shared" si="0"/>
        <v>#VALUE!</v>
      </c>
    </row>
    <row r="414" spans="1:3" x14ac:dyDescent="0.25">
      <c r="A414" t="e">
        <f>IF(DataCollect[[#This Row],[Category]]="","",LEFT(DataCollect[[#This Row],[Category]],2)&amp;LEFT(DataCollect[[#This Row],[Type]],2))&amp;_xlfn.CONCAT("-",DataCollect[[#This Row],[Installation Year]])</f>
        <v>#VALUE!</v>
      </c>
      <c r="B414">
        <f>IF(COUNTIF($A$4:$A414,A414)-COUNTIF($A$4:$A414,"-")=0,"",COUNTIF($A$4:$A414,A414)-COUNTIF($A$4:$A414,"-"))</f>
        <v>-389</v>
      </c>
      <c r="C414" t="e">
        <f t="shared" si="0"/>
        <v>#VALUE!</v>
      </c>
    </row>
    <row r="415" spans="1:3" x14ac:dyDescent="0.25">
      <c r="A415" t="e">
        <f>IF(DataCollect[[#This Row],[Category]]="","",LEFT(DataCollect[[#This Row],[Category]],2)&amp;LEFT(DataCollect[[#This Row],[Type]],2))&amp;_xlfn.CONCAT("-",DataCollect[[#This Row],[Installation Year]])</f>
        <v>#VALUE!</v>
      </c>
      <c r="B415">
        <f>IF(COUNTIF($A$4:$A415,A415)-COUNTIF($A$4:$A415,"-")=0,"",COUNTIF($A$4:$A415,A415)-COUNTIF($A$4:$A415,"-"))</f>
        <v>-388</v>
      </c>
      <c r="C415" t="e">
        <f t="shared" si="0"/>
        <v>#VALUE!</v>
      </c>
    </row>
    <row r="416" spans="1:3" x14ac:dyDescent="0.25">
      <c r="A416" t="e">
        <f>IF(DataCollect[[#This Row],[Category]]="","",LEFT(DataCollect[[#This Row],[Category]],2)&amp;LEFT(DataCollect[[#This Row],[Type]],2))&amp;_xlfn.CONCAT("-",DataCollect[[#This Row],[Installation Year]])</f>
        <v>#VALUE!</v>
      </c>
      <c r="B416">
        <f>IF(COUNTIF($A$4:$A416,A416)-COUNTIF($A$4:$A416,"-")=0,"",COUNTIF($A$4:$A416,A416)-COUNTIF($A$4:$A416,"-"))</f>
        <v>-387</v>
      </c>
      <c r="C416" t="e">
        <f t="shared" si="0"/>
        <v>#VALUE!</v>
      </c>
    </row>
    <row r="417" spans="1:3" x14ac:dyDescent="0.25">
      <c r="A417" t="e">
        <f>IF(DataCollect[[#This Row],[Category]]="","",LEFT(DataCollect[[#This Row],[Category]],2)&amp;LEFT(DataCollect[[#This Row],[Type]],2))&amp;_xlfn.CONCAT("-",DataCollect[[#This Row],[Installation Year]])</f>
        <v>#VALUE!</v>
      </c>
      <c r="B417">
        <f>IF(COUNTIF($A$4:$A417,A417)-COUNTIF($A$4:$A417,"-")=0,"",COUNTIF($A$4:$A417,A417)-COUNTIF($A$4:$A417,"-"))</f>
        <v>-386</v>
      </c>
      <c r="C417" t="e">
        <f t="shared" si="0"/>
        <v>#VALUE!</v>
      </c>
    </row>
    <row r="418" spans="1:3" x14ac:dyDescent="0.25">
      <c r="A418" t="e">
        <f>IF(DataCollect[[#This Row],[Category]]="","",LEFT(DataCollect[[#This Row],[Category]],2)&amp;LEFT(DataCollect[[#This Row],[Type]],2))&amp;_xlfn.CONCAT("-",DataCollect[[#This Row],[Installation Year]])</f>
        <v>#VALUE!</v>
      </c>
      <c r="B418">
        <f>IF(COUNTIF($A$4:$A418,A418)-COUNTIF($A$4:$A418,"-")=0,"",COUNTIF($A$4:$A418,A418)-COUNTIF($A$4:$A418,"-"))</f>
        <v>-385</v>
      </c>
      <c r="C418" t="e">
        <f t="shared" si="0"/>
        <v>#VALUE!</v>
      </c>
    </row>
    <row r="419" spans="1:3" x14ac:dyDescent="0.25">
      <c r="A419" t="e">
        <f>IF(DataCollect[[#This Row],[Category]]="","",LEFT(DataCollect[[#This Row],[Category]],2)&amp;LEFT(DataCollect[[#This Row],[Type]],2))&amp;_xlfn.CONCAT("-",DataCollect[[#This Row],[Installation Year]])</f>
        <v>#VALUE!</v>
      </c>
      <c r="B419">
        <f>IF(COUNTIF($A$4:$A419,A419)-COUNTIF($A$4:$A419,"-")=0,"",COUNTIF($A$4:$A419,A419)-COUNTIF($A$4:$A419,"-"))</f>
        <v>-384</v>
      </c>
      <c r="C419" t="e">
        <f t="shared" si="0"/>
        <v>#VALUE!</v>
      </c>
    </row>
    <row r="420" spans="1:3" x14ac:dyDescent="0.25">
      <c r="A420" t="e">
        <f>IF(DataCollect[[#This Row],[Category]]="","",LEFT(DataCollect[[#This Row],[Category]],2)&amp;LEFT(DataCollect[[#This Row],[Type]],2))&amp;_xlfn.CONCAT("-",DataCollect[[#This Row],[Installation Year]])</f>
        <v>#VALUE!</v>
      </c>
      <c r="B420">
        <f>IF(COUNTIF($A$4:$A420,A420)-COUNTIF($A$4:$A420,"-")=0,"",COUNTIF($A$4:$A420,A420)-COUNTIF($A$4:$A420,"-"))</f>
        <v>-383</v>
      </c>
      <c r="C420" t="e">
        <f t="shared" si="0"/>
        <v>#VALUE!</v>
      </c>
    </row>
    <row r="421" spans="1:3" x14ac:dyDescent="0.25">
      <c r="A421" t="e">
        <f>IF(DataCollect[[#This Row],[Category]]="","",LEFT(DataCollect[[#This Row],[Category]],2)&amp;LEFT(DataCollect[[#This Row],[Type]],2))&amp;_xlfn.CONCAT("-",DataCollect[[#This Row],[Installation Year]])</f>
        <v>#VALUE!</v>
      </c>
      <c r="B421">
        <f>IF(COUNTIF($A$4:$A421,A421)-COUNTIF($A$4:$A421,"-")=0,"",COUNTIF($A$4:$A421,A421)-COUNTIF($A$4:$A421,"-"))</f>
        <v>-382</v>
      </c>
      <c r="C421" t="e">
        <f t="shared" si="0"/>
        <v>#VALUE!</v>
      </c>
    </row>
    <row r="422" spans="1:3" x14ac:dyDescent="0.25">
      <c r="A422" t="e">
        <f>IF(DataCollect[[#This Row],[Category]]="","",LEFT(DataCollect[[#This Row],[Category]],2)&amp;LEFT(DataCollect[[#This Row],[Type]],2))&amp;_xlfn.CONCAT("-",DataCollect[[#This Row],[Installation Year]])</f>
        <v>#VALUE!</v>
      </c>
      <c r="B422">
        <f>IF(COUNTIF($A$4:$A422,A422)-COUNTIF($A$4:$A422,"-")=0,"",COUNTIF($A$4:$A422,A422)-COUNTIF($A$4:$A422,"-"))</f>
        <v>-381</v>
      </c>
      <c r="C422" t="e">
        <f t="shared" si="0"/>
        <v>#VALUE!</v>
      </c>
    </row>
    <row r="423" spans="1:3" x14ac:dyDescent="0.25">
      <c r="A423" t="e">
        <f>IF(DataCollect[[#This Row],[Category]]="","",LEFT(DataCollect[[#This Row],[Category]],2)&amp;LEFT(DataCollect[[#This Row],[Type]],2))&amp;_xlfn.CONCAT("-",DataCollect[[#This Row],[Installation Year]])</f>
        <v>#VALUE!</v>
      </c>
      <c r="B423">
        <f>IF(COUNTIF($A$4:$A423,A423)-COUNTIF($A$4:$A423,"-")=0,"",COUNTIF($A$4:$A423,A423)-COUNTIF($A$4:$A423,"-"))</f>
        <v>-380</v>
      </c>
      <c r="C423" t="e">
        <f t="shared" si="0"/>
        <v>#VALUE!</v>
      </c>
    </row>
    <row r="424" spans="1:3" x14ac:dyDescent="0.25">
      <c r="A424" t="e">
        <f>IF(DataCollect[[#This Row],[Category]]="","",LEFT(DataCollect[[#This Row],[Category]],2)&amp;LEFT(DataCollect[[#This Row],[Type]],2))&amp;_xlfn.CONCAT("-",DataCollect[[#This Row],[Installation Year]])</f>
        <v>#VALUE!</v>
      </c>
      <c r="B424">
        <f>IF(COUNTIF($A$4:$A424,A424)-COUNTIF($A$4:$A424,"-")=0,"",COUNTIF($A$4:$A424,A424)-COUNTIF($A$4:$A424,"-"))</f>
        <v>-379</v>
      </c>
      <c r="C424" t="e">
        <f t="shared" si="0"/>
        <v>#VALUE!</v>
      </c>
    </row>
    <row r="425" spans="1:3" x14ac:dyDescent="0.25">
      <c r="A425" t="e">
        <f>IF(DataCollect[[#This Row],[Category]]="","",LEFT(DataCollect[[#This Row],[Category]],2)&amp;LEFT(DataCollect[[#This Row],[Type]],2))&amp;_xlfn.CONCAT("-",DataCollect[[#This Row],[Installation Year]])</f>
        <v>#VALUE!</v>
      </c>
      <c r="B425">
        <f>IF(COUNTIF($A$4:$A425,A425)-COUNTIF($A$4:$A425,"-")=0,"",COUNTIF($A$4:$A425,A425)-COUNTIF($A$4:$A425,"-"))</f>
        <v>-378</v>
      </c>
      <c r="C425" t="e">
        <f t="shared" si="0"/>
        <v>#VALUE!</v>
      </c>
    </row>
    <row r="426" spans="1:3" x14ac:dyDescent="0.25">
      <c r="A426" t="e">
        <f>IF(DataCollect[[#This Row],[Category]]="","",LEFT(DataCollect[[#This Row],[Category]],2)&amp;LEFT(DataCollect[[#This Row],[Type]],2))&amp;_xlfn.CONCAT("-",DataCollect[[#This Row],[Installation Year]])</f>
        <v>#VALUE!</v>
      </c>
      <c r="B426">
        <f>IF(COUNTIF($A$4:$A426,A426)-COUNTIF($A$4:$A426,"-")=0,"",COUNTIF($A$4:$A426,A426)-COUNTIF($A$4:$A426,"-"))</f>
        <v>-377</v>
      </c>
      <c r="C426" t="e">
        <f t="shared" si="0"/>
        <v>#VALUE!</v>
      </c>
    </row>
    <row r="427" spans="1:3" x14ac:dyDescent="0.25">
      <c r="A427" t="e">
        <f>IF(DataCollect[[#This Row],[Category]]="","",LEFT(DataCollect[[#This Row],[Category]],2)&amp;LEFT(DataCollect[[#This Row],[Type]],2))&amp;_xlfn.CONCAT("-",DataCollect[[#This Row],[Installation Year]])</f>
        <v>#VALUE!</v>
      </c>
      <c r="B427">
        <f>IF(COUNTIF($A$4:$A427,A427)-COUNTIF($A$4:$A427,"-")=0,"",COUNTIF($A$4:$A427,A427)-COUNTIF($A$4:$A427,"-"))</f>
        <v>-376</v>
      </c>
      <c r="C427" t="e">
        <f t="shared" si="0"/>
        <v>#VALUE!</v>
      </c>
    </row>
    <row r="428" spans="1:3" x14ac:dyDescent="0.25">
      <c r="A428" t="e">
        <f>IF(DataCollect[[#This Row],[Category]]="","",LEFT(DataCollect[[#This Row],[Category]],2)&amp;LEFT(DataCollect[[#This Row],[Type]],2))&amp;_xlfn.CONCAT("-",DataCollect[[#This Row],[Installation Year]])</f>
        <v>#VALUE!</v>
      </c>
      <c r="B428">
        <f>IF(COUNTIF($A$4:$A428,A428)-COUNTIF($A$4:$A428,"-")=0,"",COUNTIF($A$4:$A428,A428)-COUNTIF($A$4:$A428,"-"))</f>
        <v>-375</v>
      </c>
      <c r="C428" t="e">
        <f t="shared" si="0"/>
        <v>#VALUE!</v>
      </c>
    </row>
    <row r="429" spans="1:3" x14ac:dyDescent="0.25">
      <c r="A429" t="e">
        <f>IF(DataCollect[[#This Row],[Category]]="","",LEFT(DataCollect[[#This Row],[Category]],2)&amp;LEFT(DataCollect[[#This Row],[Type]],2))&amp;_xlfn.CONCAT("-",DataCollect[[#This Row],[Installation Year]])</f>
        <v>#VALUE!</v>
      </c>
      <c r="B429">
        <f>IF(COUNTIF($A$4:$A429,A429)-COUNTIF($A$4:$A429,"-")=0,"",COUNTIF($A$4:$A429,A429)-COUNTIF($A$4:$A429,"-"))</f>
        <v>-374</v>
      </c>
      <c r="C429" t="e">
        <f t="shared" si="0"/>
        <v>#VALUE!</v>
      </c>
    </row>
    <row r="430" spans="1:3" x14ac:dyDescent="0.25">
      <c r="A430" t="e">
        <f>IF(DataCollect[[#This Row],[Category]]="","",LEFT(DataCollect[[#This Row],[Category]],2)&amp;LEFT(DataCollect[[#This Row],[Type]],2))&amp;_xlfn.CONCAT("-",DataCollect[[#This Row],[Installation Year]])</f>
        <v>#VALUE!</v>
      </c>
      <c r="B430">
        <f>IF(COUNTIF($A$4:$A430,A430)-COUNTIF($A$4:$A430,"-")=0,"",COUNTIF($A$4:$A430,A430)-COUNTIF($A$4:$A430,"-"))</f>
        <v>-373</v>
      </c>
      <c r="C430" t="e">
        <f t="shared" si="0"/>
        <v>#VALUE!</v>
      </c>
    </row>
    <row r="431" spans="1:3" x14ac:dyDescent="0.25">
      <c r="A431" t="e">
        <f>IF(DataCollect[[#This Row],[Category]]="","",LEFT(DataCollect[[#This Row],[Category]],2)&amp;LEFT(DataCollect[[#This Row],[Type]],2))&amp;_xlfn.CONCAT("-",DataCollect[[#This Row],[Installation Year]])</f>
        <v>#VALUE!</v>
      </c>
      <c r="B431">
        <f>IF(COUNTIF($A$4:$A431,A431)-COUNTIF($A$4:$A431,"-")=0,"",COUNTIF($A$4:$A431,A431)-COUNTIF($A$4:$A431,"-"))</f>
        <v>-372</v>
      </c>
      <c r="C431" t="e">
        <f t="shared" si="0"/>
        <v>#VALUE!</v>
      </c>
    </row>
    <row r="432" spans="1:3" x14ac:dyDescent="0.25">
      <c r="A432" t="e">
        <f>IF(DataCollect[[#This Row],[Category]]="","",LEFT(DataCollect[[#This Row],[Category]],2)&amp;LEFT(DataCollect[[#This Row],[Type]],2))&amp;_xlfn.CONCAT("-",DataCollect[[#This Row],[Installation Year]])</f>
        <v>#VALUE!</v>
      </c>
      <c r="B432">
        <f>IF(COUNTIF($A$4:$A432,A432)-COUNTIF($A$4:$A432,"-")=0,"",COUNTIF($A$4:$A432,A432)-COUNTIF($A$4:$A432,"-"))</f>
        <v>-371</v>
      </c>
      <c r="C432" t="e">
        <f t="shared" si="0"/>
        <v>#VALUE!</v>
      </c>
    </row>
    <row r="433" spans="1:3" x14ac:dyDescent="0.25">
      <c r="A433" t="e">
        <f>IF(DataCollect[[#This Row],[Category]]="","",LEFT(DataCollect[[#This Row],[Category]],2)&amp;LEFT(DataCollect[[#This Row],[Type]],2))&amp;_xlfn.CONCAT("-",DataCollect[[#This Row],[Installation Year]])</f>
        <v>#VALUE!</v>
      </c>
      <c r="B433">
        <f>IF(COUNTIF($A$4:$A433,A433)-COUNTIF($A$4:$A433,"-")=0,"",COUNTIF($A$4:$A433,A433)-COUNTIF($A$4:$A433,"-"))</f>
        <v>-370</v>
      </c>
      <c r="C433" t="e">
        <f t="shared" si="0"/>
        <v>#VALUE!</v>
      </c>
    </row>
    <row r="434" spans="1:3" x14ac:dyDescent="0.25">
      <c r="A434" t="e">
        <f>IF(DataCollect[[#This Row],[Category]]="","",LEFT(DataCollect[[#This Row],[Category]],2)&amp;LEFT(DataCollect[[#This Row],[Type]],2))&amp;_xlfn.CONCAT("-",DataCollect[[#This Row],[Installation Year]])</f>
        <v>#VALUE!</v>
      </c>
      <c r="B434">
        <f>IF(COUNTIF($A$4:$A434,A434)-COUNTIF($A$4:$A434,"-")=0,"",COUNTIF($A$4:$A434,A434)-COUNTIF($A$4:$A434,"-"))</f>
        <v>-369</v>
      </c>
      <c r="C434" t="e">
        <f t="shared" si="0"/>
        <v>#VALUE!</v>
      </c>
    </row>
    <row r="435" spans="1:3" x14ac:dyDescent="0.25">
      <c r="A435" t="e">
        <f>IF(DataCollect[[#This Row],[Category]]="","",LEFT(DataCollect[[#This Row],[Category]],2)&amp;LEFT(DataCollect[[#This Row],[Type]],2))&amp;_xlfn.CONCAT("-",DataCollect[[#This Row],[Installation Year]])</f>
        <v>#VALUE!</v>
      </c>
      <c r="B435">
        <f>IF(COUNTIF($A$4:$A435,A435)-COUNTIF($A$4:$A435,"-")=0,"",COUNTIF($A$4:$A435,A435)-COUNTIF($A$4:$A435,"-"))</f>
        <v>-368</v>
      </c>
      <c r="C435" t="e">
        <f t="shared" si="0"/>
        <v>#VALUE!</v>
      </c>
    </row>
    <row r="436" spans="1:3" x14ac:dyDescent="0.25">
      <c r="A436" t="e">
        <f>IF(DataCollect[[#This Row],[Category]]="","",LEFT(DataCollect[[#This Row],[Category]],2)&amp;LEFT(DataCollect[[#This Row],[Type]],2))&amp;_xlfn.CONCAT("-",DataCollect[[#This Row],[Installation Year]])</f>
        <v>#VALUE!</v>
      </c>
      <c r="B436">
        <f>IF(COUNTIF($A$4:$A436,A436)-COUNTIF($A$4:$A436,"-")=0,"",COUNTIF($A$4:$A436,A436)-COUNTIF($A$4:$A436,"-"))</f>
        <v>-367</v>
      </c>
      <c r="C436" t="e">
        <f t="shared" si="0"/>
        <v>#VALUE!</v>
      </c>
    </row>
    <row r="437" spans="1:3" x14ac:dyDescent="0.25">
      <c r="A437" t="e">
        <f>IF(DataCollect[[#This Row],[Category]]="","",LEFT(DataCollect[[#This Row],[Category]],2)&amp;LEFT(DataCollect[[#This Row],[Type]],2))&amp;_xlfn.CONCAT("-",DataCollect[[#This Row],[Installation Year]])</f>
        <v>#VALUE!</v>
      </c>
      <c r="B437">
        <f>IF(COUNTIF($A$4:$A437,A437)-COUNTIF($A$4:$A437,"-")=0,"",COUNTIF($A$4:$A437,A437)-COUNTIF($A$4:$A437,"-"))</f>
        <v>-366</v>
      </c>
      <c r="C437" t="e">
        <f t="shared" si="0"/>
        <v>#VALUE!</v>
      </c>
    </row>
    <row r="438" spans="1:3" x14ac:dyDescent="0.25">
      <c r="A438" t="e">
        <f>IF(DataCollect[[#This Row],[Category]]="","",LEFT(DataCollect[[#This Row],[Category]],2)&amp;LEFT(DataCollect[[#This Row],[Type]],2))&amp;_xlfn.CONCAT("-",DataCollect[[#This Row],[Installation Year]])</f>
        <v>#VALUE!</v>
      </c>
      <c r="B438">
        <f>IF(COUNTIF($A$4:$A438,A438)-COUNTIF($A$4:$A438,"-")=0,"",COUNTIF($A$4:$A438,A438)-COUNTIF($A$4:$A438,"-"))</f>
        <v>-365</v>
      </c>
      <c r="C438" t="e">
        <f t="shared" si="0"/>
        <v>#VALUE!</v>
      </c>
    </row>
    <row r="439" spans="1:3" x14ac:dyDescent="0.25">
      <c r="A439" t="e">
        <f>IF(DataCollect[[#This Row],[Category]]="","",LEFT(DataCollect[[#This Row],[Category]],2)&amp;LEFT(DataCollect[[#This Row],[Type]],2))&amp;_xlfn.CONCAT("-",DataCollect[[#This Row],[Installation Year]])</f>
        <v>#VALUE!</v>
      </c>
      <c r="B439">
        <f>IF(COUNTIF($A$4:$A439,A439)-COUNTIF($A$4:$A439,"-")=0,"",COUNTIF($A$4:$A439,A439)-COUNTIF($A$4:$A439,"-"))</f>
        <v>-364</v>
      </c>
      <c r="C439" t="e">
        <f t="shared" si="0"/>
        <v>#VALUE!</v>
      </c>
    </row>
    <row r="440" spans="1:3" x14ac:dyDescent="0.25">
      <c r="A440" t="e">
        <f>IF(DataCollect[[#This Row],[Category]]="","",LEFT(DataCollect[[#This Row],[Category]],2)&amp;LEFT(DataCollect[[#This Row],[Type]],2))&amp;_xlfn.CONCAT("-",DataCollect[[#This Row],[Installation Year]])</f>
        <v>#VALUE!</v>
      </c>
      <c r="B440">
        <f>IF(COUNTIF($A$4:$A440,A440)-COUNTIF($A$4:$A440,"-")=0,"",COUNTIF($A$4:$A440,A440)-COUNTIF($A$4:$A440,"-"))</f>
        <v>-363</v>
      </c>
      <c r="C440" t="e">
        <f t="shared" si="0"/>
        <v>#VALUE!</v>
      </c>
    </row>
    <row r="441" spans="1:3" x14ac:dyDescent="0.25">
      <c r="A441" t="e">
        <f>IF(DataCollect[[#This Row],[Category]]="","",LEFT(DataCollect[[#This Row],[Category]],2)&amp;LEFT(DataCollect[[#This Row],[Type]],2))&amp;_xlfn.CONCAT("-",DataCollect[[#This Row],[Installation Year]])</f>
        <v>#VALUE!</v>
      </c>
      <c r="B441">
        <f>IF(COUNTIF($A$4:$A441,A441)-COUNTIF($A$4:$A441,"-")=0,"",COUNTIF($A$4:$A441,A441)-COUNTIF($A$4:$A441,"-"))</f>
        <v>-362</v>
      </c>
      <c r="C441" t="e">
        <f t="shared" si="0"/>
        <v>#VALUE!</v>
      </c>
    </row>
    <row r="442" spans="1:3" x14ac:dyDescent="0.25">
      <c r="A442" t="e">
        <f>IF(DataCollect[[#This Row],[Category]]="","",LEFT(DataCollect[[#This Row],[Category]],2)&amp;LEFT(DataCollect[[#This Row],[Type]],2))&amp;_xlfn.CONCAT("-",DataCollect[[#This Row],[Installation Year]])</f>
        <v>#VALUE!</v>
      </c>
      <c r="B442">
        <f>IF(COUNTIF($A$4:$A442,A442)-COUNTIF($A$4:$A442,"-")=0,"",COUNTIF($A$4:$A442,A442)-COUNTIF($A$4:$A442,"-"))</f>
        <v>-361</v>
      </c>
      <c r="C442" t="e">
        <f t="shared" si="0"/>
        <v>#VALUE!</v>
      </c>
    </row>
    <row r="443" spans="1:3" x14ac:dyDescent="0.25">
      <c r="A443" t="e">
        <f>IF(DataCollect[[#This Row],[Category]]="","",LEFT(DataCollect[[#This Row],[Category]],2)&amp;LEFT(DataCollect[[#This Row],[Type]],2))&amp;_xlfn.CONCAT("-",DataCollect[[#This Row],[Installation Year]])</f>
        <v>#VALUE!</v>
      </c>
      <c r="B443">
        <f>IF(COUNTIF($A$4:$A443,A443)-COUNTIF($A$4:$A443,"-")=0,"",COUNTIF($A$4:$A443,A443)-COUNTIF($A$4:$A443,"-"))</f>
        <v>-360</v>
      </c>
      <c r="C443" t="e">
        <f t="shared" si="0"/>
        <v>#VALUE!</v>
      </c>
    </row>
    <row r="444" spans="1:3" x14ac:dyDescent="0.25">
      <c r="A444" t="e">
        <f>IF(DataCollect[[#This Row],[Category]]="","",LEFT(DataCollect[[#This Row],[Category]],2)&amp;LEFT(DataCollect[[#This Row],[Type]],2))&amp;_xlfn.CONCAT("-",DataCollect[[#This Row],[Installation Year]])</f>
        <v>#VALUE!</v>
      </c>
      <c r="B444">
        <f>IF(COUNTIF($A$4:$A444,A444)-COUNTIF($A$4:$A444,"-")=0,"",COUNTIF($A$4:$A444,A444)-COUNTIF($A$4:$A444,"-"))</f>
        <v>-359</v>
      </c>
      <c r="C444" t="e">
        <f t="shared" si="0"/>
        <v>#VALUE!</v>
      </c>
    </row>
    <row r="445" spans="1:3" x14ac:dyDescent="0.25">
      <c r="A445" t="e">
        <f>IF(DataCollect[[#This Row],[Category]]="","",LEFT(DataCollect[[#This Row],[Category]],2)&amp;LEFT(DataCollect[[#This Row],[Type]],2))&amp;_xlfn.CONCAT("-",DataCollect[[#This Row],[Installation Year]])</f>
        <v>#VALUE!</v>
      </c>
      <c r="B445">
        <f>IF(COUNTIF($A$4:$A445,A445)-COUNTIF($A$4:$A445,"-")=0,"",COUNTIF($A$4:$A445,A445)-COUNTIF($A$4:$A445,"-"))</f>
        <v>-358</v>
      </c>
      <c r="C445" t="e">
        <f t="shared" si="0"/>
        <v>#VALUE!</v>
      </c>
    </row>
    <row r="446" spans="1:3" x14ac:dyDescent="0.25">
      <c r="A446" t="e">
        <f>IF(DataCollect[[#This Row],[Category]]="","",LEFT(DataCollect[[#This Row],[Category]],2)&amp;LEFT(DataCollect[[#This Row],[Type]],2))&amp;_xlfn.CONCAT("-",DataCollect[[#This Row],[Installation Year]])</f>
        <v>#VALUE!</v>
      </c>
      <c r="B446">
        <f>IF(COUNTIF($A$4:$A446,A446)-COUNTIF($A$4:$A446,"-")=0,"",COUNTIF($A$4:$A446,A446)-COUNTIF($A$4:$A446,"-"))</f>
        <v>-357</v>
      </c>
      <c r="C446" t="e">
        <f t="shared" si="0"/>
        <v>#VALUE!</v>
      </c>
    </row>
    <row r="447" spans="1:3" x14ac:dyDescent="0.25">
      <c r="A447" t="e">
        <f>IF(DataCollect[[#This Row],[Category]]="","",LEFT(DataCollect[[#This Row],[Category]],2)&amp;LEFT(DataCollect[[#This Row],[Type]],2))&amp;_xlfn.CONCAT("-",DataCollect[[#This Row],[Installation Year]])</f>
        <v>#VALUE!</v>
      </c>
      <c r="B447">
        <f>IF(COUNTIF($A$4:$A447,A447)-COUNTIF($A$4:$A447,"-")=0,"",COUNTIF($A$4:$A447,A447)-COUNTIF($A$4:$A447,"-"))</f>
        <v>-356</v>
      </c>
      <c r="C447" t="e">
        <f t="shared" si="0"/>
        <v>#VALUE!</v>
      </c>
    </row>
    <row r="448" spans="1:3" x14ac:dyDescent="0.25">
      <c r="A448" t="e">
        <f>IF(DataCollect[[#This Row],[Category]]="","",LEFT(DataCollect[[#This Row],[Category]],2)&amp;LEFT(DataCollect[[#This Row],[Type]],2))&amp;_xlfn.CONCAT("-",DataCollect[[#This Row],[Installation Year]])</f>
        <v>#VALUE!</v>
      </c>
      <c r="B448">
        <f>IF(COUNTIF($A$4:$A448,A448)-COUNTIF($A$4:$A448,"-")=0,"",COUNTIF($A$4:$A448,A448)-COUNTIF($A$4:$A448,"-"))</f>
        <v>-355</v>
      </c>
      <c r="C448" t="e">
        <f t="shared" si="0"/>
        <v>#VALUE!</v>
      </c>
    </row>
    <row r="449" spans="1:3" x14ac:dyDescent="0.25">
      <c r="A449" t="e">
        <f>IF(DataCollect[[#This Row],[Category]]="","",LEFT(DataCollect[[#This Row],[Category]],2)&amp;LEFT(DataCollect[[#This Row],[Type]],2))&amp;_xlfn.CONCAT("-",DataCollect[[#This Row],[Installation Year]])</f>
        <v>#VALUE!</v>
      </c>
      <c r="B449">
        <f>IF(COUNTIF($A$4:$A449,A449)-COUNTIF($A$4:$A449,"-")=0,"",COUNTIF($A$4:$A449,A449)-COUNTIF($A$4:$A449,"-"))</f>
        <v>-354</v>
      </c>
      <c r="C449" t="e">
        <f t="shared" si="0"/>
        <v>#VALUE!</v>
      </c>
    </row>
    <row r="450" spans="1:3" x14ac:dyDescent="0.25">
      <c r="A450" t="e">
        <f>IF(DataCollect[[#This Row],[Category]]="","",LEFT(DataCollect[[#This Row],[Category]],2)&amp;LEFT(DataCollect[[#This Row],[Type]],2))&amp;_xlfn.CONCAT("-",DataCollect[[#This Row],[Installation Year]])</f>
        <v>#VALUE!</v>
      </c>
      <c r="B450">
        <f>IF(COUNTIF($A$4:$A450,A450)-COUNTIF($A$4:$A450,"-")=0,"",COUNTIF($A$4:$A450,A450)-COUNTIF($A$4:$A450,"-"))</f>
        <v>-353</v>
      </c>
      <c r="C450" t="e">
        <f t="shared" si="0"/>
        <v>#VALUE!</v>
      </c>
    </row>
    <row r="451" spans="1:3" x14ac:dyDescent="0.25">
      <c r="A451" t="e">
        <f>IF(DataCollect[[#This Row],[Category]]="","",LEFT(DataCollect[[#This Row],[Category]],2)&amp;LEFT(DataCollect[[#This Row],[Type]],2))&amp;_xlfn.CONCAT("-",DataCollect[[#This Row],[Installation Year]])</f>
        <v>#VALUE!</v>
      </c>
      <c r="B451">
        <f>IF(COUNTIF($A$4:$A451,A451)-COUNTIF($A$4:$A451,"-")=0,"",COUNTIF($A$4:$A451,A451)-COUNTIF($A$4:$A451,"-"))</f>
        <v>-352</v>
      </c>
      <c r="C451" t="e">
        <f t="shared" si="0"/>
        <v>#VALUE!</v>
      </c>
    </row>
    <row r="452" spans="1:3" x14ac:dyDescent="0.25">
      <c r="A452" t="e">
        <f>IF(DataCollect[[#This Row],[Category]]="","",LEFT(DataCollect[[#This Row],[Category]],2)&amp;LEFT(DataCollect[[#This Row],[Type]],2))&amp;_xlfn.CONCAT("-",DataCollect[[#This Row],[Installation Year]])</f>
        <v>#VALUE!</v>
      </c>
      <c r="B452">
        <f>IF(COUNTIF($A$4:$A452,A452)-COUNTIF($A$4:$A452,"-")=0,"",COUNTIF($A$4:$A452,A452)-COUNTIF($A$4:$A452,"-"))</f>
        <v>-351</v>
      </c>
      <c r="C452" t="e">
        <f t="shared" si="0"/>
        <v>#VALUE!</v>
      </c>
    </row>
    <row r="453" spans="1:3" x14ac:dyDescent="0.25">
      <c r="A453" t="e">
        <f>IF(DataCollect[[#This Row],[Category]]="","",LEFT(DataCollect[[#This Row],[Category]],2)&amp;LEFT(DataCollect[[#This Row],[Type]],2))&amp;_xlfn.CONCAT("-",DataCollect[[#This Row],[Installation Year]])</f>
        <v>#VALUE!</v>
      </c>
      <c r="B453">
        <f>IF(COUNTIF($A$4:$A453,A453)-COUNTIF($A$4:$A453,"-")=0,"",COUNTIF($A$4:$A453,A453)-COUNTIF($A$4:$A453,"-"))</f>
        <v>-350</v>
      </c>
      <c r="C453" t="e">
        <f t="shared" si="0"/>
        <v>#VALUE!</v>
      </c>
    </row>
    <row r="454" spans="1:3" x14ac:dyDescent="0.25">
      <c r="A454" t="e">
        <f>IF(DataCollect[[#This Row],[Category]]="","",LEFT(DataCollect[[#This Row],[Category]],2)&amp;LEFT(DataCollect[[#This Row],[Type]],2))&amp;_xlfn.CONCAT("-",DataCollect[[#This Row],[Installation Year]])</f>
        <v>#VALUE!</v>
      </c>
      <c r="B454">
        <f>IF(COUNTIF($A$4:$A454,A454)-COUNTIF($A$4:$A454,"-")=0,"",COUNTIF($A$4:$A454,A454)-COUNTIF($A$4:$A454,"-"))</f>
        <v>-349</v>
      </c>
      <c r="C454" t="e">
        <f t="shared" si="0"/>
        <v>#VALUE!</v>
      </c>
    </row>
    <row r="455" spans="1:3" x14ac:dyDescent="0.25">
      <c r="A455" t="e">
        <f>IF(DataCollect[[#This Row],[Category]]="","",LEFT(DataCollect[[#This Row],[Category]],2)&amp;LEFT(DataCollect[[#This Row],[Type]],2))&amp;_xlfn.CONCAT("-",DataCollect[[#This Row],[Installation Year]])</f>
        <v>#VALUE!</v>
      </c>
      <c r="B455">
        <f>IF(COUNTIF($A$4:$A455,A455)-COUNTIF($A$4:$A455,"-")=0,"",COUNTIF($A$4:$A455,A455)-COUNTIF($A$4:$A455,"-"))</f>
        <v>-348</v>
      </c>
      <c r="C455" t="e">
        <f t="shared" si="0"/>
        <v>#VALUE!</v>
      </c>
    </row>
    <row r="456" spans="1:3" x14ac:dyDescent="0.25">
      <c r="A456" t="e">
        <f>IF(DataCollect[[#This Row],[Category]]="","",LEFT(DataCollect[[#This Row],[Category]],2)&amp;LEFT(DataCollect[[#This Row],[Type]],2))&amp;_xlfn.CONCAT("-",DataCollect[[#This Row],[Installation Year]])</f>
        <v>#VALUE!</v>
      </c>
      <c r="B456">
        <f>IF(COUNTIF($A$4:$A456,A456)-COUNTIF($A$4:$A456,"-")=0,"",COUNTIF($A$4:$A456,A456)-COUNTIF($A$4:$A456,"-"))</f>
        <v>-347</v>
      </c>
      <c r="C456" t="e">
        <f t="shared" si="0"/>
        <v>#VALUE!</v>
      </c>
    </row>
    <row r="457" spans="1:3" x14ac:dyDescent="0.25">
      <c r="A457" t="e">
        <f>IF(DataCollect[[#This Row],[Category]]="","",LEFT(DataCollect[[#This Row],[Category]],2)&amp;LEFT(DataCollect[[#This Row],[Type]],2))&amp;_xlfn.CONCAT("-",DataCollect[[#This Row],[Installation Year]])</f>
        <v>#VALUE!</v>
      </c>
      <c r="B457">
        <f>IF(COUNTIF($A$4:$A457,A457)-COUNTIF($A$4:$A457,"-")=0,"",COUNTIF($A$4:$A457,A457)-COUNTIF($A$4:$A457,"-"))</f>
        <v>-346</v>
      </c>
      <c r="C457" t="e">
        <f t="shared" ref="C457:C799" si="7">_xlfn.CONCAT($A457,"-",$B457)</f>
        <v>#VALUE!</v>
      </c>
    </row>
    <row r="458" spans="1:3" x14ac:dyDescent="0.25">
      <c r="A458" t="e">
        <f>IF(DataCollect[[#This Row],[Category]]="","",LEFT(DataCollect[[#This Row],[Category]],2)&amp;LEFT(DataCollect[[#This Row],[Type]],2))&amp;_xlfn.CONCAT("-",DataCollect[[#This Row],[Installation Year]])</f>
        <v>#VALUE!</v>
      </c>
      <c r="B458">
        <f>IF(COUNTIF($A$4:$A458,A458)-COUNTIF($A$4:$A458,"-")=0,"",COUNTIF($A$4:$A458,A458)-COUNTIF($A$4:$A458,"-"))</f>
        <v>-345</v>
      </c>
      <c r="C458" t="e">
        <f t="shared" si="7"/>
        <v>#VALUE!</v>
      </c>
    </row>
    <row r="459" spans="1:3" x14ac:dyDescent="0.25">
      <c r="A459" t="e">
        <f>IF(DataCollect[[#This Row],[Category]]="","",LEFT(DataCollect[[#This Row],[Category]],2)&amp;LEFT(DataCollect[[#This Row],[Type]],2))&amp;_xlfn.CONCAT("-",DataCollect[[#This Row],[Installation Year]])</f>
        <v>#VALUE!</v>
      </c>
      <c r="B459">
        <f>IF(COUNTIF($A$4:$A459,A459)-COUNTIF($A$4:$A459,"-")=0,"",COUNTIF($A$4:$A459,A459)-COUNTIF($A$4:$A459,"-"))</f>
        <v>-344</v>
      </c>
      <c r="C459" t="e">
        <f t="shared" si="7"/>
        <v>#VALUE!</v>
      </c>
    </row>
    <row r="460" spans="1:3" x14ac:dyDescent="0.25">
      <c r="A460" t="e">
        <f>IF(DataCollect[[#This Row],[Category]]="","",LEFT(DataCollect[[#This Row],[Category]],2)&amp;LEFT(DataCollect[[#This Row],[Type]],2))&amp;_xlfn.CONCAT("-",DataCollect[[#This Row],[Installation Year]])</f>
        <v>#VALUE!</v>
      </c>
      <c r="B460">
        <f>IF(COUNTIF($A$4:$A460,A460)-COUNTIF($A$4:$A460,"-")=0,"",COUNTIF($A$4:$A460,A460)-COUNTIF($A$4:$A460,"-"))</f>
        <v>-343</v>
      </c>
      <c r="C460" t="e">
        <f t="shared" si="7"/>
        <v>#VALUE!</v>
      </c>
    </row>
    <row r="461" spans="1:3" x14ac:dyDescent="0.25">
      <c r="A461" t="e">
        <f>IF(DataCollect[[#This Row],[Category]]="","",LEFT(DataCollect[[#This Row],[Category]],2)&amp;LEFT(DataCollect[[#This Row],[Type]],2))&amp;_xlfn.CONCAT("-",DataCollect[[#This Row],[Installation Year]])</f>
        <v>#VALUE!</v>
      </c>
      <c r="B461">
        <f>IF(COUNTIF($A$4:$A461,A461)-COUNTIF($A$4:$A461,"-")=0,"",COUNTIF($A$4:$A461,A461)-COUNTIF($A$4:$A461,"-"))</f>
        <v>-342</v>
      </c>
      <c r="C461" t="e">
        <f t="shared" si="7"/>
        <v>#VALUE!</v>
      </c>
    </row>
    <row r="462" spans="1:3" x14ac:dyDescent="0.25">
      <c r="A462" t="e">
        <f>IF(DataCollect[[#This Row],[Category]]="","",LEFT(DataCollect[[#This Row],[Category]],2)&amp;LEFT(DataCollect[[#This Row],[Type]],2))&amp;_xlfn.CONCAT("-",DataCollect[[#This Row],[Installation Year]])</f>
        <v>#VALUE!</v>
      </c>
      <c r="B462">
        <f>IF(COUNTIF($A$4:$A462,A462)-COUNTIF($A$4:$A462,"-")=0,"",COUNTIF($A$4:$A462,A462)-COUNTIF($A$4:$A462,"-"))</f>
        <v>-341</v>
      </c>
      <c r="C462" t="e">
        <f t="shared" si="7"/>
        <v>#VALUE!</v>
      </c>
    </row>
    <row r="463" spans="1:3" x14ac:dyDescent="0.25">
      <c r="A463" t="e">
        <f>IF(DataCollect[[#This Row],[Category]]="","",LEFT(DataCollect[[#This Row],[Category]],2)&amp;LEFT(DataCollect[[#This Row],[Type]],2))&amp;_xlfn.CONCAT("-",DataCollect[[#This Row],[Installation Year]])</f>
        <v>#VALUE!</v>
      </c>
      <c r="B463">
        <f>IF(COUNTIF($A$4:$A463,A463)-COUNTIF($A$4:$A463,"-")=0,"",COUNTIF($A$4:$A463,A463)-COUNTIF($A$4:$A463,"-"))</f>
        <v>-340</v>
      </c>
      <c r="C463" t="e">
        <f t="shared" si="7"/>
        <v>#VALUE!</v>
      </c>
    </row>
    <row r="464" spans="1:3" x14ac:dyDescent="0.25">
      <c r="A464" t="e">
        <f>IF(DataCollect[[#This Row],[Category]]="","",LEFT(DataCollect[[#This Row],[Category]],2)&amp;LEFT(DataCollect[[#This Row],[Type]],2))&amp;_xlfn.CONCAT("-",DataCollect[[#This Row],[Installation Year]])</f>
        <v>#VALUE!</v>
      </c>
      <c r="B464">
        <f>IF(COUNTIF($A$4:$A464,A464)-COUNTIF($A$4:$A464,"-")=0,"",COUNTIF($A$4:$A464,A464)-COUNTIF($A$4:$A464,"-"))</f>
        <v>-339</v>
      </c>
      <c r="C464" t="e">
        <f t="shared" si="7"/>
        <v>#VALUE!</v>
      </c>
    </row>
    <row r="465" spans="1:3" x14ac:dyDescent="0.25">
      <c r="A465" t="e">
        <f>IF(DataCollect[[#This Row],[Category]]="","",LEFT(DataCollect[[#This Row],[Category]],2)&amp;LEFT(DataCollect[[#This Row],[Type]],2))&amp;_xlfn.CONCAT("-",DataCollect[[#This Row],[Installation Year]])</f>
        <v>#VALUE!</v>
      </c>
      <c r="B465">
        <f>IF(COUNTIF($A$4:$A465,A465)-COUNTIF($A$4:$A465,"-")=0,"",COUNTIF($A$4:$A465,A465)-COUNTIF($A$4:$A465,"-"))</f>
        <v>-338</v>
      </c>
      <c r="C465" t="e">
        <f t="shared" si="7"/>
        <v>#VALUE!</v>
      </c>
    </row>
    <row r="466" spans="1:3" x14ac:dyDescent="0.25">
      <c r="A466" t="e">
        <f>IF(DataCollect[[#This Row],[Category]]="","",LEFT(DataCollect[[#This Row],[Category]],2)&amp;LEFT(DataCollect[[#This Row],[Type]],2))&amp;_xlfn.CONCAT("-",DataCollect[[#This Row],[Installation Year]])</f>
        <v>#VALUE!</v>
      </c>
      <c r="B466">
        <f>IF(COUNTIF($A$4:$A466,A466)-COUNTIF($A$4:$A466,"-")=0,"",COUNTIF($A$4:$A466,A466)-COUNTIF($A$4:$A466,"-"))</f>
        <v>-337</v>
      </c>
      <c r="C466" t="e">
        <f t="shared" si="7"/>
        <v>#VALUE!</v>
      </c>
    </row>
    <row r="467" spans="1:3" x14ac:dyDescent="0.25">
      <c r="A467" t="e">
        <f>IF(DataCollect[[#This Row],[Category]]="","",LEFT(DataCollect[[#This Row],[Category]],2)&amp;LEFT(DataCollect[[#This Row],[Type]],2))&amp;_xlfn.CONCAT("-",DataCollect[[#This Row],[Installation Year]])</f>
        <v>#VALUE!</v>
      </c>
      <c r="B467">
        <f>IF(COUNTIF($A$4:$A467,A467)-COUNTIF($A$4:$A467,"-")=0,"",COUNTIF($A$4:$A467,A467)-COUNTIF($A$4:$A467,"-"))</f>
        <v>-336</v>
      </c>
      <c r="C467" t="e">
        <f t="shared" si="7"/>
        <v>#VALUE!</v>
      </c>
    </row>
    <row r="468" spans="1:3" x14ac:dyDescent="0.25">
      <c r="A468" t="e">
        <f>IF(DataCollect[[#This Row],[Category]]="","",LEFT(DataCollect[[#This Row],[Category]],2)&amp;LEFT(DataCollect[[#This Row],[Type]],2))&amp;_xlfn.CONCAT("-",DataCollect[[#This Row],[Installation Year]])</f>
        <v>#VALUE!</v>
      </c>
      <c r="B468">
        <f>IF(COUNTIF($A$4:$A468,A468)-COUNTIF($A$4:$A468,"-")=0,"",COUNTIF($A$4:$A468,A468)-COUNTIF($A$4:$A468,"-"))</f>
        <v>-335</v>
      </c>
      <c r="C468" t="e">
        <f t="shared" si="7"/>
        <v>#VALUE!</v>
      </c>
    </row>
    <row r="469" spans="1:3" x14ac:dyDescent="0.25">
      <c r="A469" t="e">
        <f>IF(DataCollect[[#This Row],[Category]]="","",LEFT(DataCollect[[#This Row],[Category]],2)&amp;LEFT(DataCollect[[#This Row],[Type]],2))&amp;_xlfn.CONCAT("-",DataCollect[[#This Row],[Installation Year]])</f>
        <v>#VALUE!</v>
      </c>
      <c r="B469">
        <f>IF(COUNTIF($A$4:$A469,A469)-COUNTIF($A$4:$A469,"-")=0,"",COUNTIF($A$4:$A469,A469)-COUNTIF($A$4:$A469,"-"))</f>
        <v>-334</v>
      </c>
      <c r="C469" t="e">
        <f t="shared" si="7"/>
        <v>#VALUE!</v>
      </c>
    </row>
    <row r="470" spans="1:3" x14ac:dyDescent="0.25">
      <c r="A470" t="e">
        <f>IF(DataCollect[[#This Row],[Category]]="","",LEFT(DataCollect[[#This Row],[Category]],2)&amp;LEFT(DataCollect[[#This Row],[Type]],2))&amp;_xlfn.CONCAT("-",DataCollect[[#This Row],[Installation Year]])</f>
        <v>#VALUE!</v>
      </c>
      <c r="B470">
        <f>IF(COUNTIF($A$4:$A470,A470)-COUNTIF($A$4:$A470,"-")=0,"",COUNTIF($A$4:$A470,A470)-COUNTIF($A$4:$A470,"-"))</f>
        <v>-333</v>
      </c>
      <c r="C470" t="e">
        <f t="shared" si="7"/>
        <v>#VALUE!</v>
      </c>
    </row>
    <row r="471" spans="1:3" x14ac:dyDescent="0.25">
      <c r="A471" t="e">
        <f>IF(DataCollect[[#This Row],[Category]]="","",LEFT(DataCollect[[#This Row],[Category]],2)&amp;LEFT(DataCollect[[#This Row],[Type]],2))&amp;_xlfn.CONCAT("-",DataCollect[[#This Row],[Installation Year]])</f>
        <v>#VALUE!</v>
      </c>
      <c r="B471">
        <f>IF(COUNTIF($A$4:$A471,A471)-COUNTIF($A$4:$A471,"-")=0,"",COUNTIF($A$4:$A471,A471)-COUNTIF($A$4:$A471,"-"))</f>
        <v>-332</v>
      </c>
      <c r="C471" t="e">
        <f t="shared" si="7"/>
        <v>#VALUE!</v>
      </c>
    </row>
    <row r="472" spans="1:3" x14ac:dyDescent="0.25">
      <c r="A472" t="e">
        <f>IF(DataCollect[[#This Row],[Category]]="","",LEFT(DataCollect[[#This Row],[Category]],2)&amp;LEFT(DataCollect[[#This Row],[Type]],2))&amp;_xlfn.CONCAT("-",DataCollect[[#This Row],[Installation Year]])</f>
        <v>#VALUE!</v>
      </c>
      <c r="B472">
        <f>IF(COUNTIF($A$4:$A472,A472)-COUNTIF($A$4:$A472,"-")=0,"",COUNTIF($A$4:$A472,A472)-COUNTIF($A$4:$A472,"-"))</f>
        <v>-331</v>
      </c>
      <c r="C472" t="e">
        <f t="shared" si="7"/>
        <v>#VALUE!</v>
      </c>
    </row>
    <row r="473" spans="1:3" x14ac:dyDescent="0.25">
      <c r="A473" t="e">
        <f>IF(DataCollect[[#This Row],[Category]]="","",LEFT(DataCollect[[#This Row],[Category]],2)&amp;LEFT(DataCollect[[#This Row],[Type]],2))&amp;_xlfn.CONCAT("-",DataCollect[[#This Row],[Installation Year]])</f>
        <v>#VALUE!</v>
      </c>
      <c r="B473">
        <f>IF(COUNTIF($A$4:$A473,A473)-COUNTIF($A$4:$A473,"-")=0,"",COUNTIF($A$4:$A473,A473)-COUNTIF($A$4:$A473,"-"))</f>
        <v>-330</v>
      </c>
      <c r="C473" t="e">
        <f t="shared" si="7"/>
        <v>#VALUE!</v>
      </c>
    </row>
    <row r="474" spans="1:3" x14ac:dyDescent="0.25">
      <c r="A474" t="e">
        <f>IF(DataCollect[[#This Row],[Category]]="","",LEFT(DataCollect[[#This Row],[Category]],2)&amp;LEFT(DataCollect[[#This Row],[Type]],2))&amp;_xlfn.CONCAT("-",DataCollect[[#This Row],[Installation Year]])</f>
        <v>#VALUE!</v>
      </c>
      <c r="B474">
        <f>IF(COUNTIF($A$4:$A474,A474)-COUNTIF($A$4:$A474,"-")=0,"",COUNTIF($A$4:$A474,A474)-COUNTIF($A$4:$A474,"-"))</f>
        <v>-329</v>
      </c>
      <c r="C474" t="e">
        <f t="shared" si="7"/>
        <v>#VALUE!</v>
      </c>
    </row>
    <row r="475" spans="1:3" x14ac:dyDescent="0.25">
      <c r="A475" t="e">
        <f>IF(DataCollect[[#This Row],[Category]]="","",LEFT(DataCollect[[#This Row],[Category]],2)&amp;LEFT(DataCollect[[#This Row],[Type]],2))&amp;_xlfn.CONCAT("-",DataCollect[[#This Row],[Installation Year]])</f>
        <v>#VALUE!</v>
      </c>
      <c r="B475">
        <f>IF(COUNTIF($A$4:$A475,A475)-COUNTIF($A$4:$A475,"-")=0,"",COUNTIF($A$4:$A475,A475)-COUNTIF($A$4:$A475,"-"))</f>
        <v>-328</v>
      </c>
      <c r="C475" t="e">
        <f t="shared" si="7"/>
        <v>#VALUE!</v>
      </c>
    </row>
    <row r="476" spans="1:3" x14ac:dyDescent="0.25">
      <c r="A476" t="e">
        <f>IF(DataCollect[[#This Row],[Category]]="","",LEFT(DataCollect[[#This Row],[Category]],2)&amp;LEFT(DataCollect[[#This Row],[Type]],2))&amp;_xlfn.CONCAT("-",DataCollect[[#This Row],[Installation Year]])</f>
        <v>#VALUE!</v>
      </c>
      <c r="B476">
        <f>IF(COUNTIF($A$4:$A476,A476)-COUNTIF($A$4:$A476,"-")=0,"",COUNTIF($A$4:$A476,A476)-COUNTIF($A$4:$A476,"-"))</f>
        <v>-327</v>
      </c>
      <c r="C476" t="e">
        <f t="shared" si="7"/>
        <v>#VALUE!</v>
      </c>
    </row>
    <row r="477" spans="1:3" x14ac:dyDescent="0.25">
      <c r="A477" t="e">
        <f>IF(DataCollect[[#This Row],[Category]]="","",LEFT(DataCollect[[#This Row],[Category]],2)&amp;LEFT(DataCollect[[#This Row],[Type]],2))&amp;_xlfn.CONCAT("-",DataCollect[[#This Row],[Installation Year]])</f>
        <v>#VALUE!</v>
      </c>
      <c r="B477">
        <f>IF(COUNTIF($A$4:$A477,A477)-COUNTIF($A$4:$A477,"-")=0,"",COUNTIF($A$4:$A477,A477)-COUNTIF($A$4:$A477,"-"))</f>
        <v>-326</v>
      </c>
      <c r="C477" t="e">
        <f t="shared" si="7"/>
        <v>#VALUE!</v>
      </c>
    </row>
    <row r="478" spans="1:3" x14ac:dyDescent="0.25">
      <c r="A478" t="e">
        <f>IF(DataCollect[[#This Row],[Category]]="","",LEFT(DataCollect[[#This Row],[Category]],2)&amp;LEFT(DataCollect[[#This Row],[Type]],2))&amp;_xlfn.CONCAT("-",DataCollect[[#This Row],[Installation Year]])</f>
        <v>#VALUE!</v>
      </c>
      <c r="B478">
        <f>IF(COUNTIF($A$4:$A478,A478)-COUNTIF($A$4:$A478,"-")=0,"",COUNTIF($A$4:$A478,A478)-COUNTIF($A$4:$A478,"-"))</f>
        <v>-325</v>
      </c>
      <c r="C478" t="e">
        <f t="shared" si="7"/>
        <v>#VALUE!</v>
      </c>
    </row>
    <row r="479" spans="1:3" x14ac:dyDescent="0.25">
      <c r="A479" t="e">
        <f>IF(DataCollect[[#This Row],[Category]]="","",LEFT(DataCollect[[#This Row],[Category]],2)&amp;LEFT(DataCollect[[#This Row],[Type]],2))&amp;_xlfn.CONCAT("-",DataCollect[[#This Row],[Installation Year]])</f>
        <v>#VALUE!</v>
      </c>
      <c r="B479">
        <f>IF(COUNTIF($A$4:$A479,A479)-COUNTIF($A$4:$A479,"-")=0,"",COUNTIF($A$4:$A479,A479)-COUNTIF($A$4:$A479,"-"))</f>
        <v>-324</v>
      </c>
      <c r="C479" t="e">
        <f t="shared" si="7"/>
        <v>#VALUE!</v>
      </c>
    </row>
    <row r="480" spans="1:3" x14ac:dyDescent="0.25">
      <c r="A480" t="e">
        <f>IF(DataCollect[[#This Row],[Category]]="","",LEFT(DataCollect[[#This Row],[Category]],2)&amp;LEFT(DataCollect[[#This Row],[Type]],2))&amp;_xlfn.CONCAT("-",DataCollect[[#This Row],[Installation Year]])</f>
        <v>#VALUE!</v>
      </c>
      <c r="B480">
        <f>IF(COUNTIF($A$4:$A480,A480)-COUNTIF($A$4:$A480,"-")=0,"",COUNTIF($A$4:$A480,A480)-COUNTIF($A$4:$A480,"-"))</f>
        <v>-323</v>
      </c>
      <c r="C480" t="e">
        <f t="shared" si="7"/>
        <v>#VALUE!</v>
      </c>
    </row>
    <row r="481" spans="1:3" x14ac:dyDescent="0.25">
      <c r="A481" t="e">
        <f>IF(DataCollect[[#This Row],[Category]]="","",LEFT(DataCollect[[#This Row],[Category]],2)&amp;LEFT(DataCollect[[#This Row],[Type]],2))&amp;_xlfn.CONCAT("-",DataCollect[[#This Row],[Installation Year]])</f>
        <v>#VALUE!</v>
      </c>
      <c r="B481">
        <f>IF(COUNTIF($A$4:$A481,A481)-COUNTIF($A$4:$A481,"-")=0,"",COUNTIF($A$4:$A481,A481)-COUNTIF($A$4:$A481,"-"))</f>
        <v>-322</v>
      </c>
      <c r="C481" t="e">
        <f t="shared" si="7"/>
        <v>#VALUE!</v>
      </c>
    </row>
    <row r="482" spans="1:3" x14ac:dyDescent="0.25">
      <c r="A482" t="e">
        <f>IF(DataCollect[[#This Row],[Category]]="","",LEFT(DataCollect[[#This Row],[Category]],2)&amp;LEFT(DataCollect[[#This Row],[Type]],2))&amp;_xlfn.CONCAT("-",DataCollect[[#This Row],[Installation Year]])</f>
        <v>#VALUE!</v>
      </c>
      <c r="B482">
        <f>IF(COUNTIF($A$4:$A482,A482)-COUNTIF($A$4:$A482,"-")=0,"",COUNTIF($A$4:$A482,A482)-COUNTIF($A$4:$A482,"-"))</f>
        <v>-321</v>
      </c>
      <c r="C482" t="e">
        <f t="shared" si="7"/>
        <v>#VALUE!</v>
      </c>
    </row>
    <row r="483" spans="1:3" x14ac:dyDescent="0.25">
      <c r="A483" t="e">
        <f>IF(DataCollect[[#This Row],[Category]]="","",LEFT(DataCollect[[#This Row],[Category]],2)&amp;LEFT(DataCollect[[#This Row],[Type]],2))&amp;_xlfn.CONCAT("-",DataCollect[[#This Row],[Installation Year]])</f>
        <v>#VALUE!</v>
      </c>
      <c r="B483">
        <f>IF(COUNTIF($A$4:$A483,A483)-COUNTIF($A$4:$A483,"-")=0,"",COUNTIF($A$4:$A483,A483)-COUNTIF($A$4:$A483,"-"))</f>
        <v>-320</v>
      </c>
      <c r="C483" t="e">
        <f t="shared" si="7"/>
        <v>#VALUE!</v>
      </c>
    </row>
    <row r="484" spans="1:3" x14ac:dyDescent="0.25">
      <c r="A484" t="e">
        <f>IF(DataCollect[[#This Row],[Category]]="","",LEFT(DataCollect[[#This Row],[Category]],2)&amp;LEFT(DataCollect[[#This Row],[Type]],2))&amp;_xlfn.CONCAT("-",DataCollect[[#This Row],[Installation Year]])</f>
        <v>#VALUE!</v>
      </c>
      <c r="B484">
        <f>IF(COUNTIF($A$4:$A484,A484)-COUNTIF($A$4:$A484,"-")=0,"",COUNTIF($A$4:$A484,A484)-COUNTIF($A$4:$A484,"-"))</f>
        <v>-319</v>
      </c>
      <c r="C484" t="e">
        <f t="shared" si="7"/>
        <v>#VALUE!</v>
      </c>
    </row>
    <row r="485" spans="1:3" x14ac:dyDescent="0.25">
      <c r="A485" t="e">
        <f>IF(DataCollect[[#This Row],[Category]]="","",LEFT(DataCollect[[#This Row],[Category]],2)&amp;LEFT(DataCollect[[#This Row],[Type]],2))&amp;_xlfn.CONCAT("-",DataCollect[[#This Row],[Installation Year]])</f>
        <v>#VALUE!</v>
      </c>
      <c r="B485">
        <f>IF(COUNTIF($A$4:$A485,A485)-COUNTIF($A$4:$A485,"-")=0,"",COUNTIF($A$4:$A485,A485)-COUNTIF($A$4:$A485,"-"))</f>
        <v>-318</v>
      </c>
      <c r="C485" t="e">
        <f t="shared" si="7"/>
        <v>#VALUE!</v>
      </c>
    </row>
    <row r="486" spans="1:3" x14ac:dyDescent="0.25">
      <c r="A486" t="e">
        <f>IF(DataCollect[[#This Row],[Category]]="","",LEFT(DataCollect[[#This Row],[Category]],2)&amp;LEFT(DataCollect[[#This Row],[Type]],2))&amp;_xlfn.CONCAT("-",DataCollect[[#This Row],[Installation Year]])</f>
        <v>#VALUE!</v>
      </c>
      <c r="B486">
        <f>IF(COUNTIF($A$4:$A486,A486)-COUNTIF($A$4:$A486,"-")=0,"",COUNTIF($A$4:$A486,A486)-COUNTIF($A$4:$A486,"-"))</f>
        <v>-317</v>
      </c>
      <c r="C486" t="e">
        <f t="shared" si="7"/>
        <v>#VALUE!</v>
      </c>
    </row>
    <row r="487" spans="1:3" x14ac:dyDescent="0.25">
      <c r="A487" t="e">
        <f>IF(DataCollect[[#This Row],[Category]]="","",LEFT(DataCollect[[#This Row],[Category]],2)&amp;LEFT(DataCollect[[#This Row],[Type]],2))&amp;_xlfn.CONCAT("-",DataCollect[[#This Row],[Installation Year]])</f>
        <v>#VALUE!</v>
      </c>
      <c r="B487">
        <f>IF(COUNTIF($A$4:$A487,A487)-COUNTIF($A$4:$A487,"-")=0,"",COUNTIF($A$4:$A487,A487)-COUNTIF($A$4:$A487,"-"))</f>
        <v>-316</v>
      </c>
      <c r="C487" t="e">
        <f t="shared" si="7"/>
        <v>#VALUE!</v>
      </c>
    </row>
    <row r="488" spans="1:3" x14ac:dyDescent="0.25">
      <c r="A488" t="e">
        <f>IF(DataCollect[[#This Row],[Category]]="","",LEFT(DataCollect[[#This Row],[Category]],2)&amp;LEFT(DataCollect[[#This Row],[Type]],2))&amp;_xlfn.CONCAT("-",DataCollect[[#This Row],[Installation Year]])</f>
        <v>#VALUE!</v>
      </c>
      <c r="B488">
        <f>IF(COUNTIF($A$4:$A488,A488)-COUNTIF($A$4:$A488,"-")=0,"",COUNTIF($A$4:$A488,A488)-COUNTIF($A$4:$A488,"-"))</f>
        <v>-315</v>
      </c>
      <c r="C488" t="e">
        <f t="shared" si="7"/>
        <v>#VALUE!</v>
      </c>
    </row>
    <row r="489" spans="1:3" x14ac:dyDescent="0.25">
      <c r="A489" t="e">
        <f>IF(DataCollect[[#This Row],[Category]]="","",LEFT(DataCollect[[#This Row],[Category]],2)&amp;LEFT(DataCollect[[#This Row],[Type]],2))&amp;_xlfn.CONCAT("-",DataCollect[[#This Row],[Installation Year]])</f>
        <v>#VALUE!</v>
      </c>
      <c r="B489">
        <f>IF(COUNTIF($A$4:$A489,A489)-COUNTIF($A$4:$A489,"-")=0,"",COUNTIF($A$4:$A489,A489)-COUNTIF($A$4:$A489,"-"))</f>
        <v>-314</v>
      </c>
      <c r="C489" t="e">
        <f t="shared" si="7"/>
        <v>#VALUE!</v>
      </c>
    </row>
    <row r="490" spans="1:3" x14ac:dyDescent="0.25">
      <c r="A490" t="e">
        <f>IF(DataCollect[[#This Row],[Category]]="","",LEFT(DataCollect[[#This Row],[Category]],2)&amp;LEFT(DataCollect[[#This Row],[Type]],2))&amp;_xlfn.CONCAT("-",DataCollect[[#This Row],[Installation Year]])</f>
        <v>#VALUE!</v>
      </c>
      <c r="B490">
        <f>IF(COUNTIF($A$4:$A490,A490)-COUNTIF($A$4:$A490,"-")=0,"",COUNTIF($A$4:$A490,A490)-COUNTIF($A$4:$A490,"-"))</f>
        <v>-313</v>
      </c>
      <c r="C490" t="e">
        <f t="shared" si="7"/>
        <v>#VALUE!</v>
      </c>
    </row>
    <row r="491" spans="1:3" x14ac:dyDescent="0.25">
      <c r="A491" t="e">
        <f>IF(DataCollect[[#This Row],[Category]]="","",LEFT(DataCollect[[#This Row],[Category]],2)&amp;LEFT(DataCollect[[#This Row],[Type]],2))&amp;_xlfn.CONCAT("-",DataCollect[[#This Row],[Installation Year]])</f>
        <v>#VALUE!</v>
      </c>
      <c r="B491">
        <f>IF(COUNTIF($A$4:$A491,A491)-COUNTIF($A$4:$A491,"-")=0,"",COUNTIF($A$4:$A491,A491)-COUNTIF($A$4:$A491,"-"))</f>
        <v>-312</v>
      </c>
      <c r="C491" t="e">
        <f t="shared" si="7"/>
        <v>#VALUE!</v>
      </c>
    </row>
    <row r="492" spans="1:3" x14ac:dyDescent="0.25">
      <c r="A492" t="e">
        <f>IF(DataCollect[[#This Row],[Category]]="","",LEFT(DataCollect[[#This Row],[Category]],2)&amp;LEFT(DataCollect[[#This Row],[Type]],2))&amp;_xlfn.CONCAT("-",DataCollect[[#This Row],[Installation Year]])</f>
        <v>#VALUE!</v>
      </c>
      <c r="B492">
        <f>IF(COUNTIF($A$4:$A492,A492)-COUNTIF($A$4:$A492,"-")=0,"",COUNTIF($A$4:$A492,A492)-COUNTIF($A$4:$A492,"-"))</f>
        <v>-311</v>
      </c>
      <c r="C492" t="e">
        <f t="shared" si="7"/>
        <v>#VALUE!</v>
      </c>
    </row>
    <row r="493" spans="1:3" x14ac:dyDescent="0.25">
      <c r="A493" t="e">
        <f>IF(DataCollect[[#This Row],[Category]]="","",LEFT(DataCollect[[#This Row],[Category]],2)&amp;LEFT(DataCollect[[#This Row],[Type]],2))&amp;_xlfn.CONCAT("-",DataCollect[[#This Row],[Installation Year]])</f>
        <v>#VALUE!</v>
      </c>
      <c r="B493">
        <f>IF(COUNTIF($A$4:$A493,A493)-COUNTIF($A$4:$A493,"-")=0,"",COUNTIF($A$4:$A493,A493)-COUNTIF($A$4:$A493,"-"))</f>
        <v>-310</v>
      </c>
      <c r="C493" t="e">
        <f t="shared" si="7"/>
        <v>#VALUE!</v>
      </c>
    </row>
    <row r="494" spans="1:3" x14ac:dyDescent="0.25">
      <c r="A494" t="e">
        <f>IF(DataCollect[[#This Row],[Category]]="","",LEFT(DataCollect[[#This Row],[Category]],2)&amp;LEFT(DataCollect[[#This Row],[Type]],2))&amp;_xlfn.CONCAT("-",DataCollect[[#This Row],[Installation Year]])</f>
        <v>#VALUE!</v>
      </c>
      <c r="B494">
        <f>IF(COUNTIF($A$4:$A494,A494)-COUNTIF($A$4:$A494,"-")=0,"",COUNTIF($A$4:$A494,A494)-COUNTIF($A$4:$A494,"-"))</f>
        <v>-309</v>
      </c>
      <c r="C494" t="e">
        <f t="shared" si="7"/>
        <v>#VALUE!</v>
      </c>
    </row>
    <row r="495" spans="1:3" x14ac:dyDescent="0.25">
      <c r="A495" t="e">
        <f>IF(DataCollect[[#This Row],[Category]]="","",LEFT(DataCollect[[#This Row],[Category]],2)&amp;LEFT(DataCollect[[#This Row],[Type]],2))&amp;_xlfn.CONCAT("-",DataCollect[[#This Row],[Installation Year]])</f>
        <v>#VALUE!</v>
      </c>
      <c r="B495">
        <f>IF(COUNTIF($A$4:$A495,A495)-COUNTIF($A$4:$A495,"-")=0,"",COUNTIF($A$4:$A495,A495)-COUNTIF($A$4:$A495,"-"))</f>
        <v>-308</v>
      </c>
      <c r="C495" t="e">
        <f t="shared" si="7"/>
        <v>#VALUE!</v>
      </c>
    </row>
    <row r="496" spans="1:3" x14ac:dyDescent="0.25">
      <c r="A496" t="e">
        <f>IF(DataCollect[[#This Row],[Category]]="","",LEFT(DataCollect[[#This Row],[Category]],2)&amp;LEFT(DataCollect[[#This Row],[Type]],2))&amp;_xlfn.CONCAT("-",DataCollect[[#This Row],[Installation Year]])</f>
        <v>#VALUE!</v>
      </c>
      <c r="B496">
        <f>IF(COUNTIF($A$4:$A496,A496)-COUNTIF($A$4:$A496,"-")=0,"",COUNTIF($A$4:$A496,A496)-COUNTIF($A$4:$A496,"-"))</f>
        <v>-307</v>
      </c>
      <c r="C496" t="e">
        <f t="shared" si="7"/>
        <v>#VALUE!</v>
      </c>
    </row>
    <row r="497" spans="1:3" x14ac:dyDescent="0.25">
      <c r="A497" t="e">
        <f>IF(DataCollect[[#This Row],[Category]]="","",LEFT(DataCollect[[#This Row],[Category]],2)&amp;LEFT(DataCollect[[#This Row],[Type]],2))&amp;_xlfn.CONCAT("-",DataCollect[[#This Row],[Installation Year]])</f>
        <v>#VALUE!</v>
      </c>
      <c r="B497">
        <f>IF(COUNTIF($A$4:$A497,A497)-COUNTIF($A$4:$A497,"-")=0,"",COUNTIF($A$4:$A497,A497)-COUNTIF($A$4:$A497,"-"))</f>
        <v>-306</v>
      </c>
      <c r="C497" t="e">
        <f t="shared" si="7"/>
        <v>#VALUE!</v>
      </c>
    </row>
    <row r="498" spans="1:3" x14ac:dyDescent="0.25">
      <c r="A498" t="e">
        <f>IF(DataCollect[[#This Row],[Category]]="","",LEFT(DataCollect[[#This Row],[Category]],2)&amp;LEFT(DataCollect[[#This Row],[Type]],2))&amp;_xlfn.CONCAT("-",DataCollect[[#This Row],[Installation Year]])</f>
        <v>#VALUE!</v>
      </c>
      <c r="B498">
        <f>IF(COUNTIF($A$4:$A498,A498)-COUNTIF($A$4:$A498,"-")=0,"",COUNTIF($A$4:$A498,A498)-COUNTIF($A$4:$A498,"-"))</f>
        <v>-305</v>
      </c>
      <c r="C498" t="e">
        <f t="shared" si="7"/>
        <v>#VALUE!</v>
      </c>
    </row>
    <row r="499" spans="1:3" x14ac:dyDescent="0.25">
      <c r="A499" t="e">
        <f>IF(DataCollect[[#This Row],[Category]]="","",LEFT(DataCollect[[#This Row],[Category]],2)&amp;LEFT(DataCollect[[#This Row],[Type]],2))&amp;_xlfn.CONCAT("-",DataCollect[[#This Row],[Installation Year]])</f>
        <v>#VALUE!</v>
      </c>
      <c r="B499">
        <f>IF(COUNTIF($A$4:$A499,A499)-COUNTIF($A$4:$A499,"-")=0,"",COUNTIF($A$4:$A499,A499)-COUNTIF($A$4:$A499,"-"))</f>
        <v>-304</v>
      </c>
      <c r="C499" t="e">
        <f t="shared" si="7"/>
        <v>#VALUE!</v>
      </c>
    </row>
    <row r="500" spans="1:3" x14ac:dyDescent="0.25">
      <c r="A500" t="e">
        <f>IF(DataCollect[[#This Row],[Category]]="","",LEFT(DataCollect[[#This Row],[Category]],2)&amp;LEFT(DataCollect[[#This Row],[Type]],2))&amp;_xlfn.CONCAT("-",DataCollect[[#This Row],[Installation Year]])</f>
        <v>#VALUE!</v>
      </c>
      <c r="B500">
        <f>IF(COUNTIF($A$4:$A500,A500)-COUNTIF($A$4:$A500,"-")=0,"",COUNTIF($A$4:$A500,A500)-COUNTIF($A$4:$A500,"-"))</f>
        <v>-303</v>
      </c>
      <c r="C500" t="e">
        <f t="shared" si="7"/>
        <v>#VALUE!</v>
      </c>
    </row>
    <row r="501" spans="1:3" x14ac:dyDescent="0.25">
      <c r="A501" t="e">
        <f>IF(DataCollect[[#This Row],[Category]]="","",LEFT(DataCollect[[#This Row],[Category]],2)&amp;LEFT(DataCollect[[#This Row],[Type]],2))&amp;_xlfn.CONCAT("-",DataCollect[[#This Row],[Installation Year]])</f>
        <v>#VALUE!</v>
      </c>
      <c r="B501">
        <f>IF(COUNTIF($A$4:$A501,A501)-COUNTIF($A$4:$A501,"-")=0,"",COUNTIF($A$4:$A501,A501)-COUNTIF($A$4:$A501,"-"))</f>
        <v>-302</v>
      </c>
      <c r="C501" t="e">
        <f t="shared" si="7"/>
        <v>#VALUE!</v>
      </c>
    </row>
    <row r="502" spans="1:3" x14ac:dyDescent="0.25">
      <c r="A502" t="e">
        <f>IF(DataCollect[[#This Row],[Category]]="","",LEFT(DataCollect[[#This Row],[Category]],2)&amp;LEFT(DataCollect[[#This Row],[Type]],2))&amp;_xlfn.CONCAT("-",DataCollect[[#This Row],[Installation Year]])</f>
        <v>#VALUE!</v>
      </c>
      <c r="B502">
        <f>IF(COUNTIF($A$4:$A502,A502)-COUNTIF($A$4:$A502,"-")=0,"",COUNTIF($A$4:$A502,A502)-COUNTIF($A$4:$A502,"-"))</f>
        <v>-301</v>
      </c>
      <c r="C502" t="e">
        <f t="shared" si="7"/>
        <v>#VALUE!</v>
      </c>
    </row>
    <row r="503" spans="1:3" x14ac:dyDescent="0.25">
      <c r="A503" t="e">
        <f>IF(DataCollect[[#This Row],[Category]]="","",LEFT(DataCollect[[#This Row],[Category]],2)&amp;LEFT(DataCollect[[#This Row],[Type]],2))&amp;_xlfn.CONCAT("-",DataCollect[[#This Row],[Installation Year]])</f>
        <v>#VALUE!</v>
      </c>
      <c r="B503">
        <f>IF(COUNTIF($A$4:$A503,A503)-COUNTIF($A$4:$A503,"-")=0,"",COUNTIF($A$4:$A503,A503)-COUNTIF($A$4:$A503,"-"))</f>
        <v>-300</v>
      </c>
      <c r="C503" t="e">
        <f t="shared" si="7"/>
        <v>#VALUE!</v>
      </c>
    </row>
    <row r="504" spans="1:3" x14ac:dyDescent="0.25">
      <c r="A504" t="e">
        <f>IF(DataCollect[[#This Row],[Category]]="","",LEFT(DataCollect[[#This Row],[Category]],2)&amp;LEFT(DataCollect[[#This Row],[Type]],2))&amp;_xlfn.CONCAT("-",DataCollect[[#This Row],[Installation Year]])</f>
        <v>#VALUE!</v>
      </c>
      <c r="B504">
        <f>IF(COUNTIF($A$4:$A504,A504)-COUNTIF($A$4:$A504,"-")=0,"",COUNTIF($A$4:$A504,A504)-COUNTIF($A$4:$A504,"-"))</f>
        <v>-299</v>
      </c>
      <c r="C504" t="e">
        <f t="shared" si="7"/>
        <v>#VALUE!</v>
      </c>
    </row>
    <row r="505" spans="1:3" x14ac:dyDescent="0.25">
      <c r="A505" t="e">
        <f>IF(DataCollect[[#This Row],[Category]]="","",LEFT(DataCollect[[#This Row],[Category]],2)&amp;LEFT(DataCollect[[#This Row],[Type]],2))&amp;_xlfn.CONCAT("-",DataCollect[[#This Row],[Installation Year]])</f>
        <v>#VALUE!</v>
      </c>
      <c r="B505">
        <f>IF(COUNTIF($A$4:$A505,A505)-COUNTIF($A$4:$A505,"-")=0,"",COUNTIF($A$4:$A505,A505)-COUNTIF($A$4:$A505,"-"))</f>
        <v>-298</v>
      </c>
      <c r="C505" t="e">
        <f t="shared" si="7"/>
        <v>#VALUE!</v>
      </c>
    </row>
    <row r="506" spans="1:3" x14ac:dyDescent="0.25">
      <c r="A506" t="e">
        <f>IF(DataCollect[[#This Row],[Category]]="","",LEFT(DataCollect[[#This Row],[Category]],2)&amp;LEFT(DataCollect[[#This Row],[Type]],2))&amp;_xlfn.CONCAT("-",DataCollect[[#This Row],[Installation Year]])</f>
        <v>#VALUE!</v>
      </c>
      <c r="B506">
        <f>IF(COUNTIF($A$4:$A506,A506)-COUNTIF($A$4:$A506,"-")=0,"",COUNTIF($A$4:$A506,A506)-COUNTIF($A$4:$A506,"-"))</f>
        <v>-297</v>
      </c>
      <c r="C506" t="e">
        <f t="shared" si="7"/>
        <v>#VALUE!</v>
      </c>
    </row>
    <row r="507" spans="1:3" x14ac:dyDescent="0.25">
      <c r="A507" t="e">
        <f>IF(DataCollect[[#This Row],[Category]]="","",LEFT(DataCollect[[#This Row],[Category]],2)&amp;LEFT(DataCollect[[#This Row],[Type]],2))&amp;_xlfn.CONCAT("-",DataCollect[[#This Row],[Installation Year]])</f>
        <v>#VALUE!</v>
      </c>
      <c r="B507">
        <f>IF(COUNTIF($A$4:$A507,A507)-COUNTIF($A$4:$A507,"-")=0,"",COUNTIF($A$4:$A507,A507)-COUNTIF($A$4:$A507,"-"))</f>
        <v>-296</v>
      </c>
      <c r="C507" t="e">
        <f t="shared" si="7"/>
        <v>#VALUE!</v>
      </c>
    </row>
    <row r="508" spans="1:3" x14ac:dyDescent="0.25">
      <c r="A508" t="e">
        <f>IF(DataCollect[[#This Row],[Category]]="","",LEFT(DataCollect[[#This Row],[Category]],2)&amp;LEFT(DataCollect[[#This Row],[Type]],2))&amp;_xlfn.CONCAT("-",DataCollect[[#This Row],[Installation Year]])</f>
        <v>#VALUE!</v>
      </c>
      <c r="B508">
        <f>IF(COUNTIF($A$4:$A508,A508)-COUNTIF($A$4:$A508,"-")=0,"",COUNTIF($A$4:$A508,A508)-COUNTIF($A$4:$A508,"-"))</f>
        <v>-295</v>
      </c>
      <c r="C508" t="e">
        <f t="shared" si="7"/>
        <v>#VALUE!</v>
      </c>
    </row>
    <row r="509" spans="1:3" x14ac:dyDescent="0.25">
      <c r="A509" t="e">
        <f>IF(DataCollect[[#This Row],[Category]]="","",LEFT(DataCollect[[#This Row],[Category]],2)&amp;LEFT(DataCollect[[#This Row],[Type]],2))&amp;_xlfn.CONCAT("-",DataCollect[[#This Row],[Installation Year]])</f>
        <v>#VALUE!</v>
      </c>
      <c r="B509">
        <f>IF(COUNTIF($A$4:$A509,A509)-COUNTIF($A$4:$A509,"-")=0,"",COUNTIF($A$4:$A509,A509)-COUNTIF($A$4:$A509,"-"))</f>
        <v>-294</v>
      </c>
      <c r="C509" t="e">
        <f t="shared" si="7"/>
        <v>#VALUE!</v>
      </c>
    </row>
    <row r="510" spans="1:3" x14ac:dyDescent="0.25">
      <c r="A510" t="e">
        <f>IF(DataCollect[[#This Row],[Category]]="","",LEFT(DataCollect[[#This Row],[Category]],2)&amp;LEFT(DataCollect[[#This Row],[Type]],2))&amp;_xlfn.CONCAT("-",DataCollect[[#This Row],[Installation Year]])</f>
        <v>#VALUE!</v>
      </c>
      <c r="B510">
        <f>IF(COUNTIF($A$4:$A510,A510)-COUNTIF($A$4:$A510,"-")=0,"",COUNTIF($A$4:$A510,A510)-COUNTIF($A$4:$A510,"-"))</f>
        <v>-293</v>
      </c>
      <c r="C510" t="e">
        <f t="shared" si="7"/>
        <v>#VALUE!</v>
      </c>
    </row>
    <row r="511" spans="1:3" x14ac:dyDescent="0.25">
      <c r="A511" t="e">
        <f>IF(DataCollect[[#This Row],[Category]]="","",LEFT(DataCollect[[#This Row],[Category]],2)&amp;LEFT(DataCollect[[#This Row],[Type]],2))&amp;_xlfn.CONCAT("-",DataCollect[[#This Row],[Installation Year]])</f>
        <v>#VALUE!</v>
      </c>
      <c r="B511">
        <f>IF(COUNTIF($A$4:$A511,A511)-COUNTIF($A$4:$A511,"-")=0,"",COUNTIF($A$4:$A511,A511)-COUNTIF($A$4:$A511,"-"))</f>
        <v>-292</v>
      </c>
      <c r="C511" t="e">
        <f t="shared" ref="C511:C574" si="8">_xlfn.CONCAT($A511,"-",$B511)</f>
        <v>#VALUE!</v>
      </c>
    </row>
    <row r="512" spans="1:3" x14ac:dyDescent="0.25">
      <c r="A512" t="e">
        <f>IF(DataCollect[[#This Row],[Category]]="","",LEFT(DataCollect[[#This Row],[Category]],2)&amp;LEFT(DataCollect[[#This Row],[Type]],2))&amp;_xlfn.CONCAT("-",DataCollect[[#This Row],[Installation Year]])</f>
        <v>#VALUE!</v>
      </c>
      <c r="B512">
        <f>IF(COUNTIF($A$4:$A512,A512)-COUNTIF($A$4:$A512,"-")=0,"",COUNTIF($A$4:$A512,A512)-COUNTIF($A$4:$A512,"-"))</f>
        <v>-291</v>
      </c>
      <c r="C512" t="e">
        <f t="shared" si="8"/>
        <v>#VALUE!</v>
      </c>
    </row>
    <row r="513" spans="1:3" x14ac:dyDescent="0.25">
      <c r="A513" t="e">
        <f>IF(DataCollect[[#This Row],[Category]]="","",LEFT(DataCollect[[#This Row],[Category]],2)&amp;LEFT(DataCollect[[#This Row],[Type]],2))&amp;_xlfn.CONCAT("-",DataCollect[[#This Row],[Installation Year]])</f>
        <v>#VALUE!</v>
      </c>
      <c r="B513">
        <f>IF(COUNTIF($A$4:$A513,A513)-COUNTIF($A$4:$A513,"-")=0,"",COUNTIF($A$4:$A513,A513)-COUNTIF($A$4:$A513,"-"))</f>
        <v>-290</v>
      </c>
      <c r="C513" t="e">
        <f t="shared" si="8"/>
        <v>#VALUE!</v>
      </c>
    </row>
    <row r="514" spans="1:3" x14ac:dyDescent="0.25">
      <c r="A514" t="e">
        <f>IF(DataCollect[[#This Row],[Category]]="","",LEFT(DataCollect[[#This Row],[Category]],2)&amp;LEFT(DataCollect[[#This Row],[Type]],2))&amp;_xlfn.CONCAT("-",DataCollect[[#This Row],[Installation Year]])</f>
        <v>#VALUE!</v>
      </c>
      <c r="B514">
        <f>IF(COUNTIF($A$4:$A514,A514)-COUNTIF($A$4:$A514,"-")=0,"",COUNTIF($A$4:$A514,A514)-COUNTIF($A$4:$A514,"-"))</f>
        <v>-289</v>
      </c>
      <c r="C514" t="e">
        <f t="shared" si="8"/>
        <v>#VALUE!</v>
      </c>
    </row>
    <row r="515" spans="1:3" x14ac:dyDescent="0.25">
      <c r="A515" t="e">
        <f>IF(DataCollect[[#This Row],[Category]]="","",LEFT(DataCollect[[#This Row],[Category]],2)&amp;LEFT(DataCollect[[#This Row],[Type]],2))&amp;_xlfn.CONCAT("-",DataCollect[[#This Row],[Installation Year]])</f>
        <v>#VALUE!</v>
      </c>
      <c r="B515">
        <f>IF(COUNTIF($A$4:$A515,A515)-COUNTIF($A$4:$A515,"-")=0,"",COUNTIF($A$4:$A515,A515)-COUNTIF($A$4:$A515,"-"))</f>
        <v>-288</v>
      </c>
      <c r="C515" t="e">
        <f t="shared" si="8"/>
        <v>#VALUE!</v>
      </c>
    </row>
    <row r="516" spans="1:3" x14ac:dyDescent="0.25">
      <c r="A516" t="e">
        <f>IF(DataCollect[[#This Row],[Category]]="","",LEFT(DataCollect[[#This Row],[Category]],2)&amp;LEFT(DataCollect[[#This Row],[Type]],2))&amp;_xlfn.CONCAT("-",DataCollect[[#This Row],[Installation Year]])</f>
        <v>#VALUE!</v>
      </c>
      <c r="B516">
        <f>IF(COUNTIF($A$4:$A516,A516)-COUNTIF($A$4:$A516,"-")=0,"",COUNTIF($A$4:$A516,A516)-COUNTIF($A$4:$A516,"-"))</f>
        <v>-287</v>
      </c>
      <c r="C516" t="e">
        <f t="shared" si="8"/>
        <v>#VALUE!</v>
      </c>
    </row>
    <row r="517" spans="1:3" x14ac:dyDescent="0.25">
      <c r="A517" t="e">
        <f>IF(DataCollect[[#This Row],[Category]]="","",LEFT(DataCollect[[#This Row],[Category]],2)&amp;LEFT(DataCollect[[#This Row],[Type]],2))&amp;_xlfn.CONCAT("-",DataCollect[[#This Row],[Installation Year]])</f>
        <v>#VALUE!</v>
      </c>
      <c r="B517">
        <f>IF(COUNTIF($A$4:$A517,A517)-COUNTIF($A$4:$A517,"-")=0,"",COUNTIF($A$4:$A517,A517)-COUNTIF($A$4:$A517,"-"))</f>
        <v>-286</v>
      </c>
      <c r="C517" t="e">
        <f t="shared" si="8"/>
        <v>#VALUE!</v>
      </c>
    </row>
    <row r="518" spans="1:3" x14ac:dyDescent="0.25">
      <c r="A518" t="e">
        <f>IF(DataCollect[[#This Row],[Category]]="","",LEFT(DataCollect[[#This Row],[Category]],2)&amp;LEFT(DataCollect[[#This Row],[Type]],2))&amp;_xlfn.CONCAT("-",DataCollect[[#This Row],[Installation Year]])</f>
        <v>#VALUE!</v>
      </c>
      <c r="B518">
        <f>IF(COUNTIF($A$4:$A518,A518)-COUNTIF($A$4:$A518,"-")=0,"",COUNTIF($A$4:$A518,A518)-COUNTIF($A$4:$A518,"-"))</f>
        <v>-285</v>
      </c>
      <c r="C518" t="e">
        <f t="shared" si="8"/>
        <v>#VALUE!</v>
      </c>
    </row>
    <row r="519" spans="1:3" x14ac:dyDescent="0.25">
      <c r="A519" t="e">
        <f>IF(DataCollect[[#This Row],[Category]]="","",LEFT(DataCollect[[#This Row],[Category]],2)&amp;LEFT(DataCollect[[#This Row],[Type]],2))&amp;_xlfn.CONCAT("-",DataCollect[[#This Row],[Installation Year]])</f>
        <v>#VALUE!</v>
      </c>
      <c r="B519">
        <f>IF(COUNTIF($A$4:$A519,A519)-COUNTIF($A$4:$A519,"-")=0,"",COUNTIF($A$4:$A519,A519)-COUNTIF($A$4:$A519,"-"))</f>
        <v>-284</v>
      </c>
      <c r="C519" t="e">
        <f t="shared" si="8"/>
        <v>#VALUE!</v>
      </c>
    </row>
    <row r="520" spans="1:3" x14ac:dyDescent="0.25">
      <c r="A520" t="e">
        <f>IF(DataCollect[[#This Row],[Category]]="","",LEFT(DataCollect[[#This Row],[Category]],2)&amp;LEFT(DataCollect[[#This Row],[Type]],2))&amp;_xlfn.CONCAT("-",DataCollect[[#This Row],[Installation Year]])</f>
        <v>#VALUE!</v>
      </c>
      <c r="B520">
        <f>IF(COUNTIF($A$4:$A520,A520)-COUNTIF($A$4:$A520,"-")=0,"",COUNTIF($A$4:$A520,A520)-COUNTIF($A$4:$A520,"-"))</f>
        <v>-283</v>
      </c>
      <c r="C520" t="e">
        <f t="shared" si="8"/>
        <v>#VALUE!</v>
      </c>
    </row>
    <row r="521" spans="1:3" x14ac:dyDescent="0.25">
      <c r="A521" t="e">
        <f>IF(DataCollect[[#This Row],[Category]]="","",LEFT(DataCollect[[#This Row],[Category]],2)&amp;LEFT(DataCollect[[#This Row],[Type]],2))&amp;_xlfn.CONCAT("-",DataCollect[[#This Row],[Installation Year]])</f>
        <v>#VALUE!</v>
      </c>
      <c r="B521">
        <f>IF(COUNTIF($A$4:$A521,A521)-COUNTIF($A$4:$A521,"-")=0,"",COUNTIF($A$4:$A521,A521)-COUNTIF($A$4:$A521,"-"))</f>
        <v>-282</v>
      </c>
      <c r="C521" t="e">
        <f t="shared" si="8"/>
        <v>#VALUE!</v>
      </c>
    </row>
    <row r="522" spans="1:3" x14ac:dyDescent="0.25">
      <c r="A522" t="e">
        <f>IF(DataCollect[[#This Row],[Category]]="","",LEFT(DataCollect[[#This Row],[Category]],2)&amp;LEFT(DataCollect[[#This Row],[Type]],2))&amp;_xlfn.CONCAT("-",DataCollect[[#This Row],[Installation Year]])</f>
        <v>#VALUE!</v>
      </c>
      <c r="B522">
        <f>IF(COUNTIF($A$4:$A522,A522)-COUNTIF($A$4:$A522,"-")=0,"",COUNTIF($A$4:$A522,A522)-COUNTIF($A$4:$A522,"-"))</f>
        <v>-281</v>
      </c>
      <c r="C522" t="e">
        <f t="shared" si="8"/>
        <v>#VALUE!</v>
      </c>
    </row>
    <row r="523" spans="1:3" x14ac:dyDescent="0.25">
      <c r="A523" t="e">
        <f>IF(DataCollect[[#This Row],[Category]]="","",LEFT(DataCollect[[#This Row],[Category]],2)&amp;LEFT(DataCollect[[#This Row],[Type]],2))&amp;_xlfn.CONCAT("-",DataCollect[[#This Row],[Installation Year]])</f>
        <v>#VALUE!</v>
      </c>
      <c r="B523">
        <f>IF(COUNTIF($A$4:$A523,A523)-COUNTIF($A$4:$A523,"-")=0,"",COUNTIF($A$4:$A523,A523)-COUNTIF($A$4:$A523,"-"))</f>
        <v>-280</v>
      </c>
      <c r="C523" t="e">
        <f t="shared" si="8"/>
        <v>#VALUE!</v>
      </c>
    </row>
    <row r="524" spans="1:3" x14ac:dyDescent="0.25">
      <c r="A524" t="e">
        <f>IF(DataCollect[[#This Row],[Category]]="","",LEFT(DataCollect[[#This Row],[Category]],2)&amp;LEFT(DataCollect[[#This Row],[Type]],2))&amp;_xlfn.CONCAT("-",DataCollect[[#This Row],[Installation Year]])</f>
        <v>#VALUE!</v>
      </c>
      <c r="B524">
        <f>IF(COUNTIF($A$4:$A524,A524)-COUNTIF($A$4:$A524,"-")=0,"",COUNTIF($A$4:$A524,A524)-COUNTIF($A$4:$A524,"-"))</f>
        <v>-279</v>
      </c>
      <c r="C524" t="e">
        <f t="shared" si="8"/>
        <v>#VALUE!</v>
      </c>
    </row>
    <row r="525" spans="1:3" x14ac:dyDescent="0.25">
      <c r="A525" t="e">
        <f>IF(DataCollect[[#This Row],[Category]]="","",LEFT(DataCollect[[#This Row],[Category]],2)&amp;LEFT(DataCollect[[#This Row],[Type]],2))&amp;_xlfn.CONCAT("-",DataCollect[[#This Row],[Installation Year]])</f>
        <v>#VALUE!</v>
      </c>
      <c r="B525">
        <f>IF(COUNTIF($A$4:$A525,A525)-COUNTIF($A$4:$A525,"-")=0,"",COUNTIF($A$4:$A525,A525)-COUNTIF($A$4:$A525,"-"))</f>
        <v>-278</v>
      </c>
      <c r="C525" t="e">
        <f t="shared" si="8"/>
        <v>#VALUE!</v>
      </c>
    </row>
    <row r="526" spans="1:3" x14ac:dyDescent="0.25">
      <c r="A526" t="e">
        <f>IF(DataCollect[[#This Row],[Category]]="","",LEFT(DataCollect[[#This Row],[Category]],2)&amp;LEFT(DataCollect[[#This Row],[Type]],2))&amp;_xlfn.CONCAT("-",DataCollect[[#This Row],[Installation Year]])</f>
        <v>#VALUE!</v>
      </c>
      <c r="B526">
        <f>IF(COUNTIF($A$4:$A526,A526)-COUNTIF($A$4:$A526,"-")=0,"",COUNTIF($A$4:$A526,A526)-COUNTIF($A$4:$A526,"-"))</f>
        <v>-277</v>
      </c>
      <c r="C526" t="e">
        <f t="shared" si="8"/>
        <v>#VALUE!</v>
      </c>
    </row>
    <row r="527" spans="1:3" x14ac:dyDescent="0.25">
      <c r="A527" t="e">
        <f>IF(DataCollect[[#This Row],[Category]]="","",LEFT(DataCollect[[#This Row],[Category]],2)&amp;LEFT(DataCollect[[#This Row],[Type]],2))&amp;_xlfn.CONCAT("-",DataCollect[[#This Row],[Installation Year]])</f>
        <v>#VALUE!</v>
      </c>
      <c r="B527">
        <f>IF(COUNTIF($A$4:$A527,A527)-COUNTIF($A$4:$A527,"-")=0,"",COUNTIF($A$4:$A527,A527)-COUNTIF($A$4:$A527,"-"))</f>
        <v>-276</v>
      </c>
      <c r="C527" t="e">
        <f t="shared" si="8"/>
        <v>#VALUE!</v>
      </c>
    </row>
    <row r="528" spans="1:3" x14ac:dyDescent="0.25">
      <c r="A528" t="e">
        <f>IF(DataCollect[[#This Row],[Category]]="","",LEFT(DataCollect[[#This Row],[Category]],2)&amp;LEFT(DataCollect[[#This Row],[Type]],2))&amp;_xlfn.CONCAT("-",DataCollect[[#This Row],[Installation Year]])</f>
        <v>#VALUE!</v>
      </c>
      <c r="B528">
        <f>IF(COUNTIF($A$4:$A528,A528)-COUNTIF($A$4:$A528,"-")=0,"",COUNTIF($A$4:$A528,A528)-COUNTIF($A$4:$A528,"-"))</f>
        <v>-275</v>
      </c>
      <c r="C528" t="e">
        <f t="shared" si="8"/>
        <v>#VALUE!</v>
      </c>
    </row>
    <row r="529" spans="1:3" x14ac:dyDescent="0.25">
      <c r="A529" t="e">
        <f>IF(DataCollect[[#This Row],[Category]]="","",LEFT(DataCollect[[#This Row],[Category]],2)&amp;LEFT(DataCollect[[#This Row],[Type]],2))&amp;_xlfn.CONCAT("-",DataCollect[[#This Row],[Installation Year]])</f>
        <v>#VALUE!</v>
      </c>
      <c r="B529">
        <f>IF(COUNTIF($A$4:$A529,A529)-COUNTIF($A$4:$A529,"-")=0,"",COUNTIF($A$4:$A529,A529)-COUNTIF($A$4:$A529,"-"))</f>
        <v>-274</v>
      </c>
      <c r="C529" t="e">
        <f t="shared" si="8"/>
        <v>#VALUE!</v>
      </c>
    </row>
    <row r="530" spans="1:3" x14ac:dyDescent="0.25">
      <c r="A530" t="e">
        <f>IF(DataCollect[[#This Row],[Category]]="","",LEFT(DataCollect[[#This Row],[Category]],2)&amp;LEFT(DataCollect[[#This Row],[Type]],2))&amp;_xlfn.CONCAT("-",DataCollect[[#This Row],[Installation Year]])</f>
        <v>#VALUE!</v>
      </c>
      <c r="B530">
        <f>IF(COUNTIF($A$4:$A530,A530)-COUNTIF($A$4:$A530,"-")=0,"",COUNTIF($A$4:$A530,A530)-COUNTIF($A$4:$A530,"-"))</f>
        <v>-273</v>
      </c>
      <c r="C530" t="e">
        <f t="shared" si="8"/>
        <v>#VALUE!</v>
      </c>
    </row>
    <row r="531" spans="1:3" x14ac:dyDescent="0.25">
      <c r="A531" t="e">
        <f>IF(DataCollect[[#This Row],[Category]]="","",LEFT(DataCollect[[#This Row],[Category]],2)&amp;LEFT(DataCollect[[#This Row],[Type]],2))&amp;_xlfn.CONCAT("-",DataCollect[[#This Row],[Installation Year]])</f>
        <v>#VALUE!</v>
      </c>
      <c r="B531">
        <f>IF(COUNTIF($A$4:$A531,A531)-COUNTIF($A$4:$A531,"-")=0,"",COUNTIF($A$4:$A531,A531)-COUNTIF($A$4:$A531,"-"))</f>
        <v>-272</v>
      </c>
      <c r="C531" t="e">
        <f t="shared" si="8"/>
        <v>#VALUE!</v>
      </c>
    </row>
    <row r="532" spans="1:3" x14ac:dyDescent="0.25">
      <c r="A532" t="e">
        <f>IF(DataCollect[[#This Row],[Category]]="","",LEFT(DataCollect[[#This Row],[Category]],2)&amp;LEFT(DataCollect[[#This Row],[Type]],2))&amp;_xlfn.CONCAT("-",DataCollect[[#This Row],[Installation Year]])</f>
        <v>#VALUE!</v>
      </c>
      <c r="B532">
        <f>IF(COUNTIF($A$4:$A532,A532)-COUNTIF($A$4:$A532,"-")=0,"",COUNTIF($A$4:$A532,A532)-COUNTIF($A$4:$A532,"-"))</f>
        <v>-271</v>
      </c>
      <c r="C532" t="e">
        <f t="shared" si="8"/>
        <v>#VALUE!</v>
      </c>
    </row>
    <row r="533" spans="1:3" x14ac:dyDescent="0.25">
      <c r="A533" t="e">
        <f>IF(DataCollect[[#This Row],[Category]]="","",LEFT(DataCollect[[#This Row],[Category]],2)&amp;LEFT(DataCollect[[#This Row],[Type]],2))&amp;_xlfn.CONCAT("-",DataCollect[[#This Row],[Installation Year]])</f>
        <v>#VALUE!</v>
      </c>
      <c r="B533">
        <f>IF(COUNTIF($A$4:$A533,A533)-COUNTIF($A$4:$A533,"-")=0,"",COUNTIF($A$4:$A533,A533)-COUNTIF($A$4:$A533,"-"))</f>
        <v>-270</v>
      </c>
      <c r="C533" t="e">
        <f t="shared" si="8"/>
        <v>#VALUE!</v>
      </c>
    </row>
    <row r="534" spans="1:3" x14ac:dyDescent="0.25">
      <c r="A534" t="e">
        <f>IF(DataCollect[[#This Row],[Category]]="","",LEFT(DataCollect[[#This Row],[Category]],2)&amp;LEFT(DataCollect[[#This Row],[Type]],2))&amp;_xlfn.CONCAT("-",DataCollect[[#This Row],[Installation Year]])</f>
        <v>#VALUE!</v>
      </c>
      <c r="B534">
        <f>IF(COUNTIF($A$4:$A534,A534)-COUNTIF($A$4:$A534,"-")=0,"",COUNTIF($A$4:$A534,A534)-COUNTIF($A$4:$A534,"-"))</f>
        <v>-269</v>
      </c>
      <c r="C534" t="e">
        <f t="shared" si="8"/>
        <v>#VALUE!</v>
      </c>
    </row>
    <row r="535" spans="1:3" x14ac:dyDescent="0.25">
      <c r="A535" t="e">
        <f>IF(DataCollect[[#This Row],[Category]]="","",LEFT(DataCollect[[#This Row],[Category]],2)&amp;LEFT(DataCollect[[#This Row],[Type]],2))&amp;_xlfn.CONCAT("-",DataCollect[[#This Row],[Installation Year]])</f>
        <v>#VALUE!</v>
      </c>
      <c r="B535">
        <f>IF(COUNTIF($A$4:$A535,A535)-COUNTIF($A$4:$A535,"-")=0,"",COUNTIF($A$4:$A535,A535)-COUNTIF($A$4:$A535,"-"))</f>
        <v>-268</v>
      </c>
      <c r="C535" t="e">
        <f t="shared" si="8"/>
        <v>#VALUE!</v>
      </c>
    </row>
    <row r="536" spans="1:3" x14ac:dyDescent="0.25">
      <c r="A536" t="e">
        <f>IF(DataCollect[[#This Row],[Category]]="","",LEFT(DataCollect[[#This Row],[Category]],2)&amp;LEFT(DataCollect[[#This Row],[Type]],2))&amp;_xlfn.CONCAT("-",DataCollect[[#This Row],[Installation Year]])</f>
        <v>#VALUE!</v>
      </c>
      <c r="B536">
        <f>IF(COUNTIF($A$4:$A536,A536)-COUNTIF($A$4:$A536,"-")=0,"",COUNTIF($A$4:$A536,A536)-COUNTIF($A$4:$A536,"-"))</f>
        <v>-267</v>
      </c>
      <c r="C536" t="e">
        <f t="shared" si="8"/>
        <v>#VALUE!</v>
      </c>
    </row>
    <row r="537" spans="1:3" x14ac:dyDescent="0.25">
      <c r="A537" t="e">
        <f>IF(DataCollect[[#This Row],[Category]]="","",LEFT(DataCollect[[#This Row],[Category]],2)&amp;LEFT(DataCollect[[#This Row],[Type]],2))&amp;_xlfn.CONCAT("-",DataCollect[[#This Row],[Installation Year]])</f>
        <v>#VALUE!</v>
      </c>
      <c r="B537">
        <f>IF(COUNTIF($A$4:$A537,A537)-COUNTIF($A$4:$A537,"-")=0,"",COUNTIF($A$4:$A537,A537)-COUNTIF($A$4:$A537,"-"))</f>
        <v>-266</v>
      </c>
      <c r="C537" t="e">
        <f t="shared" si="8"/>
        <v>#VALUE!</v>
      </c>
    </row>
    <row r="538" spans="1:3" x14ac:dyDescent="0.25">
      <c r="A538" t="e">
        <f>IF(DataCollect[[#This Row],[Category]]="","",LEFT(DataCollect[[#This Row],[Category]],2)&amp;LEFT(DataCollect[[#This Row],[Type]],2))&amp;_xlfn.CONCAT("-",DataCollect[[#This Row],[Installation Year]])</f>
        <v>#VALUE!</v>
      </c>
      <c r="B538">
        <f>IF(COUNTIF($A$4:$A538,A538)-COUNTIF($A$4:$A538,"-")=0,"",COUNTIF($A$4:$A538,A538)-COUNTIF($A$4:$A538,"-"))</f>
        <v>-265</v>
      </c>
      <c r="C538" t="e">
        <f t="shared" si="8"/>
        <v>#VALUE!</v>
      </c>
    </row>
    <row r="539" spans="1:3" x14ac:dyDescent="0.25">
      <c r="A539" t="e">
        <f>IF(DataCollect[[#This Row],[Category]]="","",LEFT(DataCollect[[#This Row],[Category]],2)&amp;LEFT(DataCollect[[#This Row],[Type]],2))&amp;_xlfn.CONCAT("-",DataCollect[[#This Row],[Installation Year]])</f>
        <v>#VALUE!</v>
      </c>
      <c r="B539">
        <f>IF(COUNTIF($A$4:$A539,A539)-COUNTIF($A$4:$A539,"-")=0,"",COUNTIF($A$4:$A539,A539)-COUNTIF($A$4:$A539,"-"))</f>
        <v>-264</v>
      </c>
      <c r="C539" t="e">
        <f t="shared" si="8"/>
        <v>#VALUE!</v>
      </c>
    </row>
    <row r="540" spans="1:3" x14ac:dyDescent="0.25">
      <c r="A540" t="e">
        <f>IF(DataCollect[[#This Row],[Category]]="","",LEFT(DataCollect[[#This Row],[Category]],2)&amp;LEFT(DataCollect[[#This Row],[Type]],2))&amp;_xlfn.CONCAT("-",DataCollect[[#This Row],[Installation Year]])</f>
        <v>#VALUE!</v>
      </c>
      <c r="B540">
        <f>IF(COUNTIF($A$4:$A540,A540)-COUNTIF($A$4:$A540,"-")=0,"",COUNTIF($A$4:$A540,A540)-COUNTIF($A$4:$A540,"-"))</f>
        <v>-263</v>
      </c>
      <c r="C540" t="e">
        <f t="shared" si="8"/>
        <v>#VALUE!</v>
      </c>
    </row>
    <row r="541" spans="1:3" x14ac:dyDescent="0.25">
      <c r="A541" t="e">
        <f>IF(DataCollect[[#This Row],[Category]]="","",LEFT(DataCollect[[#This Row],[Category]],2)&amp;LEFT(DataCollect[[#This Row],[Type]],2))&amp;_xlfn.CONCAT("-",DataCollect[[#This Row],[Installation Year]])</f>
        <v>#VALUE!</v>
      </c>
      <c r="B541">
        <f>IF(COUNTIF($A$4:$A541,A541)-COUNTIF($A$4:$A541,"-")=0,"",COUNTIF($A$4:$A541,A541)-COUNTIF($A$4:$A541,"-"))</f>
        <v>-262</v>
      </c>
      <c r="C541" t="e">
        <f t="shared" si="8"/>
        <v>#VALUE!</v>
      </c>
    </row>
    <row r="542" spans="1:3" x14ac:dyDescent="0.25">
      <c r="A542" t="e">
        <f>IF(DataCollect[[#This Row],[Category]]="","",LEFT(DataCollect[[#This Row],[Category]],2)&amp;LEFT(DataCollect[[#This Row],[Type]],2))&amp;_xlfn.CONCAT("-",DataCollect[[#This Row],[Installation Year]])</f>
        <v>#VALUE!</v>
      </c>
      <c r="B542">
        <f>IF(COUNTIF($A$4:$A542,A542)-COUNTIF($A$4:$A542,"-")=0,"",COUNTIF($A$4:$A542,A542)-COUNTIF($A$4:$A542,"-"))</f>
        <v>-261</v>
      </c>
      <c r="C542" t="e">
        <f t="shared" si="8"/>
        <v>#VALUE!</v>
      </c>
    </row>
    <row r="543" spans="1:3" x14ac:dyDescent="0.25">
      <c r="A543" t="e">
        <f>IF(DataCollect[[#This Row],[Category]]="","",LEFT(DataCollect[[#This Row],[Category]],2)&amp;LEFT(DataCollect[[#This Row],[Type]],2))&amp;_xlfn.CONCAT("-",DataCollect[[#This Row],[Installation Year]])</f>
        <v>#VALUE!</v>
      </c>
      <c r="B543">
        <f>IF(COUNTIF($A$4:$A543,A543)-COUNTIF($A$4:$A543,"-")=0,"",COUNTIF($A$4:$A543,A543)-COUNTIF($A$4:$A543,"-"))</f>
        <v>-260</v>
      </c>
      <c r="C543" t="e">
        <f t="shared" si="8"/>
        <v>#VALUE!</v>
      </c>
    </row>
    <row r="544" spans="1:3" x14ac:dyDescent="0.25">
      <c r="A544" t="e">
        <f>IF(DataCollect[[#This Row],[Category]]="","",LEFT(DataCollect[[#This Row],[Category]],2)&amp;LEFT(DataCollect[[#This Row],[Type]],2))&amp;_xlfn.CONCAT("-",DataCollect[[#This Row],[Installation Year]])</f>
        <v>#VALUE!</v>
      </c>
      <c r="B544">
        <f>IF(COUNTIF($A$4:$A544,A544)-COUNTIF($A$4:$A544,"-")=0,"",COUNTIF($A$4:$A544,A544)-COUNTIF($A$4:$A544,"-"))</f>
        <v>-259</v>
      </c>
      <c r="C544" t="e">
        <f t="shared" si="8"/>
        <v>#VALUE!</v>
      </c>
    </row>
    <row r="545" spans="1:3" x14ac:dyDescent="0.25">
      <c r="A545" t="e">
        <f>IF(DataCollect[[#This Row],[Category]]="","",LEFT(DataCollect[[#This Row],[Category]],2)&amp;LEFT(DataCollect[[#This Row],[Type]],2))&amp;_xlfn.CONCAT("-",DataCollect[[#This Row],[Installation Year]])</f>
        <v>#VALUE!</v>
      </c>
      <c r="B545">
        <f>IF(COUNTIF($A$4:$A545,A545)-COUNTIF($A$4:$A545,"-")=0,"",COUNTIF($A$4:$A545,A545)-COUNTIF($A$4:$A545,"-"))</f>
        <v>-258</v>
      </c>
      <c r="C545" t="e">
        <f t="shared" si="8"/>
        <v>#VALUE!</v>
      </c>
    </row>
    <row r="546" spans="1:3" x14ac:dyDescent="0.25">
      <c r="A546" t="e">
        <f>IF(DataCollect[[#This Row],[Category]]="","",LEFT(DataCollect[[#This Row],[Category]],2)&amp;LEFT(DataCollect[[#This Row],[Type]],2))&amp;_xlfn.CONCAT("-",DataCollect[[#This Row],[Installation Year]])</f>
        <v>#VALUE!</v>
      </c>
      <c r="B546">
        <f>IF(COUNTIF($A$4:$A546,A546)-COUNTIF($A$4:$A546,"-")=0,"",COUNTIF($A$4:$A546,A546)-COUNTIF($A$4:$A546,"-"))</f>
        <v>-257</v>
      </c>
      <c r="C546" t="e">
        <f t="shared" si="8"/>
        <v>#VALUE!</v>
      </c>
    </row>
    <row r="547" spans="1:3" x14ac:dyDescent="0.25">
      <c r="A547" t="e">
        <f>IF(DataCollect[[#This Row],[Category]]="","",LEFT(DataCollect[[#This Row],[Category]],2)&amp;LEFT(DataCollect[[#This Row],[Type]],2))&amp;_xlfn.CONCAT("-",DataCollect[[#This Row],[Installation Year]])</f>
        <v>#VALUE!</v>
      </c>
      <c r="B547">
        <f>IF(COUNTIF($A$4:$A547,A547)-COUNTIF($A$4:$A547,"-")=0,"",COUNTIF($A$4:$A547,A547)-COUNTIF($A$4:$A547,"-"))</f>
        <v>-256</v>
      </c>
      <c r="C547" t="e">
        <f t="shared" si="8"/>
        <v>#VALUE!</v>
      </c>
    </row>
    <row r="548" spans="1:3" x14ac:dyDescent="0.25">
      <c r="A548" t="e">
        <f>IF(DataCollect[[#This Row],[Category]]="","",LEFT(DataCollect[[#This Row],[Category]],2)&amp;LEFT(DataCollect[[#This Row],[Type]],2))&amp;_xlfn.CONCAT("-",DataCollect[[#This Row],[Installation Year]])</f>
        <v>#VALUE!</v>
      </c>
      <c r="B548">
        <f>IF(COUNTIF($A$4:$A548,A548)-COUNTIF($A$4:$A548,"-")=0,"",COUNTIF($A$4:$A548,A548)-COUNTIF($A$4:$A548,"-"))</f>
        <v>-255</v>
      </c>
      <c r="C548" t="e">
        <f t="shared" si="8"/>
        <v>#VALUE!</v>
      </c>
    </row>
    <row r="549" spans="1:3" x14ac:dyDescent="0.25">
      <c r="A549" t="e">
        <f>IF(DataCollect[[#This Row],[Category]]="","",LEFT(DataCollect[[#This Row],[Category]],2)&amp;LEFT(DataCollect[[#This Row],[Type]],2))&amp;_xlfn.CONCAT("-",DataCollect[[#This Row],[Installation Year]])</f>
        <v>#VALUE!</v>
      </c>
      <c r="B549">
        <f>IF(COUNTIF($A$4:$A549,A549)-COUNTIF($A$4:$A549,"-")=0,"",COUNTIF($A$4:$A549,A549)-COUNTIF($A$4:$A549,"-"))</f>
        <v>-254</v>
      </c>
      <c r="C549" t="e">
        <f t="shared" si="8"/>
        <v>#VALUE!</v>
      </c>
    </row>
    <row r="550" spans="1:3" x14ac:dyDescent="0.25">
      <c r="A550" t="e">
        <f>IF(DataCollect[[#This Row],[Category]]="","",LEFT(DataCollect[[#This Row],[Category]],2)&amp;LEFT(DataCollect[[#This Row],[Type]],2))&amp;_xlfn.CONCAT("-",DataCollect[[#This Row],[Installation Year]])</f>
        <v>#VALUE!</v>
      </c>
      <c r="B550">
        <f>IF(COUNTIF($A$4:$A550,A550)-COUNTIF($A$4:$A550,"-")=0,"",COUNTIF($A$4:$A550,A550)-COUNTIF($A$4:$A550,"-"))</f>
        <v>-253</v>
      </c>
      <c r="C550" t="e">
        <f t="shared" si="8"/>
        <v>#VALUE!</v>
      </c>
    </row>
    <row r="551" spans="1:3" x14ac:dyDescent="0.25">
      <c r="A551" t="e">
        <f>IF(DataCollect[[#This Row],[Category]]="","",LEFT(DataCollect[[#This Row],[Category]],2)&amp;LEFT(DataCollect[[#This Row],[Type]],2))&amp;_xlfn.CONCAT("-",DataCollect[[#This Row],[Installation Year]])</f>
        <v>#VALUE!</v>
      </c>
      <c r="B551">
        <f>IF(COUNTIF($A$4:$A551,A551)-COUNTIF($A$4:$A551,"-")=0,"",COUNTIF($A$4:$A551,A551)-COUNTIF($A$4:$A551,"-"))</f>
        <v>-252</v>
      </c>
      <c r="C551" t="e">
        <f t="shared" si="8"/>
        <v>#VALUE!</v>
      </c>
    </row>
    <row r="552" spans="1:3" x14ac:dyDescent="0.25">
      <c r="A552" t="e">
        <f>IF(DataCollect[[#This Row],[Category]]="","",LEFT(DataCollect[[#This Row],[Category]],2)&amp;LEFT(DataCollect[[#This Row],[Type]],2))&amp;_xlfn.CONCAT("-",DataCollect[[#This Row],[Installation Year]])</f>
        <v>#VALUE!</v>
      </c>
      <c r="B552">
        <f>IF(COUNTIF($A$4:$A552,A552)-COUNTIF($A$4:$A552,"-")=0,"",COUNTIF($A$4:$A552,A552)-COUNTIF($A$4:$A552,"-"))</f>
        <v>-251</v>
      </c>
      <c r="C552" t="e">
        <f t="shared" si="8"/>
        <v>#VALUE!</v>
      </c>
    </row>
    <row r="553" spans="1:3" x14ac:dyDescent="0.25">
      <c r="A553" t="e">
        <f>IF(DataCollect[[#This Row],[Category]]="","",LEFT(DataCollect[[#This Row],[Category]],2)&amp;LEFT(DataCollect[[#This Row],[Type]],2))&amp;_xlfn.CONCAT("-",DataCollect[[#This Row],[Installation Year]])</f>
        <v>#VALUE!</v>
      </c>
      <c r="B553">
        <f>IF(COUNTIF($A$4:$A553,A553)-COUNTIF($A$4:$A553,"-")=0,"",COUNTIF($A$4:$A553,A553)-COUNTIF($A$4:$A553,"-"))</f>
        <v>-250</v>
      </c>
      <c r="C553" t="e">
        <f t="shared" si="8"/>
        <v>#VALUE!</v>
      </c>
    </row>
    <row r="554" spans="1:3" x14ac:dyDescent="0.25">
      <c r="A554" t="e">
        <f>IF(DataCollect[[#This Row],[Category]]="","",LEFT(DataCollect[[#This Row],[Category]],2)&amp;LEFT(DataCollect[[#This Row],[Type]],2))&amp;_xlfn.CONCAT("-",DataCollect[[#This Row],[Installation Year]])</f>
        <v>#VALUE!</v>
      </c>
      <c r="B554">
        <f>IF(COUNTIF($A$4:$A554,A554)-COUNTIF($A$4:$A554,"-")=0,"",COUNTIF($A$4:$A554,A554)-COUNTIF($A$4:$A554,"-"))</f>
        <v>-249</v>
      </c>
      <c r="C554" t="e">
        <f t="shared" si="8"/>
        <v>#VALUE!</v>
      </c>
    </row>
    <row r="555" spans="1:3" x14ac:dyDescent="0.25">
      <c r="A555" t="e">
        <f>IF(DataCollect[[#This Row],[Category]]="","",LEFT(DataCollect[[#This Row],[Category]],2)&amp;LEFT(DataCollect[[#This Row],[Type]],2))&amp;_xlfn.CONCAT("-",DataCollect[[#This Row],[Installation Year]])</f>
        <v>#VALUE!</v>
      </c>
      <c r="B555">
        <f>IF(COUNTIF($A$4:$A555,A555)-COUNTIF($A$4:$A555,"-")=0,"",COUNTIF($A$4:$A555,A555)-COUNTIF($A$4:$A555,"-"))</f>
        <v>-248</v>
      </c>
      <c r="C555" t="e">
        <f t="shared" si="8"/>
        <v>#VALUE!</v>
      </c>
    </row>
    <row r="556" spans="1:3" x14ac:dyDescent="0.25">
      <c r="A556" t="e">
        <f>IF(DataCollect[[#This Row],[Category]]="","",LEFT(DataCollect[[#This Row],[Category]],2)&amp;LEFT(DataCollect[[#This Row],[Type]],2))&amp;_xlfn.CONCAT("-",DataCollect[[#This Row],[Installation Year]])</f>
        <v>#VALUE!</v>
      </c>
      <c r="B556">
        <f>IF(COUNTIF($A$4:$A556,A556)-COUNTIF($A$4:$A556,"-")=0,"",COUNTIF($A$4:$A556,A556)-COUNTIF($A$4:$A556,"-"))</f>
        <v>-247</v>
      </c>
      <c r="C556" t="e">
        <f t="shared" si="8"/>
        <v>#VALUE!</v>
      </c>
    </row>
    <row r="557" spans="1:3" x14ac:dyDescent="0.25">
      <c r="A557" t="e">
        <f>IF(DataCollect[[#This Row],[Category]]="","",LEFT(DataCollect[[#This Row],[Category]],2)&amp;LEFT(DataCollect[[#This Row],[Type]],2))&amp;_xlfn.CONCAT("-",DataCollect[[#This Row],[Installation Year]])</f>
        <v>#VALUE!</v>
      </c>
      <c r="B557">
        <f>IF(COUNTIF($A$4:$A557,A557)-COUNTIF($A$4:$A557,"-")=0,"",COUNTIF($A$4:$A557,A557)-COUNTIF($A$4:$A557,"-"))</f>
        <v>-246</v>
      </c>
      <c r="C557" t="e">
        <f t="shared" si="8"/>
        <v>#VALUE!</v>
      </c>
    </row>
    <row r="558" spans="1:3" x14ac:dyDescent="0.25">
      <c r="A558" t="e">
        <f>IF(DataCollect[[#This Row],[Category]]="","",LEFT(DataCollect[[#This Row],[Category]],2)&amp;LEFT(DataCollect[[#This Row],[Type]],2))&amp;_xlfn.CONCAT("-",DataCollect[[#This Row],[Installation Year]])</f>
        <v>#VALUE!</v>
      </c>
      <c r="B558">
        <f>IF(COUNTIF($A$4:$A558,A558)-COUNTIF($A$4:$A558,"-")=0,"",COUNTIF($A$4:$A558,A558)-COUNTIF($A$4:$A558,"-"))</f>
        <v>-245</v>
      </c>
      <c r="C558" t="e">
        <f t="shared" si="8"/>
        <v>#VALUE!</v>
      </c>
    </row>
    <row r="559" spans="1:3" x14ac:dyDescent="0.25">
      <c r="A559" t="e">
        <f>IF(DataCollect[[#This Row],[Category]]="","",LEFT(DataCollect[[#This Row],[Category]],2)&amp;LEFT(DataCollect[[#This Row],[Type]],2))&amp;_xlfn.CONCAT("-",DataCollect[[#This Row],[Installation Year]])</f>
        <v>#VALUE!</v>
      </c>
      <c r="B559">
        <f>IF(COUNTIF($A$4:$A559,A559)-COUNTIF($A$4:$A559,"-")=0,"",COUNTIF($A$4:$A559,A559)-COUNTIF($A$4:$A559,"-"))</f>
        <v>-244</v>
      </c>
      <c r="C559" t="e">
        <f t="shared" si="8"/>
        <v>#VALUE!</v>
      </c>
    </row>
    <row r="560" spans="1:3" x14ac:dyDescent="0.25">
      <c r="A560" t="e">
        <f>IF(DataCollect[[#This Row],[Category]]="","",LEFT(DataCollect[[#This Row],[Category]],2)&amp;LEFT(DataCollect[[#This Row],[Type]],2))&amp;_xlfn.CONCAT("-",DataCollect[[#This Row],[Installation Year]])</f>
        <v>#VALUE!</v>
      </c>
      <c r="B560">
        <f>IF(COUNTIF($A$4:$A560,A560)-COUNTIF($A$4:$A560,"-")=0,"",COUNTIF($A$4:$A560,A560)-COUNTIF($A$4:$A560,"-"))</f>
        <v>-243</v>
      </c>
      <c r="C560" t="e">
        <f t="shared" si="8"/>
        <v>#VALUE!</v>
      </c>
    </row>
    <row r="561" spans="1:3" x14ac:dyDescent="0.25">
      <c r="A561" t="e">
        <f>IF(DataCollect[[#This Row],[Category]]="","",LEFT(DataCollect[[#This Row],[Category]],2)&amp;LEFT(DataCollect[[#This Row],[Type]],2))&amp;_xlfn.CONCAT("-",DataCollect[[#This Row],[Installation Year]])</f>
        <v>#VALUE!</v>
      </c>
      <c r="B561">
        <f>IF(COUNTIF($A$4:$A561,A561)-COUNTIF($A$4:$A561,"-")=0,"",COUNTIF($A$4:$A561,A561)-COUNTIF($A$4:$A561,"-"))</f>
        <v>-242</v>
      </c>
      <c r="C561" t="e">
        <f t="shared" si="8"/>
        <v>#VALUE!</v>
      </c>
    </row>
    <row r="562" spans="1:3" x14ac:dyDescent="0.25">
      <c r="A562" t="e">
        <f>IF(DataCollect[[#This Row],[Category]]="","",LEFT(DataCollect[[#This Row],[Category]],2)&amp;LEFT(DataCollect[[#This Row],[Type]],2))&amp;_xlfn.CONCAT("-",DataCollect[[#This Row],[Installation Year]])</f>
        <v>#VALUE!</v>
      </c>
      <c r="B562">
        <f>IF(COUNTIF($A$4:$A562,A562)-COUNTIF($A$4:$A562,"-")=0,"",COUNTIF($A$4:$A562,A562)-COUNTIF($A$4:$A562,"-"))</f>
        <v>-241</v>
      </c>
      <c r="C562" t="e">
        <f t="shared" si="8"/>
        <v>#VALUE!</v>
      </c>
    </row>
    <row r="563" spans="1:3" x14ac:dyDescent="0.25">
      <c r="A563" t="e">
        <f>IF(DataCollect[[#This Row],[Category]]="","",LEFT(DataCollect[[#This Row],[Category]],2)&amp;LEFT(DataCollect[[#This Row],[Type]],2))&amp;_xlfn.CONCAT("-",DataCollect[[#This Row],[Installation Year]])</f>
        <v>#VALUE!</v>
      </c>
      <c r="B563">
        <f>IF(COUNTIF($A$4:$A563,A563)-COUNTIF($A$4:$A563,"-")=0,"",COUNTIF($A$4:$A563,A563)-COUNTIF($A$4:$A563,"-"))</f>
        <v>-240</v>
      </c>
      <c r="C563" t="e">
        <f t="shared" si="8"/>
        <v>#VALUE!</v>
      </c>
    </row>
    <row r="564" spans="1:3" x14ac:dyDescent="0.25">
      <c r="A564" t="e">
        <f>IF(DataCollect[[#This Row],[Category]]="","",LEFT(DataCollect[[#This Row],[Category]],2)&amp;LEFT(DataCollect[[#This Row],[Type]],2))&amp;_xlfn.CONCAT("-",DataCollect[[#This Row],[Installation Year]])</f>
        <v>#VALUE!</v>
      </c>
      <c r="B564">
        <f>IF(COUNTIF($A$4:$A564,A564)-COUNTIF($A$4:$A564,"-")=0,"",COUNTIF($A$4:$A564,A564)-COUNTIF($A$4:$A564,"-"))</f>
        <v>-239</v>
      </c>
      <c r="C564" t="e">
        <f t="shared" si="8"/>
        <v>#VALUE!</v>
      </c>
    </row>
    <row r="565" spans="1:3" x14ac:dyDescent="0.25">
      <c r="A565" t="e">
        <f>IF(DataCollect[[#This Row],[Category]]="","",LEFT(DataCollect[[#This Row],[Category]],2)&amp;LEFT(DataCollect[[#This Row],[Type]],2))&amp;_xlfn.CONCAT("-",DataCollect[[#This Row],[Installation Year]])</f>
        <v>#VALUE!</v>
      </c>
      <c r="B565">
        <f>IF(COUNTIF($A$4:$A565,A565)-COUNTIF($A$4:$A565,"-")=0,"",COUNTIF($A$4:$A565,A565)-COUNTIF($A$4:$A565,"-"))</f>
        <v>-238</v>
      </c>
      <c r="C565" t="e">
        <f t="shared" si="8"/>
        <v>#VALUE!</v>
      </c>
    </row>
    <row r="566" spans="1:3" x14ac:dyDescent="0.25">
      <c r="A566" t="e">
        <f>IF(DataCollect[[#This Row],[Category]]="","",LEFT(DataCollect[[#This Row],[Category]],2)&amp;LEFT(DataCollect[[#This Row],[Type]],2))&amp;_xlfn.CONCAT("-",DataCollect[[#This Row],[Installation Year]])</f>
        <v>#VALUE!</v>
      </c>
      <c r="B566">
        <f>IF(COUNTIF($A$4:$A566,A566)-COUNTIF($A$4:$A566,"-")=0,"",COUNTIF($A$4:$A566,A566)-COUNTIF($A$4:$A566,"-"))</f>
        <v>-237</v>
      </c>
      <c r="C566" t="e">
        <f t="shared" si="8"/>
        <v>#VALUE!</v>
      </c>
    </row>
    <row r="567" spans="1:3" x14ac:dyDescent="0.25">
      <c r="A567" t="e">
        <f>IF(DataCollect[[#This Row],[Category]]="","",LEFT(DataCollect[[#This Row],[Category]],2)&amp;LEFT(DataCollect[[#This Row],[Type]],2))&amp;_xlfn.CONCAT("-",DataCollect[[#This Row],[Installation Year]])</f>
        <v>#VALUE!</v>
      </c>
      <c r="B567">
        <f>IF(COUNTIF($A$4:$A567,A567)-COUNTIF($A$4:$A567,"-")=0,"",COUNTIF($A$4:$A567,A567)-COUNTIF($A$4:$A567,"-"))</f>
        <v>-236</v>
      </c>
      <c r="C567" t="e">
        <f t="shared" si="8"/>
        <v>#VALUE!</v>
      </c>
    </row>
    <row r="568" spans="1:3" x14ac:dyDescent="0.25">
      <c r="A568" t="e">
        <f>IF(DataCollect[[#This Row],[Category]]="","",LEFT(DataCollect[[#This Row],[Category]],2)&amp;LEFT(DataCollect[[#This Row],[Type]],2))&amp;_xlfn.CONCAT("-",DataCollect[[#This Row],[Installation Year]])</f>
        <v>#VALUE!</v>
      </c>
      <c r="B568">
        <f>IF(COUNTIF($A$4:$A568,A568)-COUNTIF($A$4:$A568,"-")=0,"",COUNTIF($A$4:$A568,A568)-COUNTIF($A$4:$A568,"-"))</f>
        <v>-235</v>
      </c>
      <c r="C568" t="e">
        <f t="shared" si="8"/>
        <v>#VALUE!</v>
      </c>
    </row>
    <row r="569" spans="1:3" x14ac:dyDescent="0.25">
      <c r="A569" t="e">
        <f>IF(DataCollect[[#This Row],[Category]]="","",LEFT(DataCollect[[#This Row],[Category]],2)&amp;LEFT(DataCollect[[#This Row],[Type]],2))&amp;_xlfn.CONCAT("-",DataCollect[[#This Row],[Installation Year]])</f>
        <v>#VALUE!</v>
      </c>
      <c r="B569">
        <f>IF(COUNTIF($A$4:$A569,A569)-COUNTIF($A$4:$A569,"-")=0,"",COUNTIF($A$4:$A569,A569)-COUNTIF($A$4:$A569,"-"))</f>
        <v>-234</v>
      </c>
      <c r="C569" t="e">
        <f t="shared" si="8"/>
        <v>#VALUE!</v>
      </c>
    </row>
    <row r="570" spans="1:3" x14ac:dyDescent="0.25">
      <c r="A570" t="e">
        <f>IF(DataCollect[[#This Row],[Category]]="","",LEFT(DataCollect[[#This Row],[Category]],2)&amp;LEFT(DataCollect[[#This Row],[Type]],2))&amp;_xlfn.CONCAT("-",DataCollect[[#This Row],[Installation Year]])</f>
        <v>#VALUE!</v>
      </c>
      <c r="B570">
        <f>IF(COUNTIF($A$4:$A570,A570)-COUNTIF($A$4:$A570,"-")=0,"",COUNTIF($A$4:$A570,A570)-COUNTIF($A$4:$A570,"-"))</f>
        <v>-233</v>
      </c>
      <c r="C570" t="e">
        <f t="shared" si="8"/>
        <v>#VALUE!</v>
      </c>
    </row>
    <row r="571" spans="1:3" x14ac:dyDescent="0.25">
      <c r="A571" t="e">
        <f>IF(DataCollect[[#This Row],[Category]]="","",LEFT(DataCollect[[#This Row],[Category]],2)&amp;LEFT(DataCollect[[#This Row],[Type]],2))&amp;_xlfn.CONCAT("-",DataCollect[[#This Row],[Installation Year]])</f>
        <v>#VALUE!</v>
      </c>
      <c r="B571">
        <f>IF(COUNTIF($A$4:$A571,A571)-COUNTIF($A$4:$A571,"-")=0,"",COUNTIF($A$4:$A571,A571)-COUNTIF($A$4:$A571,"-"))</f>
        <v>-232</v>
      </c>
      <c r="C571" t="e">
        <f t="shared" si="8"/>
        <v>#VALUE!</v>
      </c>
    </row>
    <row r="572" spans="1:3" x14ac:dyDescent="0.25">
      <c r="A572" t="e">
        <f>IF(DataCollect[[#This Row],[Category]]="","",LEFT(DataCollect[[#This Row],[Category]],2)&amp;LEFT(DataCollect[[#This Row],[Type]],2))&amp;_xlfn.CONCAT("-",DataCollect[[#This Row],[Installation Year]])</f>
        <v>#VALUE!</v>
      </c>
      <c r="B572">
        <f>IF(COUNTIF($A$4:$A572,A572)-COUNTIF($A$4:$A572,"-")=0,"",COUNTIF($A$4:$A572,A572)-COUNTIF($A$4:$A572,"-"))</f>
        <v>-231</v>
      </c>
      <c r="C572" t="e">
        <f t="shared" si="8"/>
        <v>#VALUE!</v>
      </c>
    </row>
    <row r="573" spans="1:3" x14ac:dyDescent="0.25">
      <c r="A573" t="e">
        <f>IF(DataCollect[[#This Row],[Category]]="","",LEFT(DataCollect[[#This Row],[Category]],2)&amp;LEFT(DataCollect[[#This Row],[Type]],2))&amp;_xlfn.CONCAT("-",DataCollect[[#This Row],[Installation Year]])</f>
        <v>#VALUE!</v>
      </c>
      <c r="B573">
        <f>IF(COUNTIF($A$4:$A573,A573)-COUNTIF($A$4:$A573,"-")=0,"",COUNTIF($A$4:$A573,A573)-COUNTIF($A$4:$A573,"-"))</f>
        <v>-230</v>
      </c>
      <c r="C573" t="e">
        <f t="shared" si="8"/>
        <v>#VALUE!</v>
      </c>
    </row>
    <row r="574" spans="1:3" x14ac:dyDescent="0.25">
      <c r="A574" t="e">
        <f>IF(DataCollect[[#This Row],[Category]]="","",LEFT(DataCollect[[#This Row],[Category]],2)&amp;LEFT(DataCollect[[#This Row],[Type]],2))&amp;_xlfn.CONCAT("-",DataCollect[[#This Row],[Installation Year]])</f>
        <v>#VALUE!</v>
      </c>
      <c r="B574">
        <f>IF(COUNTIF($A$4:$A574,A574)-COUNTIF($A$4:$A574,"-")=0,"",COUNTIF($A$4:$A574,A574)-COUNTIF($A$4:$A574,"-"))</f>
        <v>-229</v>
      </c>
      <c r="C574" t="e">
        <f t="shared" si="8"/>
        <v>#VALUE!</v>
      </c>
    </row>
    <row r="575" spans="1:3" x14ac:dyDescent="0.25">
      <c r="A575" t="e">
        <f>IF(DataCollect[[#This Row],[Category]]="","",LEFT(DataCollect[[#This Row],[Category]],2)&amp;LEFT(DataCollect[[#This Row],[Type]],2))&amp;_xlfn.CONCAT("-",DataCollect[[#This Row],[Installation Year]])</f>
        <v>#VALUE!</v>
      </c>
      <c r="B575">
        <f>IF(COUNTIF($A$4:$A575,A575)-COUNTIF($A$4:$A575,"-")=0,"",COUNTIF($A$4:$A575,A575)-COUNTIF($A$4:$A575,"-"))</f>
        <v>-228</v>
      </c>
      <c r="C575" t="e">
        <f t="shared" ref="C575:C638" si="9">_xlfn.CONCAT($A575,"-",$B575)</f>
        <v>#VALUE!</v>
      </c>
    </row>
    <row r="576" spans="1:3" x14ac:dyDescent="0.25">
      <c r="A576" t="e">
        <f>IF(DataCollect[[#This Row],[Category]]="","",LEFT(DataCollect[[#This Row],[Category]],2)&amp;LEFT(DataCollect[[#This Row],[Type]],2))&amp;_xlfn.CONCAT("-",DataCollect[[#This Row],[Installation Year]])</f>
        <v>#VALUE!</v>
      </c>
      <c r="B576">
        <f>IF(COUNTIF($A$4:$A576,A576)-COUNTIF($A$4:$A576,"-")=0,"",COUNTIF($A$4:$A576,A576)-COUNTIF($A$4:$A576,"-"))</f>
        <v>-227</v>
      </c>
      <c r="C576" t="e">
        <f t="shared" si="9"/>
        <v>#VALUE!</v>
      </c>
    </row>
    <row r="577" spans="1:3" x14ac:dyDescent="0.25">
      <c r="A577" t="e">
        <f>IF(DataCollect[[#This Row],[Category]]="","",LEFT(DataCollect[[#This Row],[Category]],2)&amp;LEFT(DataCollect[[#This Row],[Type]],2))&amp;_xlfn.CONCAT("-",DataCollect[[#This Row],[Installation Year]])</f>
        <v>#VALUE!</v>
      </c>
      <c r="B577">
        <f>IF(COUNTIF($A$4:$A577,A577)-COUNTIF($A$4:$A577,"-")=0,"",COUNTIF($A$4:$A577,A577)-COUNTIF($A$4:$A577,"-"))</f>
        <v>-226</v>
      </c>
      <c r="C577" t="e">
        <f t="shared" si="9"/>
        <v>#VALUE!</v>
      </c>
    </row>
    <row r="578" spans="1:3" x14ac:dyDescent="0.25">
      <c r="A578" t="e">
        <f>IF(DataCollect[[#This Row],[Category]]="","",LEFT(DataCollect[[#This Row],[Category]],2)&amp;LEFT(DataCollect[[#This Row],[Type]],2))&amp;_xlfn.CONCAT("-",DataCollect[[#This Row],[Installation Year]])</f>
        <v>#VALUE!</v>
      </c>
      <c r="B578">
        <f>IF(COUNTIF($A$4:$A578,A578)-COUNTIF($A$4:$A578,"-")=0,"",COUNTIF($A$4:$A578,A578)-COUNTIF($A$4:$A578,"-"))</f>
        <v>-225</v>
      </c>
      <c r="C578" t="e">
        <f t="shared" si="9"/>
        <v>#VALUE!</v>
      </c>
    </row>
    <row r="579" spans="1:3" x14ac:dyDescent="0.25">
      <c r="A579" t="e">
        <f>IF(DataCollect[[#This Row],[Category]]="","",LEFT(DataCollect[[#This Row],[Category]],2)&amp;LEFT(DataCollect[[#This Row],[Type]],2))&amp;_xlfn.CONCAT("-",DataCollect[[#This Row],[Installation Year]])</f>
        <v>#VALUE!</v>
      </c>
      <c r="B579">
        <f>IF(COUNTIF($A$4:$A579,A579)-COUNTIF($A$4:$A579,"-")=0,"",COUNTIF($A$4:$A579,A579)-COUNTIF($A$4:$A579,"-"))</f>
        <v>-224</v>
      </c>
      <c r="C579" t="e">
        <f t="shared" si="9"/>
        <v>#VALUE!</v>
      </c>
    </row>
    <row r="580" spans="1:3" x14ac:dyDescent="0.25">
      <c r="A580" t="e">
        <f>IF(DataCollect[[#This Row],[Category]]="","",LEFT(DataCollect[[#This Row],[Category]],2)&amp;LEFT(DataCollect[[#This Row],[Type]],2))&amp;_xlfn.CONCAT("-",DataCollect[[#This Row],[Installation Year]])</f>
        <v>#VALUE!</v>
      </c>
      <c r="B580">
        <f>IF(COUNTIF($A$4:$A580,A580)-COUNTIF($A$4:$A580,"-")=0,"",COUNTIF($A$4:$A580,A580)-COUNTIF($A$4:$A580,"-"))</f>
        <v>-223</v>
      </c>
      <c r="C580" t="e">
        <f t="shared" si="9"/>
        <v>#VALUE!</v>
      </c>
    </row>
    <row r="581" spans="1:3" x14ac:dyDescent="0.25">
      <c r="A581" t="e">
        <f>IF(DataCollect[[#This Row],[Category]]="","",LEFT(DataCollect[[#This Row],[Category]],2)&amp;LEFT(DataCollect[[#This Row],[Type]],2))&amp;_xlfn.CONCAT("-",DataCollect[[#This Row],[Installation Year]])</f>
        <v>#VALUE!</v>
      </c>
      <c r="B581">
        <f>IF(COUNTIF($A$4:$A581,A581)-COUNTIF($A$4:$A581,"-")=0,"",COUNTIF($A$4:$A581,A581)-COUNTIF($A$4:$A581,"-"))</f>
        <v>-222</v>
      </c>
      <c r="C581" t="e">
        <f t="shared" si="9"/>
        <v>#VALUE!</v>
      </c>
    </row>
    <row r="582" spans="1:3" x14ac:dyDescent="0.25">
      <c r="A582" t="e">
        <f>IF(DataCollect[[#This Row],[Category]]="","",LEFT(DataCollect[[#This Row],[Category]],2)&amp;LEFT(DataCollect[[#This Row],[Type]],2))&amp;_xlfn.CONCAT("-",DataCollect[[#This Row],[Installation Year]])</f>
        <v>#VALUE!</v>
      </c>
      <c r="B582">
        <f>IF(COUNTIF($A$4:$A582,A582)-COUNTIF($A$4:$A582,"-")=0,"",COUNTIF($A$4:$A582,A582)-COUNTIF($A$4:$A582,"-"))</f>
        <v>-221</v>
      </c>
      <c r="C582" t="e">
        <f t="shared" si="9"/>
        <v>#VALUE!</v>
      </c>
    </row>
    <row r="583" spans="1:3" x14ac:dyDescent="0.25">
      <c r="A583" t="e">
        <f>IF(DataCollect[[#This Row],[Category]]="","",LEFT(DataCollect[[#This Row],[Category]],2)&amp;LEFT(DataCollect[[#This Row],[Type]],2))&amp;_xlfn.CONCAT("-",DataCollect[[#This Row],[Installation Year]])</f>
        <v>#VALUE!</v>
      </c>
      <c r="B583">
        <f>IF(COUNTIF($A$4:$A583,A583)-COUNTIF($A$4:$A583,"-")=0,"",COUNTIF($A$4:$A583,A583)-COUNTIF($A$4:$A583,"-"))</f>
        <v>-220</v>
      </c>
      <c r="C583" t="e">
        <f t="shared" si="9"/>
        <v>#VALUE!</v>
      </c>
    </row>
    <row r="584" spans="1:3" x14ac:dyDescent="0.25">
      <c r="A584" t="e">
        <f>IF(DataCollect[[#This Row],[Category]]="","",LEFT(DataCollect[[#This Row],[Category]],2)&amp;LEFT(DataCollect[[#This Row],[Type]],2))&amp;_xlfn.CONCAT("-",DataCollect[[#This Row],[Installation Year]])</f>
        <v>#VALUE!</v>
      </c>
      <c r="B584">
        <f>IF(COUNTIF($A$4:$A584,A584)-COUNTIF($A$4:$A584,"-")=0,"",COUNTIF($A$4:$A584,A584)-COUNTIF($A$4:$A584,"-"))</f>
        <v>-219</v>
      </c>
      <c r="C584" t="e">
        <f t="shared" si="9"/>
        <v>#VALUE!</v>
      </c>
    </row>
    <row r="585" spans="1:3" x14ac:dyDescent="0.25">
      <c r="A585" t="e">
        <f>IF(DataCollect[[#This Row],[Category]]="","",LEFT(DataCollect[[#This Row],[Category]],2)&amp;LEFT(DataCollect[[#This Row],[Type]],2))&amp;_xlfn.CONCAT("-",DataCollect[[#This Row],[Installation Year]])</f>
        <v>#VALUE!</v>
      </c>
      <c r="B585">
        <f>IF(COUNTIF($A$4:$A585,A585)-COUNTIF($A$4:$A585,"-")=0,"",COUNTIF($A$4:$A585,A585)-COUNTIF($A$4:$A585,"-"))</f>
        <v>-218</v>
      </c>
      <c r="C585" t="e">
        <f t="shared" si="9"/>
        <v>#VALUE!</v>
      </c>
    </row>
    <row r="586" spans="1:3" x14ac:dyDescent="0.25">
      <c r="A586" t="e">
        <f>IF(DataCollect[[#This Row],[Category]]="","",LEFT(DataCollect[[#This Row],[Category]],2)&amp;LEFT(DataCollect[[#This Row],[Type]],2))&amp;_xlfn.CONCAT("-",DataCollect[[#This Row],[Installation Year]])</f>
        <v>#VALUE!</v>
      </c>
      <c r="B586">
        <f>IF(COUNTIF($A$4:$A586,A586)-COUNTIF($A$4:$A586,"-")=0,"",COUNTIF($A$4:$A586,A586)-COUNTIF($A$4:$A586,"-"))</f>
        <v>-217</v>
      </c>
      <c r="C586" t="e">
        <f t="shared" si="9"/>
        <v>#VALUE!</v>
      </c>
    </row>
    <row r="587" spans="1:3" x14ac:dyDescent="0.25">
      <c r="A587" t="e">
        <f>IF(DataCollect[[#This Row],[Category]]="","",LEFT(DataCollect[[#This Row],[Category]],2)&amp;LEFT(DataCollect[[#This Row],[Type]],2))&amp;_xlfn.CONCAT("-",DataCollect[[#This Row],[Installation Year]])</f>
        <v>#VALUE!</v>
      </c>
      <c r="B587">
        <f>IF(COUNTIF($A$4:$A587,A587)-COUNTIF($A$4:$A587,"-")=0,"",COUNTIF($A$4:$A587,A587)-COUNTIF($A$4:$A587,"-"))</f>
        <v>-216</v>
      </c>
      <c r="C587" t="e">
        <f t="shared" si="9"/>
        <v>#VALUE!</v>
      </c>
    </row>
    <row r="588" spans="1:3" x14ac:dyDescent="0.25">
      <c r="A588" t="e">
        <f>IF(DataCollect[[#This Row],[Category]]="","",LEFT(DataCollect[[#This Row],[Category]],2)&amp;LEFT(DataCollect[[#This Row],[Type]],2))&amp;_xlfn.CONCAT("-",DataCollect[[#This Row],[Installation Year]])</f>
        <v>#VALUE!</v>
      </c>
      <c r="B588">
        <f>IF(COUNTIF($A$4:$A588,A588)-COUNTIF($A$4:$A588,"-")=0,"",COUNTIF($A$4:$A588,A588)-COUNTIF($A$4:$A588,"-"))</f>
        <v>-215</v>
      </c>
      <c r="C588" t="e">
        <f t="shared" si="9"/>
        <v>#VALUE!</v>
      </c>
    </row>
    <row r="589" spans="1:3" x14ac:dyDescent="0.25">
      <c r="A589" t="e">
        <f>IF(DataCollect[[#This Row],[Category]]="","",LEFT(DataCollect[[#This Row],[Category]],2)&amp;LEFT(DataCollect[[#This Row],[Type]],2))&amp;_xlfn.CONCAT("-",DataCollect[[#This Row],[Installation Year]])</f>
        <v>#VALUE!</v>
      </c>
      <c r="B589">
        <f>IF(COUNTIF($A$4:$A589,A589)-COUNTIF($A$4:$A589,"-")=0,"",COUNTIF($A$4:$A589,A589)-COUNTIF($A$4:$A589,"-"))</f>
        <v>-214</v>
      </c>
      <c r="C589" t="e">
        <f t="shared" si="9"/>
        <v>#VALUE!</v>
      </c>
    </row>
    <row r="590" spans="1:3" x14ac:dyDescent="0.25">
      <c r="A590" t="e">
        <f>IF(DataCollect[[#This Row],[Category]]="","",LEFT(DataCollect[[#This Row],[Category]],2)&amp;LEFT(DataCollect[[#This Row],[Type]],2))&amp;_xlfn.CONCAT("-",DataCollect[[#This Row],[Installation Year]])</f>
        <v>#VALUE!</v>
      </c>
      <c r="B590">
        <f>IF(COUNTIF($A$4:$A590,A590)-COUNTIF($A$4:$A590,"-")=0,"",COUNTIF($A$4:$A590,A590)-COUNTIF($A$4:$A590,"-"))</f>
        <v>-213</v>
      </c>
      <c r="C590" t="e">
        <f t="shared" si="9"/>
        <v>#VALUE!</v>
      </c>
    </row>
    <row r="591" spans="1:3" x14ac:dyDescent="0.25">
      <c r="A591" t="e">
        <f>IF(DataCollect[[#This Row],[Category]]="","",LEFT(DataCollect[[#This Row],[Category]],2)&amp;LEFT(DataCollect[[#This Row],[Type]],2))&amp;_xlfn.CONCAT("-",DataCollect[[#This Row],[Installation Year]])</f>
        <v>#VALUE!</v>
      </c>
      <c r="B591">
        <f>IF(COUNTIF($A$4:$A591,A591)-COUNTIF($A$4:$A591,"-")=0,"",COUNTIF($A$4:$A591,A591)-COUNTIF($A$4:$A591,"-"))</f>
        <v>-212</v>
      </c>
      <c r="C591" t="e">
        <f t="shared" si="9"/>
        <v>#VALUE!</v>
      </c>
    </row>
    <row r="592" spans="1:3" x14ac:dyDescent="0.25">
      <c r="A592" t="e">
        <f>IF(DataCollect[[#This Row],[Category]]="","",LEFT(DataCollect[[#This Row],[Category]],2)&amp;LEFT(DataCollect[[#This Row],[Type]],2))&amp;_xlfn.CONCAT("-",DataCollect[[#This Row],[Installation Year]])</f>
        <v>#VALUE!</v>
      </c>
      <c r="B592">
        <f>IF(COUNTIF($A$4:$A592,A592)-COUNTIF($A$4:$A592,"-")=0,"",COUNTIF($A$4:$A592,A592)-COUNTIF($A$4:$A592,"-"))</f>
        <v>-211</v>
      </c>
      <c r="C592" t="e">
        <f t="shared" si="9"/>
        <v>#VALUE!</v>
      </c>
    </row>
    <row r="593" spans="1:3" x14ac:dyDescent="0.25">
      <c r="A593" t="e">
        <f>IF(DataCollect[[#This Row],[Category]]="","",LEFT(DataCollect[[#This Row],[Category]],2)&amp;LEFT(DataCollect[[#This Row],[Type]],2))&amp;_xlfn.CONCAT("-",DataCollect[[#This Row],[Installation Year]])</f>
        <v>#VALUE!</v>
      </c>
      <c r="B593">
        <f>IF(COUNTIF($A$4:$A593,A593)-COUNTIF($A$4:$A593,"-")=0,"",COUNTIF($A$4:$A593,A593)-COUNTIF($A$4:$A593,"-"))</f>
        <v>-210</v>
      </c>
      <c r="C593" t="e">
        <f t="shared" si="9"/>
        <v>#VALUE!</v>
      </c>
    </row>
    <row r="594" spans="1:3" x14ac:dyDescent="0.25">
      <c r="A594" t="e">
        <f>IF(DataCollect[[#This Row],[Category]]="","",LEFT(DataCollect[[#This Row],[Category]],2)&amp;LEFT(DataCollect[[#This Row],[Type]],2))&amp;_xlfn.CONCAT("-",DataCollect[[#This Row],[Installation Year]])</f>
        <v>#VALUE!</v>
      </c>
      <c r="B594">
        <f>IF(COUNTIF($A$4:$A594,A594)-COUNTIF($A$4:$A594,"-")=0,"",COUNTIF($A$4:$A594,A594)-COUNTIF($A$4:$A594,"-"))</f>
        <v>-209</v>
      </c>
      <c r="C594" t="e">
        <f t="shared" si="9"/>
        <v>#VALUE!</v>
      </c>
    </row>
    <row r="595" spans="1:3" x14ac:dyDescent="0.25">
      <c r="A595" t="e">
        <f>IF(DataCollect[[#This Row],[Category]]="","",LEFT(DataCollect[[#This Row],[Category]],2)&amp;LEFT(DataCollect[[#This Row],[Type]],2))&amp;_xlfn.CONCAT("-",DataCollect[[#This Row],[Installation Year]])</f>
        <v>#VALUE!</v>
      </c>
      <c r="B595">
        <f>IF(COUNTIF($A$4:$A595,A595)-COUNTIF($A$4:$A595,"-")=0,"",COUNTIF($A$4:$A595,A595)-COUNTIF($A$4:$A595,"-"))</f>
        <v>-208</v>
      </c>
      <c r="C595" t="e">
        <f t="shared" si="9"/>
        <v>#VALUE!</v>
      </c>
    </row>
    <row r="596" spans="1:3" x14ac:dyDescent="0.25">
      <c r="A596" t="e">
        <f>IF(DataCollect[[#This Row],[Category]]="","",LEFT(DataCollect[[#This Row],[Category]],2)&amp;LEFT(DataCollect[[#This Row],[Type]],2))&amp;_xlfn.CONCAT("-",DataCollect[[#This Row],[Installation Year]])</f>
        <v>#VALUE!</v>
      </c>
      <c r="B596">
        <f>IF(COUNTIF($A$4:$A596,A596)-COUNTIF($A$4:$A596,"-")=0,"",COUNTIF($A$4:$A596,A596)-COUNTIF($A$4:$A596,"-"))</f>
        <v>-207</v>
      </c>
      <c r="C596" t="e">
        <f t="shared" si="9"/>
        <v>#VALUE!</v>
      </c>
    </row>
    <row r="597" spans="1:3" x14ac:dyDescent="0.25">
      <c r="A597" t="e">
        <f>IF(DataCollect[[#This Row],[Category]]="","",LEFT(DataCollect[[#This Row],[Category]],2)&amp;LEFT(DataCollect[[#This Row],[Type]],2))&amp;_xlfn.CONCAT("-",DataCollect[[#This Row],[Installation Year]])</f>
        <v>#VALUE!</v>
      </c>
      <c r="B597">
        <f>IF(COUNTIF($A$4:$A597,A597)-COUNTIF($A$4:$A597,"-")=0,"",COUNTIF($A$4:$A597,A597)-COUNTIF($A$4:$A597,"-"))</f>
        <v>-206</v>
      </c>
      <c r="C597" t="e">
        <f t="shared" si="9"/>
        <v>#VALUE!</v>
      </c>
    </row>
    <row r="598" spans="1:3" x14ac:dyDescent="0.25">
      <c r="A598" t="e">
        <f>IF(DataCollect[[#This Row],[Category]]="","",LEFT(DataCollect[[#This Row],[Category]],2)&amp;LEFT(DataCollect[[#This Row],[Type]],2))&amp;_xlfn.CONCAT("-",DataCollect[[#This Row],[Installation Year]])</f>
        <v>#VALUE!</v>
      </c>
      <c r="B598">
        <f>IF(COUNTIF($A$4:$A598,A598)-COUNTIF($A$4:$A598,"-")=0,"",COUNTIF($A$4:$A598,A598)-COUNTIF($A$4:$A598,"-"))</f>
        <v>-205</v>
      </c>
      <c r="C598" t="e">
        <f t="shared" si="9"/>
        <v>#VALUE!</v>
      </c>
    </row>
    <row r="599" spans="1:3" x14ac:dyDescent="0.25">
      <c r="A599" t="e">
        <f>IF(DataCollect[[#This Row],[Category]]="","",LEFT(DataCollect[[#This Row],[Category]],2)&amp;LEFT(DataCollect[[#This Row],[Type]],2))&amp;_xlfn.CONCAT("-",DataCollect[[#This Row],[Installation Year]])</f>
        <v>#VALUE!</v>
      </c>
      <c r="B599">
        <f>IF(COUNTIF($A$4:$A599,A599)-COUNTIF($A$4:$A599,"-")=0,"",COUNTIF($A$4:$A599,A599)-COUNTIF($A$4:$A599,"-"))</f>
        <v>-204</v>
      </c>
      <c r="C599" t="e">
        <f t="shared" si="9"/>
        <v>#VALUE!</v>
      </c>
    </row>
    <row r="600" spans="1:3" x14ac:dyDescent="0.25">
      <c r="A600" t="e">
        <f>IF(DataCollect[[#This Row],[Category]]="","",LEFT(DataCollect[[#This Row],[Category]],2)&amp;LEFT(DataCollect[[#This Row],[Type]],2))&amp;_xlfn.CONCAT("-",DataCollect[[#This Row],[Installation Year]])</f>
        <v>#VALUE!</v>
      </c>
      <c r="B600">
        <f>IF(COUNTIF($A$4:$A600,A600)-COUNTIF($A$4:$A600,"-")=0,"",COUNTIF($A$4:$A600,A600)-COUNTIF($A$4:$A600,"-"))</f>
        <v>-203</v>
      </c>
      <c r="C600" t="e">
        <f t="shared" si="9"/>
        <v>#VALUE!</v>
      </c>
    </row>
    <row r="601" spans="1:3" x14ac:dyDescent="0.25">
      <c r="A601" t="e">
        <f>IF(DataCollect[[#This Row],[Category]]="","",LEFT(DataCollect[[#This Row],[Category]],2)&amp;LEFT(DataCollect[[#This Row],[Type]],2))&amp;_xlfn.CONCAT("-",DataCollect[[#This Row],[Installation Year]])</f>
        <v>#VALUE!</v>
      </c>
      <c r="B601">
        <f>IF(COUNTIF($A$4:$A601,A601)-COUNTIF($A$4:$A601,"-")=0,"",COUNTIF($A$4:$A601,A601)-COUNTIF($A$4:$A601,"-"))</f>
        <v>-202</v>
      </c>
      <c r="C601" t="e">
        <f t="shared" si="9"/>
        <v>#VALUE!</v>
      </c>
    </row>
    <row r="602" spans="1:3" x14ac:dyDescent="0.25">
      <c r="A602" t="e">
        <f>IF(DataCollect[[#This Row],[Category]]="","",LEFT(DataCollect[[#This Row],[Category]],2)&amp;LEFT(DataCollect[[#This Row],[Type]],2))&amp;_xlfn.CONCAT("-",DataCollect[[#This Row],[Installation Year]])</f>
        <v>#VALUE!</v>
      </c>
      <c r="B602">
        <f>IF(COUNTIF($A$4:$A602,A602)-COUNTIF($A$4:$A602,"-")=0,"",COUNTIF($A$4:$A602,A602)-COUNTIF($A$4:$A602,"-"))</f>
        <v>-201</v>
      </c>
      <c r="C602" t="e">
        <f t="shared" si="9"/>
        <v>#VALUE!</v>
      </c>
    </row>
    <row r="603" spans="1:3" x14ac:dyDescent="0.25">
      <c r="A603" t="e">
        <f>IF(DataCollect[[#This Row],[Category]]="","",LEFT(DataCollect[[#This Row],[Category]],2)&amp;LEFT(DataCollect[[#This Row],[Type]],2))&amp;_xlfn.CONCAT("-",DataCollect[[#This Row],[Installation Year]])</f>
        <v>#VALUE!</v>
      </c>
      <c r="B603">
        <f>IF(COUNTIF($A$4:$A603,A603)-COUNTIF($A$4:$A603,"-")=0,"",COUNTIF($A$4:$A603,A603)-COUNTIF($A$4:$A603,"-"))</f>
        <v>-200</v>
      </c>
      <c r="C603" t="e">
        <f t="shared" si="9"/>
        <v>#VALUE!</v>
      </c>
    </row>
    <row r="604" spans="1:3" x14ac:dyDescent="0.25">
      <c r="A604" t="e">
        <f>IF(DataCollect[[#This Row],[Category]]="","",LEFT(DataCollect[[#This Row],[Category]],2)&amp;LEFT(DataCollect[[#This Row],[Type]],2))&amp;_xlfn.CONCAT("-",DataCollect[[#This Row],[Installation Year]])</f>
        <v>#VALUE!</v>
      </c>
      <c r="B604">
        <f>IF(COUNTIF($A$4:$A604,A604)-COUNTIF($A$4:$A604,"-")=0,"",COUNTIF($A$4:$A604,A604)-COUNTIF($A$4:$A604,"-"))</f>
        <v>-199</v>
      </c>
      <c r="C604" t="e">
        <f t="shared" si="9"/>
        <v>#VALUE!</v>
      </c>
    </row>
    <row r="605" spans="1:3" x14ac:dyDescent="0.25">
      <c r="A605" t="e">
        <f>IF(DataCollect[[#This Row],[Category]]="","",LEFT(DataCollect[[#This Row],[Category]],2)&amp;LEFT(DataCollect[[#This Row],[Type]],2))&amp;_xlfn.CONCAT("-",DataCollect[[#This Row],[Installation Year]])</f>
        <v>#VALUE!</v>
      </c>
      <c r="B605">
        <f>IF(COUNTIF($A$4:$A605,A605)-COUNTIF($A$4:$A605,"-")=0,"",COUNTIF($A$4:$A605,A605)-COUNTIF($A$4:$A605,"-"))</f>
        <v>-198</v>
      </c>
      <c r="C605" t="e">
        <f t="shared" si="9"/>
        <v>#VALUE!</v>
      </c>
    </row>
    <row r="606" spans="1:3" x14ac:dyDescent="0.25">
      <c r="A606" t="e">
        <f>IF(DataCollect[[#This Row],[Category]]="","",LEFT(DataCollect[[#This Row],[Category]],2)&amp;LEFT(DataCollect[[#This Row],[Type]],2))&amp;_xlfn.CONCAT("-",DataCollect[[#This Row],[Installation Year]])</f>
        <v>#VALUE!</v>
      </c>
      <c r="B606">
        <f>IF(COUNTIF($A$4:$A606,A606)-COUNTIF($A$4:$A606,"-")=0,"",COUNTIF($A$4:$A606,A606)-COUNTIF($A$4:$A606,"-"))</f>
        <v>-197</v>
      </c>
      <c r="C606" t="e">
        <f t="shared" si="9"/>
        <v>#VALUE!</v>
      </c>
    </row>
    <row r="607" spans="1:3" x14ac:dyDescent="0.25">
      <c r="A607" t="e">
        <f>IF(DataCollect[[#This Row],[Category]]="","",LEFT(DataCollect[[#This Row],[Category]],2)&amp;LEFT(DataCollect[[#This Row],[Type]],2))&amp;_xlfn.CONCAT("-",DataCollect[[#This Row],[Installation Year]])</f>
        <v>#VALUE!</v>
      </c>
      <c r="B607">
        <f>IF(COUNTIF($A$4:$A607,A607)-COUNTIF($A$4:$A607,"-")=0,"",COUNTIF($A$4:$A607,A607)-COUNTIF($A$4:$A607,"-"))</f>
        <v>-196</v>
      </c>
      <c r="C607" t="e">
        <f t="shared" si="9"/>
        <v>#VALUE!</v>
      </c>
    </row>
    <row r="608" spans="1:3" x14ac:dyDescent="0.25">
      <c r="A608" t="e">
        <f>IF(DataCollect[[#This Row],[Category]]="","",LEFT(DataCollect[[#This Row],[Category]],2)&amp;LEFT(DataCollect[[#This Row],[Type]],2))&amp;_xlfn.CONCAT("-",DataCollect[[#This Row],[Installation Year]])</f>
        <v>#VALUE!</v>
      </c>
      <c r="B608">
        <f>IF(COUNTIF($A$4:$A608,A608)-COUNTIF($A$4:$A608,"-")=0,"",COUNTIF($A$4:$A608,A608)-COUNTIF($A$4:$A608,"-"))</f>
        <v>-195</v>
      </c>
      <c r="C608" t="e">
        <f t="shared" si="9"/>
        <v>#VALUE!</v>
      </c>
    </row>
    <row r="609" spans="1:3" x14ac:dyDescent="0.25">
      <c r="A609" t="e">
        <f>IF(DataCollect[[#This Row],[Category]]="","",LEFT(DataCollect[[#This Row],[Category]],2)&amp;LEFT(DataCollect[[#This Row],[Type]],2))&amp;_xlfn.CONCAT("-",DataCollect[[#This Row],[Installation Year]])</f>
        <v>#VALUE!</v>
      </c>
      <c r="B609">
        <f>IF(COUNTIF($A$4:$A609,A609)-COUNTIF($A$4:$A609,"-")=0,"",COUNTIF($A$4:$A609,A609)-COUNTIF($A$4:$A609,"-"))</f>
        <v>-194</v>
      </c>
      <c r="C609" t="e">
        <f t="shared" si="9"/>
        <v>#VALUE!</v>
      </c>
    </row>
    <row r="610" spans="1:3" x14ac:dyDescent="0.25">
      <c r="A610" t="e">
        <f>IF(DataCollect[[#This Row],[Category]]="","",LEFT(DataCollect[[#This Row],[Category]],2)&amp;LEFT(DataCollect[[#This Row],[Type]],2))&amp;_xlfn.CONCAT("-",DataCollect[[#This Row],[Installation Year]])</f>
        <v>#VALUE!</v>
      </c>
      <c r="B610">
        <f>IF(COUNTIF($A$4:$A610,A610)-COUNTIF($A$4:$A610,"-")=0,"",COUNTIF($A$4:$A610,A610)-COUNTIF($A$4:$A610,"-"))</f>
        <v>-193</v>
      </c>
      <c r="C610" t="e">
        <f t="shared" si="9"/>
        <v>#VALUE!</v>
      </c>
    </row>
    <row r="611" spans="1:3" x14ac:dyDescent="0.25">
      <c r="A611" t="e">
        <f>IF(DataCollect[[#This Row],[Category]]="","",LEFT(DataCollect[[#This Row],[Category]],2)&amp;LEFT(DataCollect[[#This Row],[Type]],2))&amp;_xlfn.CONCAT("-",DataCollect[[#This Row],[Installation Year]])</f>
        <v>#VALUE!</v>
      </c>
      <c r="B611">
        <f>IF(COUNTIF($A$4:$A611,A611)-COUNTIF($A$4:$A611,"-")=0,"",COUNTIF($A$4:$A611,A611)-COUNTIF($A$4:$A611,"-"))</f>
        <v>-192</v>
      </c>
      <c r="C611" t="e">
        <f t="shared" si="9"/>
        <v>#VALUE!</v>
      </c>
    </row>
    <row r="612" spans="1:3" x14ac:dyDescent="0.25">
      <c r="A612" t="e">
        <f>IF(DataCollect[[#This Row],[Category]]="","",LEFT(DataCollect[[#This Row],[Category]],2)&amp;LEFT(DataCollect[[#This Row],[Type]],2))&amp;_xlfn.CONCAT("-",DataCollect[[#This Row],[Installation Year]])</f>
        <v>#VALUE!</v>
      </c>
      <c r="B612">
        <f>IF(COUNTIF($A$4:$A612,A612)-COUNTIF($A$4:$A612,"-")=0,"",COUNTIF($A$4:$A612,A612)-COUNTIF($A$4:$A612,"-"))</f>
        <v>-191</v>
      </c>
      <c r="C612" t="e">
        <f t="shared" si="9"/>
        <v>#VALUE!</v>
      </c>
    </row>
    <row r="613" spans="1:3" x14ac:dyDescent="0.25">
      <c r="A613" t="e">
        <f>IF(DataCollect[[#This Row],[Category]]="","",LEFT(DataCollect[[#This Row],[Category]],2)&amp;LEFT(DataCollect[[#This Row],[Type]],2))&amp;_xlfn.CONCAT("-",DataCollect[[#This Row],[Installation Year]])</f>
        <v>#VALUE!</v>
      </c>
      <c r="B613">
        <f>IF(COUNTIF($A$4:$A613,A613)-COUNTIF($A$4:$A613,"-")=0,"",COUNTIF($A$4:$A613,A613)-COUNTIF($A$4:$A613,"-"))</f>
        <v>-190</v>
      </c>
      <c r="C613" t="e">
        <f t="shared" si="9"/>
        <v>#VALUE!</v>
      </c>
    </row>
    <row r="614" spans="1:3" x14ac:dyDescent="0.25">
      <c r="A614" t="e">
        <f>IF(DataCollect[[#This Row],[Category]]="","",LEFT(DataCollect[[#This Row],[Category]],2)&amp;LEFT(DataCollect[[#This Row],[Type]],2))&amp;_xlfn.CONCAT("-",DataCollect[[#This Row],[Installation Year]])</f>
        <v>#VALUE!</v>
      </c>
      <c r="B614">
        <f>IF(COUNTIF($A$4:$A614,A614)-COUNTIF($A$4:$A614,"-")=0,"",COUNTIF($A$4:$A614,A614)-COUNTIF($A$4:$A614,"-"))</f>
        <v>-189</v>
      </c>
      <c r="C614" t="e">
        <f t="shared" si="9"/>
        <v>#VALUE!</v>
      </c>
    </row>
    <row r="615" spans="1:3" x14ac:dyDescent="0.25">
      <c r="A615" t="e">
        <f>IF(DataCollect[[#This Row],[Category]]="","",LEFT(DataCollect[[#This Row],[Category]],2)&amp;LEFT(DataCollect[[#This Row],[Type]],2))&amp;_xlfn.CONCAT("-",DataCollect[[#This Row],[Installation Year]])</f>
        <v>#VALUE!</v>
      </c>
      <c r="B615">
        <f>IF(COUNTIF($A$4:$A615,A615)-COUNTIF($A$4:$A615,"-")=0,"",COUNTIF($A$4:$A615,A615)-COUNTIF($A$4:$A615,"-"))</f>
        <v>-188</v>
      </c>
      <c r="C615" t="e">
        <f t="shared" si="9"/>
        <v>#VALUE!</v>
      </c>
    </row>
    <row r="616" spans="1:3" x14ac:dyDescent="0.25">
      <c r="A616" t="e">
        <f>IF(DataCollect[[#This Row],[Category]]="","",LEFT(DataCollect[[#This Row],[Category]],2)&amp;LEFT(DataCollect[[#This Row],[Type]],2))&amp;_xlfn.CONCAT("-",DataCollect[[#This Row],[Installation Year]])</f>
        <v>#VALUE!</v>
      </c>
      <c r="B616">
        <f>IF(COUNTIF($A$4:$A616,A616)-COUNTIF($A$4:$A616,"-")=0,"",COUNTIF($A$4:$A616,A616)-COUNTIF($A$4:$A616,"-"))</f>
        <v>-187</v>
      </c>
      <c r="C616" t="e">
        <f t="shared" si="9"/>
        <v>#VALUE!</v>
      </c>
    </row>
    <row r="617" spans="1:3" x14ac:dyDescent="0.25">
      <c r="A617" t="e">
        <f>IF(DataCollect[[#This Row],[Category]]="","",LEFT(DataCollect[[#This Row],[Category]],2)&amp;LEFT(DataCollect[[#This Row],[Type]],2))&amp;_xlfn.CONCAT("-",DataCollect[[#This Row],[Installation Year]])</f>
        <v>#VALUE!</v>
      </c>
      <c r="B617">
        <f>IF(COUNTIF($A$4:$A617,A617)-COUNTIF($A$4:$A617,"-")=0,"",COUNTIF($A$4:$A617,A617)-COUNTIF($A$4:$A617,"-"))</f>
        <v>-186</v>
      </c>
      <c r="C617" t="e">
        <f t="shared" si="9"/>
        <v>#VALUE!</v>
      </c>
    </row>
    <row r="618" spans="1:3" x14ac:dyDescent="0.25">
      <c r="A618" t="e">
        <f>IF(DataCollect[[#This Row],[Category]]="","",LEFT(DataCollect[[#This Row],[Category]],2)&amp;LEFT(DataCollect[[#This Row],[Type]],2))&amp;_xlfn.CONCAT("-",DataCollect[[#This Row],[Installation Year]])</f>
        <v>#VALUE!</v>
      </c>
      <c r="B618">
        <f>IF(COUNTIF($A$4:$A618,A618)-COUNTIF($A$4:$A618,"-")=0,"",COUNTIF($A$4:$A618,A618)-COUNTIF($A$4:$A618,"-"))</f>
        <v>-185</v>
      </c>
      <c r="C618" t="e">
        <f t="shared" si="9"/>
        <v>#VALUE!</v>
      </c>
    </row>
    <row r="619" spans="1:3" x14ac:dyDescent="0.25">
      <c r="A619" t="e">
        <f>IF(DataCollect[[#This Row],[Category]]="","",LEFT(DataCollect[[#This Row],[Category]],2)&amp;LEFT(DataCollect[[#This Row],[Type]],2))&amp;_xlfn.CONCAT("-",DataCollect[[#This Row],[Installation Year]])</f>
        <v>#VALUE!</v>
      </c>
      <c r="B619">
        <f>IF(COUNTIF($A$4:$A619,A619)-COUNTIF($A$4:$A619,"-")=0,"",COUNTIF($A$4:$A619,A619)-COUNTIF($A$4:$A619,"-"))</f>
        <v>-184</v>
      </c>
      <c r="C619" t="e">
        <f t="shared" si="9"/>
        <v>#VALUE!</v>
      </c>
    </row>
    <row r="620" spans="1:3" x14ac:dyDescent="0.25">
      <c r="A620" t="e">
        <f>IF(DataCollect[[#This Row],[Category]]="","",LEFT(DataCollect[[#This Row],[Category]],2)&amp;LEFT(DataCollect[[#This Row],[Type]],2))&amp;_xlfn.CONCAT("-",DataCollect[[#This Row],[Installation Year]])</f>
        <v>#VALUE!</v>
      </c>
      <c r="B620">
        <f>IF(COUNTIF($A$4:$A620,A620)-COUNTIF($A$4:$A620,"-")=0,"",COUNTIF($A$4:$A620,A620)-COUNTIF($A$4:$A620,"-"))</f>
        <v>-183</v>
      </c>
      <c r="C620" t="e">
        <f t="shared" si="9"/>
        <v>#VALUE!</v>
      </c>
    </row>
    <row r="621" spans="1:3" x14ac:dyDescent="0.25">
      <c r="A621" t="e">
        <f>IF(DataCollect[[#This Row],[Category]]="","",LEFT(DataCollect[[#This Row],[Category]],2)&amp;LEFT(DataCollect[[#This Row],[Type]],2))&amp;_xlfn.CONCAT("-",DataCollect[[#This Row],[Installation Year]])</f>
        <v>#VALUE!</v>
      </c>
      <c r="B621">
        <f>IF(COUNTIF($A$4:$A621,A621)-COUNTIF($A$4:$A621,"-")=0,"",COUNTIF($A$4:$A621,A621)-COUNTIF($A$4:$A621,"-"))</f>
        <v>-182</v>
      </c>
      <c r="C621" t="e">
        <f t="shared" si="9"/>
        <v>#VALUE!</v>
      </c>
    </row>
    <row r="622" spans="1:3" x14ac:dyDescent="0.25">
      <c r="A622" t="e">
        <f>IF(DataCollect[[#This Row],[Category]]="","",LEFT(DataCollect[[#This Row],[Category]],2)&amp;LEFT(DataCollect[[#This Row],[Type]],2))&amp;_xlfn.CONCAT("-",DataCollect[[#This Row],[Installation Year]])</f>
        <v>#VALUE!</v>
      </c>
      <c r="B622">
        <f>IF(COUNTIF($A$4:$A622,A622)-COUNTIF($A$4:$A622,"-")=0,"",COUNTIF($A$4:$A622,A622)-COUNTIF($A$4:$A622,"-"))</f>
        <v>-181</v>
      </c>
      <c r="C622" t="e">
        <f t="shared" si="9"/>
        <v>#VALUE!</v>
      </c>
    </row>
    <row r="623" spans="1:3" x14ac:dyDescent="0.25">
      <c r="A623" t="e">
        <f>IF(DataCollect[[#This Row],[Category]]="","",LEFT(DataCollect[[#This Row],[Category]],2)&amp;LEFT(DataCollect[[#This Row],[Type]],2))&amp;_xlfn.CONCAT("-",DataCollect[[#This Row],[Installation Year]])</f>
        <v>#VALUE!</v>
      </c>
      <c r="B623">
        <f>IF(COUNTIF($A$4:$A623,A623)-COUNTIF($A$4:$A623,"-")=0,"",COUNTIF($A$4:$A623,A623)-COUNTIF($A$4:$A623,"-"))</f>
        <v>-180</v>
      </c>
      <c r="C623" t="e">
        <f t="shared" si="9"/>
        <v>#VALUE!</v>
      </c>
    </row>
    <row r="624" spans="1:3" x14ac:dyDescent="0.25">
      <c r="A624" t="e">
        <f>IF(DataCollect[[#This Row],[Category]]="","",LEFT(DataCollect[[#This Row],[Category]],2)&amp;LEFT(DataCollect[[#This Row],[Type]],2))&amp;_xlfn.CONCAT("-",DataCollect[[#This Row],[Installation Year]])</f>
        <v>#VALUE!</v>
      </c>
      <c r="B624">
        <f>IF(COUNTIF($A$4:$A624,A624)-COUNTIF($A$4:$A624,"-")=0,"",COUNTIF($A$4:$A624,A624)-COUNTIF($A$4:$A624,"-"))</f>
        <v>-179</v>
      </c>
      <c r="C624" t="e">
        <f t="shared" si="9"/>
        <v>#VALUE!</v>
      </c>
    </row>
    <row r="625" spans="1:3" x14ac:dyDescent="0.25">
      <c r="A625" t="e">
        <f>IF(DataCollect[[#This Row],[Category]]="","",LEFT(DataCollect[[#This Row],[Category]],2)&amp;LEFT(DataCollect[[#This Row],[Type]],2))&amp;_xlfn.CONCAT("-",DataCollect[[#This Row],[Installation Year]])</f>
        <v>#VALUE!</v>
      </c>
      <c r="B625">
        <f>IF(COUNTIF($A$4:$A625,A625)-COUNTIF($A$4:$A625,"-")=0,"",COUNTIF($A$4:$A625,A625)-COUNTIF($A$4:$A625,"-"))</f>
        <v>-178</v>
      </c>
      <c r="C625" t="e">
        <f t="shared" si="9"/>
        <v>#VALUE!</v>
      </c>
    </row>
    <row r="626" spans="1:3" x14ac:dyDescent="0.25">
      <c r="A626" t="e">
        <f>IF(DataCollect[[#This Row],[Category]]="","",LEFT(DataCollect[[#This Row],[Category]],2)&amp;LEFT(DataCollect[[#This Row],[Type]],2))&amp;_xlfn.CONCAT("-",DataCollect[[#This Row],[Installation Year]])</f>
        <v>#VALUE!</v>
      </c>
      <c r="B626">
        <f>IF(COUNTIF($A$4:$A626,A626)-COUNTIF($A$4:$A626,"-")=0,"",COUNTIF($A$4:$A626,A626)-COUNTIF($A$4:$A626,"-"))</f>
        <v>-177</v>
      </c>
      <c r="C626" t="e">
        <f t="shared" si="9"/>
        <v>#VALUE!</v>
      </c>
    </row>
    <row r="627" spans="1:3" x14ac:dyDescent="0.25">
      <c r="A627" t="e">
        <f>IF(DataCollect[[#This Row],[Category]]="","",LEFT(DataCollect[[#This Row],[Category]],2)&amp;LEFT(DataCollect[[#This Row],[Type]],2))&amp;_xlfn.CONCAT("-",DataCollect[[#This Row],[Installation Year]])</f>
        <v>#VALUE!</v>
      </c>
      <c r="B627">
        <f>IF(COUNTIF($A$4:$A627,A627)-COUNTIF($A$4:$A627,"-")=0,"",COUNTIF($A$4:$A627,A627)-COUNTIF($A$4:$A627,"-"))</f>
        <v>-176</v>
      </c>
      <c r="C627" t="e">
        <f t="shared" si="9"/>
        <v>#VALUE!</v>
      </c>
    </row>
    <row r="628" spans="1:3" x14ac:dyDescent="0.25">
      <c r="A628" t="e">
        <f>IF(DataCollect[[#This Row],[Category]]="","",LEFT(DataCollect[[#This Row],[Category]],2)&amp;LEFT(DataCollect[[#This Row],[Type]],2))&amp;_xlfn.CONCAT("-",DataCollect[[#This Row],[Installation Year]])</f>
        <v>#VALUE!</v>
      </c>
      <c r="B628">
        <f>IF(COUNTIF($A$4:$A628,A628)-COUNTIF($A$4:$A628,"-")=0,"",COUNTIF($A$4:$A628,A628)-COUNTIF($A$4:$A628,"-"))</f>
        <v>-175</v>
      </c>
      <c r="C628" t="e">
        <f t="shared" si="9"/>
        <v>#VALUE!</v>
      </c>
    </row>
    <row r="629" spans="1:3" x14ac:dyDescent="0.25">
      <c r="A629" t="e">
        <f>IF(DataCollect[[#This Row],[Category]]="","",LEFT(DataCollect[[#This Row],[Category]],2)&amp;LEFT(DataCollect[[#This Row],[Type]],2))&amp;_xlfn.CONCAT("-",DataCollect[[#This Row],[Installation Year]])</f>
        <v>#VALUE!</v>
      </c>
      <c r="B629">
        <f>IF(COUNTIF($A$4:$A629,A629)-COUNTIF($A$4:$A629,"-")=0,"",COUNTIF($A$4:$A629,A629)-COUNTIF($A$4:$A629,"-"))</f>
        <v>-174</v>
      </c>
      <c r="C629" t="e">
        <f t="shared" si="9"/>
        <v>#VALUE!</v>
      </c>
    </row>
    <row r="630" spans="1:3" x14ac:dyDescent="0.25">
      <c r="A630" t="e">
        <f>IF(DataCollect[[#This Row],[Category]]="","",LEFT(DataCollect[[#This Row],[Category]],2)&amp;LEFT(DataCollect[[#This Row],[Type]],2))&amp;_xlfn.CONCAT("-",DataCollect[[#This Row],[Installation Year]])</f>
        <v>#VALUE!</v>
      </c>
      <c r="B630">
        <f>IF(COUNTIF($A$4:$A630,A630)-COUNTIF($A$4:$A630,"-")=0,"",COUNTIF($A$4:$A630,A630)-COUNTIF($A$4:$A630,"-"))</f>
        <v>-173</v>
      </c>
      <c r="C630" t="e">
        <f t="shared" si="9"/>
        <v>#VALUE!</v>
      </c>
    </row>
    <row r="631" spans="1:3" x14ac:dyDescent="0.25">
      <c r="A631" t="e">
        <f>IF(DataCollect[[#This Row],[Category]]="","",LEFT(DataCollect[[#This Row],[Category]],2)&amp;LEFT(DataCollect[[#This Row],[Type]],2))&amp;_xlfn.CONCAT("-",DataCollect[[#This Row],[Installation Year]])</f>
        <v>#VALUE!</v>
      </c>
      <c r="B631">
        <f>IF(COUNTIF($A$4:$A631,A631)-COUNTIF($A$4:$A631,"-")=0,"",COUNTIF($A$4:$A631,A631)-COUNTIF($A$4:$A631,"-"))</f>
        <v>-172</v>
      </c>
      <c r="C631" t="e">
        <f t="shared" si="9"/>
        <v>#VALUE!</v>
      </c>
    </row>
    <row r="632" spans="1:3" x14ac:dyDescent="0.25">
      <c r="A632" t="e">
        <f>IF(DataCollect[[#This Row],[Category]]="","",LEFT(DataCollect[[#This Row],[Category]],2)&amp;LEFT(DataCollect[[#This Row],[Type]],2))&amp;_xlfn.CONCAT("-",DataCollect[[#This Row],[Installation Year]])</f>
        <v>#VALUE!</v>
      </c>
      <c r="B632">
        <f>IF(COUNTIF($A$4:$A632,A632)-COUNTIF($A$4:$A632,"-")=0,"",COUNTIF($A$4:$A632,A632)-COUNTIF($A$4:$A632,"-"))</f>
        <v>-171</v>
      </c>
      <c r="C632" t="e">
        <f t="shared" si="9"/>
        <v>#VALUE!</v>
      </c>
    </row>
    <row r="633" spans="1:3" x14ac:dyDescent="0.25">
      <c r="A633" t="e">
        <f>IF(DataCollect[[#This Row],[Category]]="","",LEFT(DataCollect[[#This Row],[Category]],2)&amp;LEFT(DataCollect[[#This Row],[Type]],2))&amp;_xlfn.CONCAT("-",DataCollect[[#This Row],[Installation Year]])</f>
        <v>#VALUE!</v>
      </c>
      <c r="B633">
        <f>IF(COUNTIF($A$4:$A633,A633)-COUNTIF($A$4:$A633,"-")=0,"",COUNTIF($A$4:$A633,A633)-COUNTIF($A$4:$A633,"-"))</f>
        <v>-170</v>
      </c>
      <c r="C633" t="e">
        <f t="shared" si="9"/>
        <v>#VALUE!</v>
      </c>
    </row>
    <row r="634" spans="1:3" x14ac:dyDescent="0.25">
      <c r="A634" t="e">
        <f>IF(DataCollect[[#This Row],[Category]]="","",LEFT(DataCollect[[#This Row],[Category]],2)&amp;LEFT(DataCollect[[#This Row],[Type]],2))&amp;_xlfn.CONCAT("-",DataCollect[[#This Row],[Installation Year]])</f>
        <v>#VALUE!</v>
      </c>
      <c r="B634">
        <f>IF(COUNTIF($A$4:$A634,A634)-COUNTIF($A$4:$A634,"-")=0,"",COUNTIF($A$4:$A634,A634)-COUNTIF($A$4:$A634,"-"))</f>
        <v>-169</v>
      </c>
      <c r="C634" t="e">
        <f t="shared" si="9"/>
        <v>#VALUE!</v>
      </c>
    </row>
    <row r="635" spans="1:3" x14ac:dyDescent="0.25">
      <c r="A635" t="e">
        <f>IF(DataCollect[[#This Row],[Category]]="","",LEFT(DataCollect[[#This Row],[Category]],2)&amp;LEFT(DataCollect[[#This Row],[Type]],2))&amp;_xlfn.CONCAT("-",DataCollect[[#This Row],[Installation Year]])</f>
        <v>#VALUE!</v>
      </c>
      <c r="B635">
        <f>IF(COUNTIF($A$4:$A635,A635)-COUNTIF($A$4:$A635,"-")=0,"",COUNTIF($A$4:$A635,A635)-COUNTIF($A$4:$A635,"-"))</f>
        <v>-168</v>
      </c>
      <c r="C635" t="e">
        <f t="shared" si="9"/>
        <v>#VALUE!</v>
      </c>
    </row>
    <row r="636" spans="1:3" x14ac:dyDescent="0.25">
      <c r="A636" t="e">
        <f>IF(DataCollect[[#This Row],[Category]]="","",LEFT(DataCollect[[#This Row],[Category]],2)&amp;LEFT(DataCollect[[#This Row],[Type]],2))&amp;_xlfn.CONCAT("-",DataCollect[[#This Row],[Installation Year]])</f>
        <v>#VALUE!</v>
      </c>
      <c r="B636">
        <f>IF(COUNTIF($A$4:$A636,A636)-COUNTIF($A$4:$A636,"-")=0,"",COUNTIF($A$4:$A636,A636)-COUNTIF($A$4:$A636,"-"))</f>
        <v>-167</v>
      </c>
      <c r="C636" t="e">
        <f t="shared" si="9"/>
        <v>#VALUE!</v>
      </c>
    </row>
    <row r="637" spans="1:3" x14ac:dyDescent="0.25">
      <c r="A637" t="e">
        <f>IF(DataCollect[[#This Row],[Category]]="","",LEFT(DataCollect[[#This Row],[Category]],2)&amp;LEFT(DataCollect[[#This Row],[Type]],2))&amp;_xlfn.CONCAT("-",DataCollect[[#This Row],[Installation Year]])</f>
        <v>#VALUE!</v>
      </c>
      <c r="B637">
        <f>IF(COUNTIF($A$4:$A637,A637)-COUNTIF($A$4:$A637,"-")=0,"",COUNTIF($A$4:$A637,A637)-COUNTIF($A$4:$A637,"-"))</f>
        <v>-166</v>
      </c>
      <c r="C637" t="e">
        <f t="shared" si="9"/>
        <v>#VALUE!</v>
      </c>
    </row>
    <row r="638" spans="1:3" x14ac:dyDescent="0.25">
      <c r="A638" t="e">
        <f>IF(DataCollect[[#This Row],[Category]]="","",LEFT(DataCollect[[#This Row],[Category]],2)&amp;LEFT(DataCollect[[#This Row],[Type]],2))&amp;_xlfn.CONCAT("-",DataCollect[[#This Row],[Installation Year]])</f>
        <v>#VALUE!</v>
      </c>
      <c r="B638">
        <f>IF(COUNTIF($A$4:$A638,A638)-COUNTIF($A$4:$A638,"-")=0,"",COUNTIF($A$4:$A638,A638)-COUNTIF($A$4:$A638,"-"))</f>
        <v>-165</v>
      </c>
      <c r="C638" t="e">
        <f t="shared" si="9"/>
        <v>#VALUE!</v>
      </c>
    </row>
    <row r="639" spans="1:3" x14ac:dyDescent="0.25">
      <c r="A639" t="e">
        <f>IF(DataCollect[[#This Row],[Category]]="","",LEFT(DataCollect[[#This Row],[Category]],2)&amp;LEFT(DataCollect[[#This Row],[Type]],2))&amp;_xlfn.CONCAT("-",DataCollect[[#This Row],[Installation Year]])</f>
        <v>#VALUE!</v>
      </c>
      <c r="B639">
        <f>IF(COUNTIF($A$4:$A639,A639)-COUNTIF($A$4:$A639,"-")=0,"",COUNTIF($A$4:$A639,A639)-COUNTIF($A$4:$A639,"-"))</f>
        <v>-164</v>
      </c>
      <c r="C639" t="e">
        <f t="shared" ref="C639:C702" si="10">_xlfn.CONCAT($A639,"-",$B639)</f>
        <v>#VALUE!</v>
      </c>
    </row>
    <row r="640" spans="1:3" x14ac:dyDescent="0.25">
      <c r="A640" t="e">
        <f>IF(DataCollect[[#This Row],[Category]]="","",LEFT(DataCollect[[#This Row],[Category]],2)&amp;LEFT(DataCollect[[#This Row],[Type]],2))&amp;_xlfn.CONCAT("-",DataCollect[[#This Row],[Installation Year]])</f>
        <v>#VALUE!</v>
      </c>
      <c r="B640">
        <f>IF(COUNTIF($A$4:$A640,A640)-COUNTIF($A$4:$A640,"-")=0,"",COUNTIF($A$4:$A640,A640)-COUNTIF($A$4:$A640,"-"))</f>
        <v>-163</v>
      </c>
      <c r="C640" t="e">
        <f t="shared" si="10"/>
        <v>#VALUE!</v>
      </c>
    </row>
    <row r="641" spans="1:3" x14ac:dyDescent="0.25">
      <c r="A641" t="e">
        <f>IF(DataCollect[[#This Row],[Category]]="","",LEFT(DataCollect[[#This Row],[Category]],2)&amp;LEFT(DataCollect[[#This Row],[Type]],2))&amp;_xlfn.CONCAT("-",DataCollect[[#This Row],[Installation Year]])</f>
        <v>#VALUE!</v>
      </c>
      <c r="B641">
        <f>IF(COUNTIF($A$4:$A641,A641)-COUNTIF($A$4:$A641,"-")=0,"",COUNTIF($A$4:$A641,A641)-COUNTIF($A$4:$A641,"-"))</f>
        <v>-162</v>
      </c>
      <c r="C641" t="e">
        <f t="shared" si="10"/>
        <v>#VALUE!</v>
      </c>
    </row>
    <row r="642" spans="1:3" x14ac:dyDescent="0.25">
      <c r="A642" t="e">
        <f>IF(DataCollect[[#This Row],[Category]]="","",LEFT(DataCollect[[#This Row],[Category]],2)&amp;LEFT(DataCollect[[#This Row],[Type]],2))&amp;_xlfn.CONCAT("-",DataCollect[[#This Row],[Installation Year]])</f>
        <v>#VALUE!</v>
      </c>
      <c r="B642">
        <f>IF(COUNTIF($A$4:$A642,A642)-COUNTIF($A$4:$A642,"-")=0,"",COUNTIF($A$4:$A642,A642)-COUNTIF($A$4:$A642,"-"))</f>
        <v>-161</v>
      </c>
      <c r="C642" t="e">
        <f t="shared" si="10"/>
        <v>#VALUE!</v>
      </c>
    </row>
    <row r="643" spans="1:3" x14ac:dyDescent="0.25">
      <c r="A643" t="e">
        <f>IF(DataCollect[[#This Row],[Category]]="","",LEFT(DataCollect[[#This Row],[Category]],2)&amp;LEFT(DataCollect[[#This Row],[Type]],2))&amp;_xlfn.CONCAT("-",DataCollect[[#This Row],[Installation Year]])</f>
        <v>#VALUE!</v>
      </c>
      <c r="B643">
        <f>IF(COUNTIF($A$4:$A643,A643)-COUNTIF($A$4:$A643,"-")=0,"",COUNTIF($A$4:$A643,A643)-COUNTIF($A$4:$A643,"-"))</f>
        <v>-160</v>
      </c>
      <c r="C643" t="e">
        <f t="shared" si="10"/>
        <v>#VALUE!</v>
      </c>
    </row>
    <row r="644" spans="1:3" x14ac:dyDescent="0.25">
      <c r="A644" t="e">
        <f>IF(DataCollect[[#This Row],[Category]]="","",LEFT(DataCollect[[#This Row],[Category]],2)&amp;LEFT(DataCollect[[#This Row],[Type]],2))&amp;_xlfn.CONCAT("-",DataCollect[[#This Row],[Installation Year]])</f>
        <v>#VALUE!</v>
      </c>
      <c r="B644">
        <f>IF(COUNTIF($A$4:$A644,A644)-COUNTIF($A$4:$A644,"-")=0,"",COUNTIF($A$4:$A644,A644)-COUNTIF($A$4:$A644,"-"))</f>
        <v>-159</v>
      </c>
      <c r="C644" t="e">
        <f t="shared" si="10"/>
        <v>#VALUE!</v>
      </c>
    </row>
    <row r="645" spans="1:3" x14ac:dyDescent="0.25">
      <c r="A645" t="e">
        <f>IF(DataCollect[[#This Row],[Category]]="","",LEFT(DataCollect[[#This Row],[Category]],2)&amp;LEFT(DataCollect[[#This Row],[Type]],2))&amp;_xlfn.CONCAT("-",DataCollect[[#This Row],[Installation Year]])</f>
        <v>#VALUE!</v>
      </c>
      <c r="B645">
        <f>IF(COUNTIF($A$4:$A645,A645)-COUNTIF($A$4:$A645,"-")=0,"",COUNTIF($A$4:$A645,A645)-COUNTIF($A$4:$A645,"-"))</f>
        <v>-158</v>
      </c>
      <c r="C645" t="e">
        <f t="shared" si="10"/>
        <v>#VALUE!</v>
      </c>
    </row>
    <row r="646" spans="1:3" x14ac:dyDescent="0.25">
      <c r="A646" t="e">
        <f>IF(DataCollect[[#This Row],[Category]]="","",LEFT(DataCollect[[#This Row],[Category]],2)&amp;LEFT(DataCollect[[#This Row],[Type]],2))&amp;_xlfn.CONCAT("-",DataCollect[[#This Row],[Installation Year]])</f>
        <v>#VALUE!</v>
      </c>
      <c r="B646">
        <f>IF(COUNTIF($A$4:$A646,A646)-COUNTIF($A$4:$A646,"-")=0,"",COUNTIF($A$4:$A646,A646)-COUNTIF($A$4:$A646,"-"))</f>
        <v>-157</v>
      </c>
      <c r="C646" t="e">
        <f t="shared" si="10"/>
        <v>#VALUE!</v>
      </c>
    </row>
    <row r="647" spans="1:3" x14ac:dyDescent="0.25">
      <c r="A647" t="e">
        <f>IF(DataCollect[[#This Row],[Category]]="","",LEFT(DataCollect[[#This Row],[Category]],2)&amp;LEFT(DataCollect[[#This Row],[Type]],2))&amp;_xlfn.CONCAT("-",DataCollect[[#This Row],[Installation Year]])</f>
        <v>#VALUE!</v>
      </c>
      <c r="B647">
        <f>IF(COUNTIF($A$4:$A647,A647)-COUNTIF($A$4:$A647,"-")=0,"",COUNTIF($A$4:$A647,A647)-COUNTIF($A$4:$A647,"-"))</f>
        <v>-156</v>
      </c>
      <c r="C647" t="e">
        <f t="shared" si="10"/>
        <v>#VALUE!</v>
      </c>
    </row>
    <row r="648" spans="1:3" x14ac:dyDescent="0.25">
      <c r="A648" t="e">
        <f>IF(DataCollect[[#This Row],[Category]]="","",LEFT(DataCollect[[#This Row],[Category]],2)&amp;LEFT(DataCollect[[#This Row],[Type]],2))&amp;_xlfn.CONCAT("-",DataCollect[[#This Row],[Installation Year]])</f>
        <v>#VALUE!</v>
      </c>
      <c r="B648">
        <f>IF(COUNTIF($A$4:$A648,A648)-COUNTIF($A$4:$A648,"-")=0,"",COUNTIF($A$4:$A648,A648)-COUNTIF($A$4:$A648,"-"))</f>
        <v>-155</v>
      </c>
      <c r="C648" t="e">
        <f t="shared" si="10"/>
        <v>#VALUE!</v>
      </c>
    </row>
    <row r="649" spans="1:3" x14ac:dyDescent="0.25">
      <c r="A649" t="e">
        <f>IF(DataCollect[[#This Row],[Category]]="","",LEFT(DataCollect[[#This Row],[Category]],2)&amp;LEFT(DataCollect[[#This Row],[Type]],2))&amp;_xlfn.CONCAT("-",DataCollect[[#This Row],[Installation Year]])</f>
        <v>#VALUE!</v>
      </c>
      <c r="B649">
        <f>IF(COUNTIF($A$4:$A649,A649)-COUNTIF($A$4:$A649,"-")=0,"",COUNTIF($A$4:$A649,A649)-COUNTIF($A$4:$A649,"-"))</f>
        <v>-154</v>
      </c>
      <c r="C649" t="e">
        <f t="shared" si="10"/>
        <v>#VALUE!</v>
      </c>
    </row>
    <row r="650" spans="1:3" x14ac:dyDescent="0.25">
      <c r="A650" t="e">
        <f>IF(DataCollect[[#This Row],[Category]]="","",LEFT(DataCollect[[#This Row],[Category]],2)&amp;LEFT(DataCollect[[#This Row],[Type]],2))&amp;_xlfn.CONCAT("-",DataCollect[[#This Row],[Installation Year]])</f>
        <v>#VALUE!</v>
      </c>
      <c r="B650">
        <f>IF(COUNTIF($A$4:$A650,A650)-COUNTIF($A$4:$A650,"-")=0,"",COUNTIF($A$4:$A650,A650)-COUNTIF($A$4:$A650,"-"))</f>
        <v>-153</v>
      </c>
      <c r="C650" t="e">
        <f t="shared" si="10"/>
        <v>#VALUE!</v>
      </c>
    </row>
    <row r="651" spans="1:3" x14ac:dyDescent="0.25">
      <c r="A651" t="e">
        <f>IF(DataCollect[[#This Row],[Category]]="","",LEFT(DataCollect[[#This Row],[Category]],2)&amp;LEFT(DataCollect[[#This Row],[Type]],2))&amp;_xlfn.CONCAT("-",DataCollect[[#This Row],[Installation Year]])</f>
        <v>#VALUE!</v>
      </c>
      <c r="B651">
        <f>IF(COUNTIF($A$4:$A651,A651)-COUNTIF($A$4:$A651,"-")=0,"",COUNTIF($A$4:$A651,A651)-COUNTIF($A$4:$A651,"-"))</f>
        <v>-152</v>
      </c>
      <c r="C651" t="e">
        <f t="shared" si="10"/>
        <v>#VALUE!</v>
      </c>
    </row>
    <row r="652" spans="1:3" x14ac:dyDescent="0.25">
      <c r="A652" t="e">
        <f>IF(DataCollect[[#This Row],[Category]]="","",LEFT(DataCollect[[#This Row],[Category]],2)&amp;LEFT(DataCollect[[#This Row],[Type]],2))&amp;_xlfn.CONCAT("-",DataCollect[[#This Row],[Installation Year]])</f>
        <v>#VALUE!</v>
      </c>
      <c r="B652">
        <f>IF(COUNTIF($A$4:$A652,A652)-COUNTIF($A$4:$A652,"-")=0,"",COUNTIF($A$4:$A652,A652)-COUNTIF($A$4:$A652,"-"))</f>
        <v>-151</v>
      </c>
      <c r="C652" t="e">
        <f t="shared" si="10"/>
        <v>#VALUE!</v>
      </c>
    </row>
    <row r="653" spans="1:3" x14ac:dyDescent="0.25">
      <c r="A653" t="e">
        <f>IF(DataCollect[[#This Row],[Category]]="","",LEFT(DataCollect[[#This Row],[Category]],2)&amp;LEFT(DataCollect[[#This Row],[Type]],2))&amp;_xlfn.CONCAT("-",DataCollect[[#This Row],[Installation Year]])</f>
        <v>#VALUE!</v>
      </c>
      <c r="B653">
        <f>IF(COUNTIF($A$4:$A653,A653)-COUNTIF($A$4:$A653,"-")=0,"",COUNTIF($A$4:$A653,A653)-COUNTIF($A$4:$A653,"-"))</f>
        <v>-150</v>
      </c>
      <c r="C653" t="e">
        <f t="shared" si="10"/>
        <v>#VALUE!</v>
      </c>
    </row>
    <row r="654" spans="1:3" x14ac:dyDescent="0.25">
      <c r="A654" t="e">
        <f>IF(DataCollect[[#This Row],[Category]]="","",LEFT(DataCollect[[#This Row],[Category]],2)&amp;LEFT(DataCollect[[#This Row],[Type]],2))&amp;_xlfn.CONCAT("-",DataCollect[[#This Row],[Installation Year]])</f>
        <v>#VALUE!</v>
      </c>
      <c r="B654">
        <f>IF(COUNTIF($A$4:$A654,A654)-COUNTIF($A$4:$A654,"-")=0,"",COUNTIF($A$4:$A654,A654)-COUNTIF($A$4:$A654,"-"))</f>
        <v>-149</v>
      </c>
      <c r="C654" t="e">
        <f t="shared" si="10"/>
        <v>#VALUE!</v>
      </c>
    </row>
    <row r="655" spans="1:3" x14ac:dyDescent="0.25">
      <c r="A655" t="e">
        <f>IF(DataCollect[[#This Row],[Category]]="","",LEFT(DataCollect[[#This Row],[Category]],2)&amp;LEFT(DataCollect[[#This Row],[Type]],2))&amp;_xlfn.CONCAT("-",DataCollect[[#This Row],[Installation Year]])</f>
        <v>#VALUE!</v>
      </c>
      <c r="B655">
        <f>IF(COUNTIF($A$4:$A655,A655)-COUNTIF($A$4:$A655,"-")=0,"",COUNTIF($A$4:$A655,A655)-COUNTIF($A$4:$A655,"-"))</f>
        <v>-148</v>
      </c>
      <c r="C655" t="e">
        <f t="shared" si="10"/>
        <v>#VALUE!</v>
      </c>
    </row>
    <row r="656" spans="1:3" x14ac:dyDescent="0.25">
      <c r="A656" t="e">
        <f>IF(DataCollect[[#This Row],[Category]]="","",LEFT(DataCollect[[#This Row],[Category]],2)&amp;LEFT(DataCollect[[#This Row],[Type]],2))&amp;_xlfn.CONCAT("-",DataCollect[[#This Row],[Installation Year]])</f>
        <v>#VALUE!</v>
      </c>
      <c r="B656">
        <f>IF(COUNTIF($A$4:$A656,A656)-COUNTIF($A$4:$A656,"-")=0,"",COUNTIF($A$4:$A656,A656)-COUNTIF($A$4:$A656,"-"))</f>
        <v>-147</v>
      </c>
      <c r="C656" t="e">
        <f t="shared" si="10"/>
        <v>#VALUE!</v>
      </c>
    </row>
    <row r="657" spans="1:3" x14ac:dyDescent="0.25">
      <c r="A657" t="e">
        <f>IF(DataCollect[[#This Row],[Category]]="","",LEFT(DataCollect[[#This Row],[Category]],2)&amp;LEFT(DataCollect[[#This Row],[Type]],2))&amp;_xlfn.CONCAT("-",DataCollect[[#This Row],[Installation Year]])</f>
        <v>#VALUE!</v>
      </c>
      <c r="B657">
        <f>IF(COUNTIF($A$4:$A657,A657)-COUNTIF($A$4:$A657,"-")=0,"",COUNTIF($A$4:$A657,A657)-COUNTIF($A$4:$A657,"-"))</f>
        <v>-146</v>
      </c>
      <c r="C657" t="e">
        <f t="shared" si="10"/>
        <v>#VALUE!</v>
      </c>
    </row>
    <row r="658" spans="1:3" x14ac:dyDescent="0.25">
      <c r="A658" t="e">
        <f>IF(DataCollect[[#This Row],[Category]]="","",LEFT(DataCollect[[#This Row],[Category]],2)&amp;LEFT(DataCollect[[#This Row],[Type]],2))&amp;_xlfn.CONCAT("-",DataCollect[[#This Row],[Installation Year]])</f>
        <v>#VALUE!</v>
      </c>
      <c r="B658">
        <f>IF(COUNTIF($A$4:$A658,A658)-COUNTIF($A$4:$A658,"-")=0,"",COUNTIF($A$4:$A658,A658)-COUNTIF($A$4:$A658,"-"))</f>
        <v>-145</v>
      </c>
      <c r="C658" t="e">
        <f t="shared" si="10"/>
        <v>#VALUE!</v>
      </c>
    </row>
    <row r="659" spans="1:3" x14ac:dyDescent="0.25">
      <c r="A659" t="e">
        <f>IF(DataCollect[[#This Row],[Category]]="","",LEFT(DataCollect[[#This Row],[Category]],2)&amp;LEFT(DataCollect[[#This Row],[Type]],2))&amp;_xlfn.CONCAT("-",DataCollect[[#This Row],[Installation Year]])</f>
        <v>#VALUE!</v>
      </c>
      <c r="B659">
        <f>IF(COUNTIF($A$4:$A659,A659)-COUNTIF($A$4:$A659,"-")=0,"",COUNTIF($A$4:$A659,A659)-COUNTIF($A$4:$A659,"-"))</f>
        <v>-144</v>
      </c>
      <c r="C659" t="e">
        <f t="shared" si="10"/>
        <v>#VALUE!</v>
      </c>
    </row>
    <row r="660" spans="1:3" x14ac:dyDescent="0.25">
      <c r="A660" t="e">
        <f>IF(DataCollect[[#This Row],[Category]]="","",LEFT(DataCollect[[#This Row],[Category]],2)&amp;LEFT(DataCollect[[#This Row],[Type]],2))&amp;_xlfn.CONCAT("-",DataCollect[[#This Row],[Installation Year]])</f>
        <v>#VALUE!</v>
      </c>
      <c r="B660">
        <f>IF(COUNTIF($A$4:$A660,A660)-COUNTIF($A$4:$A660,"-")=0,"",COUNTIF($A$4:$A660,A660)-COUNTIF($A$4:$A660,"-"))</f>
        <v>-143</v>
      </c>
      <c r="C660" t="e">
        <f t="shared" si="10"/>
        <v>#VALUE!</v>
      </c>
    </row>
    <row r="661" spans="1:3" x14ac:dyDescent="0.25">
      <c r="A661" t="e">
        <f>IF(DataCollect[[#This Row],[Category]]="","",LEFT(DataCollect[[#This Row],[Category]],2)&amp;LEFT(DataCollect[[#This Row],[Type]],2))&amp;_xlfn.CONCAT("-",DataCollect[[#This Row],[Installation Year]])</f>
        <v>#VALUE!</v>
      </c>
      <c r="B661">
        <f>IF(COUNTIF($A$4:$A661,A661)-COUNTIF($A$4:$A661,"-")=0,"",COUNTIF($A$4:$A661,A661)-COUNTIF($A$4:$A661,"-"))</f>
        <v>-142</v>
      </c>
      <c r="C661" t="e">
        <f t="shared" si="10"/>
        <v>#VALUE!</v>
      </c>
    </row>
    <row r="662" spans="1:3" x14ac:dyDescent="0.25">
      <c r="A662" t="e">
        <f>IF(DataCollect[[#This Row],[Category]]="","",LEFT(DataCollect[[#This Row],[Category]],2)&amp;LEFT(DataCollect[[#This Row],[Type]],2))&amp;_xlfn.CONCAT("-",DataCollect[[#This Row],[Installation Year]])</f>
        <v>#VALUE!</v>
      </c>
      <c r="B662">
        <f>IF(COUNTIF($A$4:$A662,A662)-COUNTIF($A$4:$A662,"-")=0,"",COUNTIF($A$4:$A662,A662)-COUNTIF($A$4:$A662,"-"))</f>
        <v>-141</v>
      </c>
      <c r="C662" t="e">
        <f t="shared" si="10"/>
        <v>#VALUE!</v>
      </c>
    </row>
    <row r="663" spans="1:3" x14ac:dyDescent="0.25">
      <c r="A663" t="e">
        <f>IF(DataCollect[[#This Row],[Category]]="","",LEFT(DataCollect[[#This Row],[Category]],2)&amp;LEFT(DataCollect[[#This Row],[Type]],2))&amp;_xlfn.CONCAT("-",DataCollect[[#This Row],[Installation Year]])</f>
        <v>#VALUE!</v>
      </c>
      <c r="B663">
        <f>IF(COUNTIF($A$4:$A663,A663)-COUNTIF($A$4:$A663,"-")=0,"",COUNTIF($A$4:$A663,A663)-COUNTIF($A$4:$A663,"-"))</f>
        <v>-140</v>
      </c>
      <c r="C663" t="e">
        <f t="shared" si="10"/>
        <v>#VALUE!</v>
      </c>
    </row>
    <row r="664" spans="1:3" x14ac:dyDescent="0.25">
      <c r="A664" t="e">
        <f>IF(DataCollect[[#This Row],[Category]]="","",LEFT(DataCollect[[#This Row],[Category]],2)&amp;LEFT(DataCollect[[#This Row],[Type]],2))&amp;_xlfn.CONCAT("-",DataCollect[[#This Row],[Installation Year]])</f>
        <v>#VALUE!</v>
      </c>
      <c r="B664">
        <f>IF(COUNTIF($A$4:$A664,A664)-COUNTIF($A$4:$A664,"-")=0,"",COUNTIF($A$4:$A664,A664)-COUNTIF($A$4:$A664,"-"))</f>
        <v>-139</v>
      </c>
      <c r="C664" t="e">
        <f t="shared" si="10"/>
        <v>#VALUE!</v>
      </c>
    </row>
    <row r="665" spans="1:3" x14ac:dyDescent="0.25">
      <c r="A665" t="e">
        <f>IF(DataCollect[[#This Row],[Category]]="","",LEFT(DataCollect[[#This Row],[Category]],2)&amp;LEFT(DataCollect[[#This Row],[Type]],2))&amp;_xlfn.CONCAT("-",DataCollect[[#This Row],[Installation Year]])</f>
        <v>#VALUE!</v>
      </c>
      <c r="B665">
        <f>IF(COUNTIF($A$4:$A665,A665)-COUNTIF($A$4:$A665,"-")=0,"",COUNTIF($A$4:$A665,A665)-COUNTIF($A$4:$A665,"-"))</f>
        <v>-138</v>
      </c>
      <c r="C665" t="e">
        <f t="shared" si="10"/>
        <v>#VALUE!</v>
      </c>
    </row>
    <row r="666" spans="1:3" x14ac:dyDescent="0.25">
      <c r="A666" t="e">
        <f>IF(DataCollect[[#This Row],[Category]]="","",LEFT(DataCollect[[#This Row],[Category]],2)&amp;LEFT(DataCollect[[#This Row],[Type]],2))&amp;_xlfn.CONCAT("-",DataCollect[[#This Row],[Installation Year]])</f>
        <v>#VALUE!</v>
      </c>
      <c r="B666">
        <f>IF(COUNTIF($A$4:$A666,A666)-COUNTIF($A$4:$A666,"-")=0,"",COUNTIF($A$4:$A666,A666)-COUNTIF($A$4:$A666,"-"))</f>
        <v>-137</v>
      </c>
      <c r="C666" t="e">
        <f t="shared" si="10"/>
        <v>#VALUE!</v>
      </c>
    </row>
    <row r="667" spans="1:3" x14ac:dyDescent="0.25">
      <c r="A667" t="e">
        <f>IF(DataCollect[[#This Row],[Category]]="","",LEFT(DataCollect[[#This Row],[Category]],2)&amp;LEFT(DataCollect[[#This Row],[Type]],2))&amp;_xlfn.CONCAT("-",DataCollect[[#This Row],[Installation Year]])</f>
        <v>#VALUE!</v>
      </c>
      <c r="B667">
        <f>IF(COUNTIF($A$4:$A667,A667)-COUNTIF($A$4:$A667,"-")=0,"",COUNTIF($A$4:$A667,A667)-COUNTIF($A$4:$A667,"-"))</f>
        <v>-136</v>
      </c>
      <c r="C667" t="e">
        <f t="shared" si="10"/>
        <v>#VALUE!</v>
      </c>
    </row>
    <row r="668" spans="1:3" x14ac:dyDescent="0.25">
      <c r="A668" t="e">
        <f>IF(DataCollect[[#This Row],[Category]]="","",LEFT(DataCollect[[#This Row],[Category]],2)&amp;LEFT(DataCollect[[#This Row],[Type]],2))&amp;_xlfn.CONCAT("-",DataCollect[[#This Row],[Installation Year]])</f>
        <v>#VALUE!</v>
      </c>
      <c r="B668">
        <f>IF(COUNTIF($A$4:$A668,A668)-COUNTIF($A$4:$A668,"-")=0,"",COUNTIF($A$4:$A668,A668)-COUNTIF($A$4:$A668,"-"))</f>
        <v>-135</v>
      </c>
      <c r="C668" t="e">
        <f t="shared" si="10"/>
        <v>#VALUE!</v>
      </c>
    </row>
    <row r="669" spans="1:3" x14ac:dyDescent="0.25">
      <c r="A669" t="e">
        <f>IF(DataCollect[[#This Row],[Category]]="","",LEFT(DataCollect[[#This Row],[Category]],2)&amp;LEFT(DataCollect[[#This Row],[Type]],2))&amp;_xlfn.CONCAT("-",DataCollect[[#This Row],[Installation Year]])</f>
        <v>#VALUE!</v>
      </c>
      <c r="B669">
        <f>IF(COUNTIF($A$4:$A669,A669)-COUNTIF($A$4:$A669,"-")=0,"",COUNTIF($A$4:$A669,A669)-COUNTIF($A$4:$A669,"-"))</f>
        <v>-134</v>
      </c>
      <c r="C669" t="e">
        <f t="shared" si="10"/>
        <v>#VALUE!</v>
      </c>
    </row>
    <row r="670" spans="1:3" x14ac:dyDescent="0.25">
      <c r="A670" t="e">
        <f>IF(DataCollect[[#This Row],[Category]]="","",LEFT(DataCollect[[#This Row],[Category]],2)&amp;LEFT(DataCollect[[#This Row],[Type]],2))&amp;_xlfn.CONCAT("-",DataCollect[[#This Row],[Installation Year]])</f>
        <v>#VALUE!</v>
      </c>
      <c r="B670">
        <f>IF(COUNTIF($A$4:$A670,A670)-COUNTIF($A$4:$A670,"-")=0,"",COUNTIF($A$4:$A670,A670)-COUNTIF($A$4:$A670,"-"))</f>
        <v>-133</v>
      </c>
      <c r="C670" t="e">
        <f t="shared" si="10"/>
        <v>#VALUE!</v>
      </c>
    </row>
    <row r="671" spans="1:3" x14ac:dyDescent="0.25">
      <c r="A671" t="e">
        <f>IF(DataCollect[[#This Row],[Category]]="","",LEFT(DataCollect[[#This Row],[Category]],2)&amp;LEFT(DataCollect[[#This Row],[Type]],2))&amp;_xlfn.CONCAT("-",DataCollect[[#This Row],[Installation Year]])</f>
        <v>#VALUE!</v>
      </c>
      <c r="B671">
        <f>IF(COUNTIF($A$4:$A671,A671)-COUNTIF($A$4:$A671,"-")=0,"",COUNTIF($A$4:$A671,A671)-COUNTIF($A$4:$A671,"-"))</f>
        <v>-132</v>
      </c>
      <c r="C671" t="e">
        <f t="shared" si="10"/>
        <v>#VALUE!</v>
      </c>
    </row>
    <row r="672" spans="1:3" x14ac:dyDescent="0.25">
      <c r="A672" t="e">
        <f>IF(DataCollect[[#This Row],[Category]]="","",LEFT(DataCollect[[#This Row],[Category]],2)&amp;LEFT(DataCollect[[#This Row],[Type]],2))&amp;_xlfn.CONCAT("-",DataCollect[[#This Row],[Installation Year]])</f>
        <v>#VALUE!</v>
      </c>
      <c r="B672">
        <f>IF(COUNTIF($A$4:$A672,A672)-COUNTIF($A$4:$A672,"-")=0,"",COUNTIF($A$4:$A672,A672)-COUNTIF($A$4:$A672,"-"))</f>
        <v>-131</v>
      </c>
      <c r="C672" t="e">
        <f t="shared" si="10"/>
        <v>#VALUE!</v>
      </c>
    </row>
    <row r="673" spans="1:3" x14ac:dyDescent="0.25">
      <c r="A673" t="e">
        <f>IF(DataCollect[[#This Row],[Category]]="","",LEFT(DataCollect[[#This Row],[Category]],2)&amp;LEFT(DataCollect[[#This Row],[Type]],2))&amp;_xlfn.CONCAT("-",DataCollect[[#This Row],[Installation Year]])</f>
        <v>#VALUE!</v>
      </c>
      <c r="B673">
        <f>IF(COUNTIF($A$4:$A673,A673)-COUNTIF($A$4:$A673,"-")=0,"",COUNTIF($A$4:$A673,A673)-COUNTIF($A$4:$A673,"-"))</f>
        <v>-130</v>
      </c>
      <c r="C673" t="e">
        <f t="shared" si="10"/>
        <v>#VALUE!</v>
      </c>
    </row>
    <row r="674" spans="1:3" x14ac:dyDescent="0.25">
      <c r="A674" t="e">
        <f>IF(DataCollect[[#This Row],[Category]]="","",LEFT(DataCollect[[#This Row],[Category]],2)&amp;LEFT(DataCollect[[#This Row],[Type]],2))&amp;_xlfn.CONCAT("-",DataCollect[[#This Row],[Installation Year]])</f>
        <v>#VALUE!</v>
      </c>
      <c r="B674">
        <f>IF(COUNTIF($A$4:$A674,A674)-COUNTIF($A$4:$A674,"-")=0,"",COUNTIF($A$4:$A674,A674)-COUNTIF($A$4:$A674,"-"))</f>
        <v>-129</v>
      </c>
      <c r="C674" t="e">
        <f t="shared" si="10"/>
        <v>#VALUE!</v>
      </c>
    </row>
    <row r="675" spans="1:3" x14ac:dyDescent="0.25">
      <c r="A675" t="e">
        <f>IF(DataCollect[[#This Row],[Category]]="","",LEFT(DataCollect[[#This Row],[Category]],2)&amp;LEFT(DataCollect[[#This Row],[Type]],2))&amp;_xlfn.CONCAT("-",DataCollect[[#This Row],[Installation Year]])</f>
        <v>#VALUE!</v>
      </c>
      <c r="B675">
        <f>IF(COUNTIF($A$4:$A675,A675)-COUNTIF($A$4:$A675,"-")=0,"",COUNTIF($A$4:$A675,A675)-COUNTIF($A$4:$A675,"-"))</f>
        <v>-128</v>
      </c>
      <c r="C675" t="e">
        <f t="shared" si="10"/>
        <v>#VALUE!</v>
      </c>
    </row>
    <row r="676" spans="1:3" x14ac:dyDescent="0.25">
      <c r="A676" t="e">
        <f>IF(DataCollect[[#This Row],[Category]]="","",LEFT(DataCollect[[#This Row],[Category]],2)&amp;LEFT(DataCollect[[#This Row],[Type]],2))&amp;_xlfn.CONCAT("-",DataCollect[[#This Row],[Installation Year]])</f>
        <v>#VALUE!</v>
      </c>
      <c r="B676">
        <f>IF(COUNTIF($A$4:$A676,A676)-COUNTIF($A$4:$A676,"-")=0,"",COUNTIF($A$4:$A676,A676)-COUNTIF($A$4:$A676,"-"))</f>
        <v>-127</v>
      </c>
      <c r="C676" t="e">
        <f t="shared" si="10"/>
        <v>#VALUE!</v>
      </c>
    </row>
    <row r="677" spans="1:3" x14ac:dyDescent="0.25">
      <c r="A677" t="e">
        <f>IF(DataCollect[[#This Row],[Category]]="","",LEFT(DataCollect[[#This Row],[Category]],2)&amp;LEFT(DataCollect[[#This Row],[Type]],2))&amp;_xlfn.CONCAT("-",DataCollect[[#This Row],[Installation Year]])</f>
        <v>#VALUE!</v>
      </c>
      <c r="B677">
        <f>IF(COUNTIF($A$4:$A677,A677)-COUNTIF($A$4:$A677,"-")=0,"",COUNTIF($A$4:$A677,A677)-COUNTIF($A$4:$A677,"-"))</f>
        <v>-126</v>
      </c>
      <c r="C677" t="e">
        <f t="shared" si="10"/>
        <v>#VALUE!</v>
      </c>
    </row>
    <row r="678" spans="1:3" x14ac:dyDescent="0.25">
      <c r="A678" t="e">
        <f>IF(DataCollect[[#This Row],[Category]]="","",LEFT(DataCollect[[#This Row],[Category]],2)&amp;LEFT(DataCollect[[#This Row],[Type]],2))&amp;_xlfn.CONCAT("-",DataCollect[[#This Row],[Installation Year]])</f>
        <v>#VALUE!</v>
      </c>
      <c r="B678">
        <f>IF(COUNTIF($A$4:$A678,A678)-COUNTIF($A$4:$A678,"-")=0,"",COUNTIF($A$4:$A678,A678)-COUNTIF($A$4:$A678,"-"))</f>
        <v>-125</v>
      </c>
      <c r="C678" t="e">
        <f t="shared" si="10"/>
        <v>#VALUE!</v>
      </c>
    </row>
    <row r="679" spans="1:3" x14ac:dyDescent="0.25">
      <c r="A679" t="e">
        <f>IF(DataCollect[[#This Row],[Category]]="","",LEFT(DataCollect[[#This Row],[Category]],2)&amp;LEFT(DataCollect[[#This Row],[Type]],2))&amp;_xlfn.CONCAT("-",DataCollect[[#This Row],[Installation Year]])</f>
        <v>#VALUE!</v>
      </c>
      <c r="B679">
        <f>IF(COUNTIF($A$4:$A679,A679)-COUNTIF($A$4:$A679,"-")=0,"",COUNTIF($A$4:$A679,A679)-COUNTIF($A$4:$A679,"-"))</f>
        <v>-124</v>
      </c>
      <c r="C679" t="e">
        <f t="shared" si="10"/>
        <v>#VALUE!</v>
      </c>
    </row>
    <row r="680" spans="1:3" x14ac:dyDescent="0.25">
      <c r="A680" t="e">
        <f>IF(DataCollect[[#This Row],[Category]]="","",LEFT(DataCollect[[#This Row],[Category]],2)&amp;LEFT(DataCollect[[#This Row],[Type]],2))&amp;_xlfn.CONCAT("-",DataCollect[[#This Row],[Installation Year]])</f>
        <v>#VALUE!</v>
      </c>
      <c r="B680">
        <f>IF(COUNTIF($A$4:$A680,A680)-COUNTIF($A$4:$A680,"-")=0,"",COUNTIF($A$4:$A680,A680)-COUNTIF($A$4:$A680,"-"))</f>
        <v>-123</v>
      </c>
      <c r="C680" t="e">
        <f t="shared" si="10"/>
        <v>#VALUE!</v>
      </c>
    </row>
    <row r="681" spans="1:3" x14ac:dyDescent="0.25">
      <c r="A681" t="e">
        <f>IF(DataCollect[[#This Row],[Category]]="","",LEFT(DataCollect[[#This Row],[Category]],2)&amp;LEFT(DataCollect[[#This Row],[Type]],2))&amp;_xlfn.CONCAT("-",DataCollect[[#This Row],[Installation Year]])</f>
        <v>#VALUE!</v>
      </c>
      <c r="B681">
        <f>IF(COUNTIF($A$4:$A681,A681)-COUNTIF($A$4:$A681,"-")=0,"",COUNTIF($A$4:$A681,A681)-COUNTIF($A$4:$A681,"-"))</f>
        <v>-122</v>
      </c>
      <c r="C681" t="e">
        <f t="shared" si="10"/>
        <v>#VALUE!</v>
      </c>
    </row>
    <row r="682" spans="1:3" x14ac:dyDescent="0.25">
      <c r="A682" t="e">
        <f>IF(DataCollect[[#This Row],[Category]]="","",LEFT(DataCollect[[#This Row],[Category]],2)&amp;LEFT(DataCollect[[#This Row],[Type]],2))&amp;_xlfn.CONCAT("-",DataCollect[[#This Row],[Installation Year]])</f>
        <v>#VALUE!</v>
      </c>
      <c r="B682">
        <f>IF(COUNTIF($A$4:$A682,A682)-COUNTIF($A$4:$A682,"-")=0,"",COUNTIF($A$4:$A682,A682)-COUNTIF($A$4:$A682,"-"))</f>
        <v>-121</v>
      </c>
      <c r="C682" t="e">
        <f t="shared" si="10"/>
        <v>#VALUE!</v>
      </c>
    </row>
    <row r="683" spans="1:3" x14ac:dyDescent="0.25">
      <c r="A683" t="e">
        <f>IF(DataCollect[[#This Row],[Category]]="","",LEFT(DataCollect[[#This Row],[Category]],2)&amp;LEFT(DataCollect[[#This Row],[Type]],2))&amp;_xlfn.CONCAT("-",DataCollect[[#This Row],[Installation Year]])</f>
        <v>#VALUE!</v>
      </c>
      <c r="B683">
        <f>IF(COUNTIF($A$4:$A683,A683)-COUNTIF($A$4:$A683,"-")=0,"",COUNTIF($A$4:$A683,A683)-COUNTIF($A$4:$A683,"-"))</f>
        <v>-120</v>
      </c>
      <c r="C683" t="e">
        <f t="shared" si="10"/>
        <v>#VALUE!</v>
      </c>
    </row>
    <row r="684" spans="1:3" x14ac:dyDescent="0.25">
      <c r="A684" t="e">
        <f>IF(DataCollect[[#This Row],[Category]]="","",LEFT(DataCollect[[#This Row],[Category]],2)&amp;LEFT(DataCollect[[#This Row],[Type]],2))&amp;_xlfn.CONCAT("-",DataCollect[[#This Row],[Installation Year]])</f>
        <v>#VALUE!</v>
      </c>
      <c r="B684">
        <f>IF(COUNTIF($A$4:$A684,A684)-COUNTIF($A$4:$A684,"-")=0,"",COUNTIF($A$4:$A684,A684)-COUNTIF($A$4:$A684,"-"))</f>
        <v>-119</v>
      </c>
      <c r="C684" t="e">
        <f t="shared" si="10"/>
        <v>#VALUE!</v>
      </c>
    </row>
    <row r="685" spans="1:3" x14ac:dyDescent="0.25">
      <c r="A685" t="e">
        <f>IF(DataCollect[[#This Row],[Category]]="","",LEFT(DataCollect[[#This Row],[Category]],2)&amp;LEFT(DataCollect[[#This Row],[Type]],2))&amp;_xlfn.CONCAT("-",DataCollect[[#This Row],[Installation Year]])</f>
        <v>#VALUE!</v>
      </c>
      <c r="B685">
        <f>IF(COUNTIF($A$4:$A685,A685)-COUNTIF($A$4:$A685,"-")=0,"",COUNTIF($A$4:$A685,A685)-COUNTIF($A$4:$A685,"-"))</f>
        <v>-118</v>
      </c>
      <c r="C685" t="e">
        <f t="shared" si="10"/>
        <v>#VALUE!</v>
      </c>
    </row>
    <row r="686" spans="1:3" x14ac:dyDescent="0.25">
      <c r="A686" t="e">
        <f>IF(DataCollect[[#This Row],[Category]]="","",LEFT(DataCollect[[#This Row],[Category]],2)&amp;LEFT(DataCollect[[#This Row],[Type]],2))&amp;_xlfn.CONCAT("-",DataCollect[[#This Row],[Installation Year]])</f>
        <v>#VALUE!</v>
      </c>
      <c r="B686">
        <f>IF(COUNTIF($A$4:$A686,A686)-COUNTIF($A$4:$A686,"-")=0,"",COUNTIF($A$4:$A686,A686)-COUNTIF($A$4:$A686,"-"))</f>
        <v>-117</v>
      </c>
      <c r="C686" t="e">
        <f t="shared" si="10"/>
        <v>#VALUE!</v>
      </c>
    </row>
    <row r="687" spans="1:3" x14ac:dyDescent="0.25">
      <c r="A687" t="e">
        <f>IF(DataCollect[[#This Row],[Category]]="","",LEFT(DataCollect[[#This Row],[Category]],2)&amp;LEFT(DataCollect[[#This Row],[Type]],2))&amp;_xlfn.CONCAT("-",DataCollect[[#This Row],[Installation Year]])</f>
        <v>#VALUE!</v>
      </c>
      <c r="B687">
        <f>IF(COUNTIF($A$4:$A687,A687)-COUNTIF($A$4:$A687,"-")=0,"",COUNTIF($A$4:$A687,A687)-COUNTIF($A$4:$A687,"-"))</f>
        <v>-116</v>
      </c>
      <c r="C687" t="e">
        <f t="shared" si="10"/>
        <v>#VALUE!</v>
      </c>
    </row>
    <row r="688" spans="1:3" x14ac:dyDescent="0.25">
      <c r="A688" t="e">
        <f>IF(DataCollect[[#This Row],[Category]]="","",LEFT(DataCollect[[#This Row],[Category]],2)&amp;LEFT(DataCollect[[#This Row],[Type]],2))&amp;_xlfn.CONCAT("-",DataCollect[[#This Row],[Installation Year]])</f>
        <v>#VALUE!</v>
      </c>
      <c r="B688">
        <f>IF(COUNTIF($A$4:$A688,A688)-COUNTIF($A$4:$A688,"-")=0,"",COUNTIF($A$4:$A688,A688)-COUNTIF($A$4:$A688,"-"))</f>
        <v>-115</v>
      </c>
      <c r="C688" t="e">
        <f t="shared" si="10"/>
        <v>#VALUE!</v>
      </c>
    </row>
    <row r="689" spans="1:3" x14ac:dyDescent="0.25">
      <c r="A689" t="e">
        <f>IF(DataCollect[[#This Row],[Category]]="","",LEFT(DataCollect[[#This Row],[Category]],2)&amp;LEFT(DataCollect[[#This Row],[Type]],2))&amp;_xlfn.CONCAT("-",DataCollect[[#This Row],[Installation Year]])</f>
        <v>#VALUE!</v>
      </c>
      <c r="B689">
        <f>IF(COUNTIF($A$4:$A689,A689)-COUNTIF($A$4:$A689,"-")=0,"",COUNTIF($A$4:$A689,A689)-COUNTIF($A$4:$A689,"-"))</f>
        <v>-114</v>
      </c>
      <c r="C689" t="e">
        <f t="shared" si="10"/>
        <v>#VALUE!</v>
      </c>
    </row>
    <row r="690" spans="1:3" x14ac:dyDescent="0.25">
      <c r="A690" t="e">
        <f>IF(DataCollect[[#This Row],[Category]]="","",LEFT(DataCollect[[#This Row],[Category]],2)&amp;LEFT(DataCollect[[#This Row],[Type]],2))&amp;_xlfn.CONCAT("-",DataCollect[[#This Row],[Installation Year]])</f>
        <v>#VALUE!</v>
      </c>
      <c r="B690">
        <f>IF(COUNTIF($A$4:$A690,A690)-COUNTIF($A$4:$A690,"-")=0,"",COUNTIF($A$4:$A690,A690)-COUNTIF($A$4:$A690,"-"))</f>
        <v>-113</v>
      </c>
      <c r="C690" t="e">
        <f t="shared" si="10"/>
        <v>#VALUE!</v>
      </c>
    </row>
    <row r="691" spans="1:3" x14ac:dyDescent="0.25">
      <c r="A691" t="e">
        <f>IF(DataCollect[[#This Row],[Category]]="","",LEFT(DataCollect[[#This Row],[Category]],2)&amp;LEFT(DataCollect[[#This Row],[Type]],2))&amp;_xlfn.CONCAT("-",DataCollect[[#This Row],[Installation Year]])</f>
        <v>#VALUE!</v>
      </c>
      <c r="B691">
        <f>IF(COUNTIF($A$4:$A691,A691)-COUNTIF($A$4:$A691,"-")=0,"",COUNTIF($A$4:$A691,A691)-COUNTIF($A$4:$A691,"-"))</f>
        <v>-112</v>
      </c>
      <c r="C691" t="e">
        <f t="shared" si="10"/>
        <v>#VALUE!</v>
      </c>
    </row>
    <row r="692" spans="1:3" x14ac:dyDescent="0.25">
      <c r="A692" t="e">
        <f>IF(DataCollect[[#This Row],[Category]]="","",LEFT(DataCollect[[#This Row],[Category]],2)&amp;LEFT(DataCollect[[#This Row],[Type]],2))&amp;_xlfn.CONCAT("-",DataCollect[[#This Row],[Installation Year]])</f>
        <v>#VALUE!</v>
      </c>
      <c r="B692">
        <f>IF(COUNTIF($A$4:$A692,A692)-COUNTIF($A$4:$A692,"-")=0,"",COUNTIF($A$4:$A692,A692)-COUNTIF($A$4:$A692,"-"))</f>
        <v>-111</v>
      </c>
      <c r="C692" t="e">
        <f t="shared" si="10"/>
        <v>#VALUE!</v>
      </c>
    </row>
    <row r="693" spans="1:3" x14ac:dyDescent="0.25">
      <c r="A693" t="e">
        <f>IF(DataCollect[[#This Row],[Category]]="","",LEFT(DataCollect[[#This Row],[Category]],2)&amp;LEFT(DataCollect[[#This Row],[Type]],2))&amp;_xlfn.CONCAT("-",DataCollect[[#This Row],[Installation Year]])</f>
        <v>#VALUE!</v>
      </c>
      <c r="B693">
        <f>IF(COUNTIF($A$4:$A693,A693)-COUNTIF($A$4:$A693,"-")=0,"",COUNTIF($A$4:$A693,A693)-COUNTIF($A$4:$A693,"-"))</f>
        <v>-110</v>
      </c>
      <c r="C693" t="e">
        <f t="shared" si="10"/>
        <v>#VALUE!</v>
      </c>
    </row>
    <row r="694" spans="1:3" x14ac:dyDescent="0.25">
      <c r="A694" t="e">
        <f>IF(DataCollect[[#This Row],[Category]]="","",LEFT(DataCollect[[#This Row],[Category]],2)&amp;LEFT(DataCollect[[#This Row],[Type]],2))&amp;_xlfn.CONCAT("-",DataCollect[[#This Row],[Installation Year]])</f>
        <v>#VALUE!</v>
      </c>
      <c r="B694">
        <f>IF(COUNTIF($A$4:$A694,A694)-COUNTIF($A$4:$A694,"-")=0,"",COUNTIF($A$4:$A694,A694)-COUNTIF($A$4:$A694,"-"))</f>
        <v>-109</v>
      </c>
      <c r="C694" t="e">
        <f t="shared" si="10"/>
        <v>#VALUE!</v>
      </c>
    </row>
    <row r="695" spans="1:3" x14ac:dyDescent="0.25">
      <c r="A695" t="e">
        <f>IF(DataCollect[[#This Row],[Category]]="","",LEFT(DataCollect[[#This Row],[Category]],2)&amp;LEFT(DataCollect[[#This Row],[Type]],2))&amp;_xlfn.CONCAT("-",DataCollect[[#This Row],[Installation Year]])</f>
        <v>#VALUE!</v>
      </c>
      <c r="B695">
        <f>IF(COUNTIF($A$4:$A695,A695)-COUNTIF($A$4:$A695,"-")=0,"",COUNTIF($A$4:$A695,A695)-COUNTIF($A$4:$A695,"-"))</f>
        <v>-108</v>
      </c>
      <c r="C695" t="e">
        <f t="shared" si="10"/>
        <v>#VALUE!</v>
      </c>
    </row>
    <row r="696" spans="1:3" x14ac:dyDescent="0.25">
      <c r="A696" t="e">
        <f>IF(DataCollect[[#This Row],[Category]]="","",LEFT(DataCollect[[#This Row],[Category]],2)&amp;LEFT(DataCollect[[#This Row],[Type]],2))&amp;_xlfn.CONCAT("-",DataCollect[[#This Row],[Installation Year]])</f>
        <v>#VALUE!</v>
      </c>
      <c r="B696">
        <f>IF(COUNTIF($A$4:$A696,A696)-COUNTIF($A$4:$A696,"-")=0,"",COUNTIF($A$4:$A696,A696)-COUNTIF($A$4:$A696,"-"))</f>
        <v>-107</v>
      </c>
      <c r="C696" t="e">
        <f t="shared" si="10"/>
        <v>#VALUE!</v>
      </c>
    </row>
    <row r="697" spans="1:3" x14ac:dyDescent="0.25">
      <c r="A697" t="e">
        <f>IF(DataCollect[[#This Row],[Category]]="","",LEFT(DataCollect[[#This Row],[Category]],2)&amp;LEFT(DataCollect[[#This Row],[Type]],2))&amp;_xlfn.CONCAT("-",DataCollect[[#This Row],[Installation Year]])</f>
        <v>#VALUE!</v>
      </c>
      <c r="B697">
        <f>IF(COUNTIF($A$4:$A697,A697)-COUNTIF($A$4:$A697,"-")=0,"",COUNTIF($A$4:$A697,A697)-COUNTIF($A$4:$A697,"-"))</f>
        <v>-106</v>
      </c>
      <c r="C697" t="e">
        <f t="shared" si="10"/>
        <v>#VALUE!</v>
      </c>
    </row>
    <row r="698" spans="1:3" x14ac:dyDescent="0.25">
      <c r="A698" t="e">
        <f>IF(DataCollect[[#This Row],[Category]]="","",LEFT(DataCollect[[#This Row],[Category]],2)&amp;LEFT(DataCollect[[#This Row],[Type]],2))&amp;_xlfn.CONCAT("-",DataCollect[[#This Row],[Installation Year]])</f>
        <v>#VALUE!</v>
      </c>
      <c r="B698">
        <f>IF(COUNTIF($A$4:$A698,A698)-COUNTIF($A$4:$A698,"-")=0,"",COUNTIF($A$4:$A698,A698)-COUNTIF($A$4:$A698,"-"))</f>
        <v>-105</v>
      </c>
      <c r="C698" t="e">
        <f t="shared" si="10"/>
        <v>#VALUE!</v>
      </c>
    </row>
    <row r="699" spans="1:3" x14ac:dyDescent="0.25">
      <c r="A699" t="e">
        <f>IF(DataCollect[[#This Row],[Category]]="","",LEFT(DataCollect[[#This Row],[Category]],2)&amp;LEFT(DataCollect[[#This Row],[Type]],2))&amp;_xlfn.CONCAT("-",DataCollect[[#This Row],[Installation Year]])</f>
        <v>#VALUE!</v>
      </c>
      <c r="B699">
        <f>IF(COUNTIF($A$4:$A699,A699)-COUNTIF($A$4:$A699,"-")=0,"",COUNTIF($A$4:$A699,A699)-COUNTIF($A$4:$A699,"-"))</f>
        <v>-104</v>
      </c>
      <c r="C699" t="e">
        <f t="shared" si="10"/>
        <v>#VALUE!</v>
      </c>
    </row>
    <row r="700" spans="1:3" x14ac:dyDescent="0.25">
      <c r="A700" t="e">
        <f>IF(DataCollect[[#This Row],[Category]]="","",LEFT(DataCollect[[#This Row],[Category]],2)&amp;LEFT(DataCollect[[#This Row],[Type]],2))&amp;_xlfn.CONCAT("-",DataCollect[[#This Row],[Installation Year]])</f>
        <v>#VALUE!</v>
      </c>
      <c r="B700">
        <f>IF(COUNTIF($A$4:$A700,A700)-COUNTIF($A$4:$A700,"-")=0,"",COUNTIF($A$4:$A700,A700)-COUNTIF($A$4:$A700,"-"))</f>
        <v>-103</v>
      </c>
      <c r="C700" t="e">
        <f t="shared" si="10"/>
        <v>#VALUE!</v>
      </c>
    </row>
    <row r="701" spans="1:3" x14ac:dyDescent="0.25">
      <c r="A701" t="e">
        <f>IF(DataCollect[[#This Row],[Category]]="","",LEFT(DataCollect[[#This Row],[Category]],2)&amp;LEFT(DataCollect[[#This Row],[Type]],2))&amp;_xlfn.CONCAT("-",DataCollect[[#This Row],[Installation Year]])</f>
        <v>#VALUE!</v>
      </c>
      <c r="B701">
        <f>IF(COUNTIF($A$4:$A701,A701)-COUNTIF($A$4:$A701,"-")=0,"",COUNTIF($A$4:$A701,A701)-COUNTIF($A$4:$A701,"-"))</f>
        <v>-102</v>
      </c>
      <c r="C701" t="e">
        <f t="shared" si="10"/>
        <v>#VALUE!</v>
      </c>
    </row>
    <row r="702" spans="1:3" x14ac:dyDescent="0.25">
      <c r="A702" t="e">
        <f>IF(DataCollect[[#This Row],[Category]]="","",LEFT(DataCollect[[#This Row],[Category]],2)&amp;LEFT(DataCollect[[#This Row],[Type]],2))&amp;_xlfn.CONCAT("-",DataCollect[[#This Row],[Installation Year]])</f>
        <v>#VALUE!</v>
      </c>
      <c r="B702">
        <f>IF(COUNTIF($A$4:$A702,A702)-COUNTIF($A$4:$A702,"-")=0,"",COUNTIF($A$4:$A702,A702)-COUNTIF($A$4:$A702,"-"))</f>
        <v>-101</v>
      </c>
      <c r="C702" t="e">
        <f t="shared" si="10"/>
        <v>#VALUE!</v>
      </c>
    </row>
    <row r="703" spans="1:3" x14ac:dyDescent="0.25">
      <c r="A703" t="e">
        <f>IF(DataCollect[[#This Row],[Category]]="","",LEFT(DataCollect[[#This Row],[Category]],2)&amp;LEFT(DataCollect[[#This Row],[Type]],2))&amp;_xlfn.CONCAT("-",DataCollect[[#This Row],[Installation Year]])</f>
        <v>#VALUE!</v>
      </c>
      <c r="B703">
        <f>IF(COUNTIF($A$4:$A703,A703)-COUNTIF($A$4:$A703,"-")=0,"",COUNTIF($A$4:$A703,A703)-COUNTIF($A$4:$A703,"-"))</f>
        <v>-100</v>
      </c>
      <c r="C703" t="e">
        <f t="shared" ref="C703:C766" si="11">_xlfn.CONCAT($A703,"-",$B703)</f>
        <v>#VALUE!</v>
      </c>
    </row>
    <row r="704" spans="1:3" x14ac:dyDescent="0.25">
      <c r="A704" t="e">
        <f>IF(DataCollect[[#This Row],[Category]]="","",LEFT(DataCollect[[#This Row],[Category]],2)&amp;LEFT(DataCollect[[#This Row],[Type]],2))&amp;_xlfn.CONCAT("-",DataCollect[[#This Row],[Installation Year]])</f>
        <v>#VALUE!</v>
      </c>
      <c r="B704">
        <f>IF(COUNTIF($A$4:$A704,A704)-COUNTIF($A$4:$A704,"-")=0,"",COUNTIF($A$4:$A704,A704)-COUNTIF($A$4:$A704,"-"))</f>
        <v>-99</v>
      </c>
      <c r="C704" t="e">
        <f t="shared" si="11"/>
        <v>#VALUE!</v>
      </c>
    </row>
    <row r="705" spans="1:3" x14ac:dyDescent="0.25">
      <c r="A705" t="e">
        <f>IF(DataCollect[[#This Row],[Category]]="","",LEFT(DataCollect[[#This Row],[Category]],2)&amp;LEFT(DataCollect[[#This Row],[Type]],2))&amp;_xlfn.CONCAT("-",DataCollect[[#This Row],[Installation Year]])</f>
        <v>#VALUE!</v>
      </c>
      <c r="B705">
        <f>IF(COUNTIF($A$4:$A705,A705)-COUNTIF($A$4:$A705,"-")=0,"",COUNTIF($A$4:$A705,A705)-COUNTIF($A$4:$A705,"-"))</f>
        <v>-98</v>
      </c>
      <c r="C705" t="e">
        <f t="shared" si="11"/>
        <v>#VALUE!</v>
      </c>
    </row>
    <row r="706" spans="1:3" x14ac:dyDescent="0.25">
      <c r="A706" t="e">
        <f>IF(DataCollect[[#This Row],[Category]]="","",LEFT(DataCollect[[#This Row],[Category]],2)&amp;LEFT(DataCollect[[#This Row],[Type]],2))&amp;_xlfn.CONCAT("-",DataCollect[[#This Row],[Installation Year]])</f>
        <v>#VALUE!</v>
      </c>
      <c r="B706">
        <f>IF(COUNTIF($A$4:$A706,A706)-COUNTIF($A$4:$A706,"-")=0,"",COUNTIF($A$4:$A706,A706)-COUNTIF($A$4:$A706,"-"))</f>
        <v>-97</v>
      </c>
      <c r="C706" t="e">
        <f t="shared" si="11"/>
        <v>#VALUE!</v>
      </c>
    </row>
    <row r="707" spans="1:3" x14ac:dyDescent="0.25">
      <c r="A707" t="e">
        <f>IF(DataCollect[[#This Row],[Category]]="","",LEFT(DataCollect[[#This Row],[Category]],2)&amp;LEFT(DataCollect[[#This Row],[Type]],2))&amp;_xlfn.CONCAT("-",DataCollect[[#This Row],[Installation Year]])</f>
        <v>#VALUE!</v>
      </c>
      <c r="B707">
        <f>IF(COUNTIF($A$4:$A707,A707)-COUNTIF($A$4:$A707,"-")=0,"",COUNTIF($A$4:$A707,A707)-COUNTIF($A$4:$A707,"-"))</f>
        <v>-96</v>
      </c>
      <c r="C707" t="e">
        <f t="shared" si="11"/>
        <v>#VALUE!</v>
      </c>
    </row>
    <row r="708" spans="1:3" x14ac:dyDescent="0.25">
      <c r="A708" t="e">
        <f>IF(DataCollect[[#This Row],[Category]]="","",LEFT(DataCollect[[#This Row],[Category]],2)&amp;LEFT(DataCollect[[#This Row],[Type]],2))&amp;_xlfn.CONCAT("-",DataCollect[[#This Row],[Installation Year]])</f>
        <v>#VALUE!</v>
      </c>
      <c r="B708">
        <f>IF(COUNTIF($A$4:$A708,A708)-COUNTIF($A$4:$A708,"-")=0,"",COUNTIF($A$4:$A708,A708)-COUNTIF($A$4:$A708,"-"))</f>
        <v>-95</v>
      </c>
      <c r="C708" t="e">
        <f t="shared" si="11"/>
        <v>#VALUE!</v>
      </c>
    </row>
    <row r="709" spans="1:3" x14ac:dyDescent="0.25">
      <c r="A709" t="e">
        <f>IF(DataCollect[[#This Row],[Category]]="","",LEFT(DataCollect[[#This Row],[Category]],2)&amp;LEFT(DataCollect[[#This Row],[Type]],2))&amp;_xlfn.CONCAT("-",DataCollect[[#This Row],[Installation Year]])</f>
        <v>#VALUE!</v>
      </c>
      <c r="B709">
        <f>IF(COUNTIF($A$4:$A709,A709)-COUNTIF($A$4:$A709,"-")=0,"",COUNTIF($A$4:$A709,A709)-COUNTIF($A$4:$A709,"-"))</f>
        <v>-94</v>
      </c>
      <c r="C709" t="e">
        <f t="shared" si="11"/>
        <v>#VALUE!</v>
      </c>
    </row>
    <row r="710" spans="1:3" x14ac:dyDescent="0.25">
      <c r="A710" t="e">
        <f>IF(DataCollect[[#This Row],[Category]]="","",LEFT(DataCollect[[#This Row],[Category]],2)&amp;LEFT(DataCollect[[#This Row],[Type]],2))&amp;_xlfn.CONCAT("-",DataCollect[[#This Row],[Installation Year]])</f>
        <v>#VALUE!</v>
      </c>
      <c r="B710">
        <f>IF(COUNTIF($A$4:$A710,A710)-COUNTIF($A$4:$A710,"-")=0,"",COUNTIF($A$4:$A710,A710)-COUNTIF($A$4:$A710,"-"))</f>
        <v>-93</v>
      </c>
      <c r="C710" t="e">
        <f t="shared" si="11"/>
        <v>#VALUE!</v>
      </c>
    </row>
    <row r="711" spans="1:3" x14ac:dyDescent="0.25">
      <c r="A711" t="e">
        <f>IF(DataCollect[[#This Row],[Category]]="","",LEFT(DataCollect[[#This Row],[Category]],2)&amp;LEFT(DataCollect[[#This Row],[Type]],2))&amp;_xlfn.CONCAT("-",DataCollect[[#This Row],[Installation Year]])</f>
        <v>#VALUE!</v>
      </c>
      <c r="B711">
        <f>IF(COUNTIF($A$4:$A711,A711)-COUNTIF($A$4:$A711,"-")=0,"",COUNTIF($A$4:$A711,A711)-COUNTIF($A$4:$A711,"-"))</f>
        <v>-92</v>
      </c>
      <c r="C711" t="e">
        <f t="shared" si="11"/>
        <v>#VALUE!</v>
      </c>
    </row>
    <row r="712" spans="1:3" x14ac:dyDescent="0.25">
      <c r="A712" t="e">
        <f>IF(DataCollect[[#This Row],[Category]]="","",LEFT(DataCollect[[#This Row],[Category]],2)&amp;LEFT(DataCollect[[#This Row],[Type]],2))&amp;_xlfn.CONCAT("-",DataCollect[[#This Row],[Installation Year]])</f>
        <v>#VALUE!</v>
      </c>
      <c r="B712">
        <f>IF(COUNTIF($A$4:$A712,A712)-COUNTIF($A$4:$A712,"-")=0,"",COUNTIF($A$4:$A712,A712)-COUNTIF($A$4:$A712,"-"))</f>
        <v>-91</v>
      </c>
      <c r="C712" t="e">
        <f t="shared" si="11"/>
        <v>#VALUE!</v>
      </c>
    </row>
    <row r="713" spans="1:3" x14ac:dyDescent="0.25">
      <c r="A713" t="e">
        <f>IF(DataCollect[[#This Row],[Category]]="","",LEFT(DataCollect[[#This Row],[Category]],2)&amp;LEFT(DataCollect[[#This Row],[Type]],2))&amp;_xlfn.CONCAT("-",DataCollect[[#This Row],[Installation Year]])</f>
        <v>#VALUE!</v>
      </c>
      <c r="B713">
        <f>IF(COUNTIF($A$4:$A713,A713)-COUNTIF($A$4:$A713,"-")=0,"",COUNTIF($A$4:$A713,A713)-COUNTIF($A$4:$A713,"-"))</f>
        <v>-90</v>
      </c>
      <c r="C713" t="e">
        <f t="shared" si="11"/>
        <v>#VALUE!</v>
      </c>
    </row>
    <row r="714" spans="1:3" x14ac:dyDescent="0.25">
      <c r="A714" t="e">
        <f>IF(DataCollect[[#This Row],[Category]]="","",LEFT(DataCollect[[#This Row],[Category]],2)&amp;LEFT(DataCollect[[#This Row],[Type]],2))&amp;_xlfn.CONCAT("-",DataCollect[[#This Row],[Installation Year]])</f>
        <v>#VALUE!</v>
      </c>
      <c r="B714">
        <f>IF(COUNTIF($A$4:$A714,A714)-COUNTIF($A$4:$A714,"-")=0,"",COUNTIF($A$4:$A714,A714)-COUNTIF($A$4:$A714,"-"))</f>
        <v>-89</v>
      </c>
      <c r="C714" t="e">
        <f t="shared" si="11"/>
        <v>#VALUE!</v>
      </c>
    </row>
    <row r="715" spans="1:3" x14ac:dyDescent="0.25">
      <c r="A715" t="e">
        <f>IF(DataCollect[[#This Row],[Category]]="","",LEFT(DataCollect[[#This Row],[Category]],2)&amp;LEFT(DataCollect[[#This Row],[Type]],2))&amp;_xlfn.CONCAT("-",DataCollect[[#This Row],[Installation Year]])</f>
        <v>#VALUE!</v>
      </c>
      <c r="B715">
        <f>IF(COUNTIF($A$4:$A715,A715)-COUNTIF($A$4:$A715,"-")=0,"",COUNTIF($A$4:$A715,A715)-COUNTIF($A$4:$A715,"-"))</f>
        <v>-88</v>
      </c>
      <c r="C715" t="e">
        <f t="shared" si="11"/>
        <v>#VALUE!</v>
      </c>
    </row>
    <row r="716" spans="1:3" x14ac:dyDescent="0.25">
      <c r="A716" t="e">
        <f>IF(DataCollect[[#This Row],[Category]]="","",LEFT(DataCollect[[#This Row],[Category]],2)&amp;LEFT(DataCollect[[#This Row],[Type]],2))&amp;_xlfn.CONCAT("-",DataCollect[[#This Row],[Installation Year]])</f>
        <v>#VALUE!</v>
      </c>
      <c r="B716">
        <f>IF(COUNTIF($A$4:$A716,A716)-COUNTIF($A$4:$A716,"-")=0,"",COUNTIF($A$4:$A716,A716)-COUNTIF($A$4:$A716,"-"))</f>
        <v>-87</v>
      </c>
      <c r="C716" t="e">
        <f t="shared" si="11"/>
        <v>#VALUE!</v>
      </c>
    </row>
    <row r="717" spans="1:3" x14ac:dyDescent="0.25">
      <c r="A717" t="e">
        <f>IF(DataCollect[[#This Row],[Category]]="","",LEFT(DataCollect[[#This Row],[Category]],2)&amp;LEFT(DataCollect[[#This Row],[Type]],2))&amp;_xlfn.CONCAT("-",DataCollect[[#This Row],[Installation Year]])</f>
        <v>#VALUE!</v>
      </c>
      <c r="B717">
        <f>IF(COUNTIF($A$4:$A717,A717)-COUNTIF($A$4:$A717,"-")=0,"",COUNTIF($A$4:$A717,A717)-COUNTIF($A$4:$A717,"-"))</f>
        <v>-86</v>
      </c>
      <c r="C717" t="e">
        <f t="shared" si="11"/>
        <v>#VALUE!</v>
      </c>
    </row>
    <row r="718" spans="1:3" x14ac:dyDescent="0.25">
      <c r="A718" t="e">
        <f>IF(DataCollect[[#This Row],[Category]]="","",LEFT(DataCollect[[#This Row],[Category]],2)&amp;LEFT(DataCollect[[#This Row],[Type]],2))&amp;_xlfn.CONCAT("-",DataCollect[[#This Row],[Installation Year]])</f>
        <v>#VALUE!</v>
      </c>
      <c r="B718">
        <f>IF(COUNTIF($A$4:$A718,A718)-COUNTIF($A$4:$A718,"-")=0,"",COUNTIF($A$4:$A718,A718)-COUNTIF($A$4:$A718,"-"))</f>
        <v>-85</v>
      </c>
      <c r="C718" t="e">
        <f t="shared" si="11"/>
        <v>#VALUE!</v>
      </c>
    </row>
    <row r="719" spans="1:3" x14ac:dyDescent="0.25">
      <c r="A719" t="e">
        <f>IF(DataCollect[[#This Row],[Category]]="","",LEFT(DataCollect[[#This Row],[Category]],2)&amp;LEFT(DataCollect[[#This Row],[Type]],2))&amp;_xlfn.CONCAT("-",DataCollect[[#This Row],[Installation Year]])</f>
        <v>#VALUE!</v>
      </c>
      <c r="B719">
        <f>IF(COUNTIF($A$4:$A719,A719)-COUNTIF($A$4:$A719,"-")=0,"",COUNTIF($A$4:$A719,A719)-COUNTIF($A$4:$A719,"-"))</f>
        <v>-84</v>
      </c>
      <c r="C719" t="e">
        <f t="shared" si="11"/>
        <v>#VALUE!</v>
      </c>
    </row>
    <row r="720" spans="1:3" x14ac:dyDescent="0.25">
      <c r="A720" t="e">
        <f>IF(DataCollect[[#This Row],[Category]]="","",LEFT(DataCollect[[#This Row],[Category]],2)&amp;LEFT(DataCollect[[#This Row],[Type]],2))&amp;_xlfn.CONCAT("-",DataCollect[[#This Row],[Installation Year]])</f>
        <v>#VALUE!</v>
      </c>
      <c r="B720">
        <f>IF(COUNTIF($A$4:$A720,A720)-COUNTIF($A$4:$A720,"-")=0,"",COUNTIF($A$4:$A720,A720)-COUNTIF($A$4:$A720,"-"))</f>
        <v>-83</v>
      </c>
      <c r="C720" t="e">
        <f t="shared" si="11"/>
        <v>#VALUE!</v>
      </c>
    </row>
    <row r="721" spans="1:3" x14ac:dyDescent="0.25">
      <c r="A721" t="e">
        <f>IF(DataCollect[[#This Row],[Category]]="","",LEFT(DataCollect[[#This Row],[Category]],2)&amp;LEFT(DataCollect[[#This Row],[Type]],2))&amp;_xlfn.CONCAT("-",DataCollect[[#This Row],[Installation Year]])</f>
        <v>#VALUE!</v>
      </c>
      <c r="B721">
        <f>IF(COUNTIF($A$4:$A721,A721)-COUNTIF($A$4:$A721,"-")=0,"",COUNTIF($A$4:$A721,A721)-COUNTIF($A$4:$A721,"-"))</f>
        <v>-82</v>
      </c>
      <c r="C721" t="e">
        <f t="shared" si="11"/>
        <v>#VALUE!</v>
      </c>
    </row>
    <row r="722" spans="1:3" x14ac:dyDescent="0.25">
      <c r="A722" t="e">
        <f>IF(DataCollect[[#This Row],[Category]]="","",LEFT(DataCollect[[#This Row],[Category]],2)&amp;LEFT(DataCollect[[#This Row],[Type]],2))&amp;_xlfn.CONCAT("-",DataCollect[[#This Row],[Installation Year]])</f>
        <v>#VALUE!</v>
      </c>
      <c r="B722">
        <f>IF(COUNTIF($A$4:$A722,A722)-COUNTIF($A$4:$A722,"-")=0,"",COUNTIF($A$4:$A722,A722)-COUNTIF($A$4:$A722,"-"))</f>
        <v>-81</v>
      </c>
      <c r="C722" t="e">
        <f t="shared" si="11"/>
        <v>#VALUE!</v>
      </c>
    </row>
    <row r="723" spans="1:3" x14ac:dyDescent="0.25">
      <c r="A723" t="e">
        <f>IF(DataCollect[[#This Row],[Category]]="","",LEFT(DataCollect[[#This Row],[Category]],2)&amp;LEFT(DataCollect[[#This Row],[Type]],2))&amp;_xlfn.CONCAT("-",DataCollect[[#This Row],[Installation Year]])</f>
        <v>#VALUE!</v>
      </c>
      <c r="B723">
        <f>IF(COUNTIF($A$4:$A723,A723)-COUNTIF($A$4:$A723,"-")=0,"",COUNTIF($A$4:$A723,A723)-COUNTIF($A$4:$A723,"-"))</f>
        <v>-80</v>
      </c>
      <c r="C723" t="e">
        <f t="shared" si="11"/>
        <v>#VALUE!</v>
      </c>
    </row>
    <row r="724" spans="1:3" x14ac:dyDescent="0.25">
      <c r="A724" t="e">
        <f>IF(DataCollect[[#This Row],[Category]]="","",LEFT(DataCollect[[#This Row],[Category]],2)&amp;LEFT(DataCollect[[#This Row],[Type]],2))&amp;_xlfn.CONCAT("-",DataCollect[[#This Row],[Installation Year]])</f>
        <v>#VALUE!</v>
      </c>
      <c r="B724">
        <f>IF(COUNTIF($A$4:$A724,A724)-COUNTIF($A$4:$A724,"-")=0,"",COUNTIF($A$4:$A724,A724)-COUNTIF($A$4:$A724,"-"))</f>
        <v>-79</v>
      </c>
      <c r="C724" t="e">
        <f t="shared" si="11"/>
        <v>#VALUE!</v>
      </c>
    </row>
    <row r="725" spans="1:3" x14ac:dyDescent="0.25">
      <c r="A725" t="e">
        <f>IF(DataCollect[[#This Row],[Category]]="","",LEFT(DataCollect[[#This Row],[Category]],2)&amp;LEFT(DataCollect[[#This Row],[Type]],2))&amp;_xlfn.CONCAT("-",DataCollect[[#This Row],[Installation Year]])</f>
        <v>#VALUE!</v>
      </c>
      <c r="B725">
        <f>IF(COUNTIF($A$4:$A725,A725)-COUNTIF($A$4:$A725,"-")=0,"",COUNTIF($A$4:$A725,A725)-COUNTIF($A$4:$A725,"-"))</f>
        <v>-78</v>
      </c>
      <c r="C725" t="e">
        <f t="shared" si="11"/>
        <v>#VALUE!</v>
      </c>
    </row>
    <row r="726" spans="1:3" x14ac:dyDescent="0.25">
      <c r="A726" t="e">
        <f>IF(DataCollect[[#This Row],[Category]]="","",LEFT(DataCollect[[#This Row],[Category]],2)&amp;LEFT(DataCollect[[#This Row],[Type]],2))&amp;_xlfn.CONCAT("-",DataCollect[[#This Row],[Installation Year]])</f>
        <v>#VALUE!</v>
      </c>
      <c r="B726">
        <f>IF(COUNTIF($A$4:$A726,A726)-COUNTIF($A$4:$A726,"-")=0,"",COUNTIF($A$4:$A726,A726)-COUNTIF($A$4:$A726,"-"))</f>
        <v>-77</v>
      </c>
      <c r="C726" t="e">
        <f t="shared" si="11"/>
        <v>#VALUE!</v>
      </c>
    </row>
    <row r="727" spans="1:3" x14ac:dyDescent="0.25">
      <c r="A727" t="e">
        <f>IF(DataCollect[[#This Row],[Category]]="","",LEFT(DataCollect[[#This Row],[Category]],2)&amp;LEFT(DataCollect[[#This Row],[Type]],2))&amp;_xlfn.CONCAT("-",DataCollect[[#This Row],[Installation Year]])</f>
        <v>#VALUE!</v>
      </c>
      <c r="B727">
        <f>IF(COUNTIF($A$4:$A727,A727)-COUNTIF($A$4:$A727,"-")=0,"",COUNTIF($A$4:$A727,A727)-COUNTIF($A$4:$A727,"-"))</f>
        <v>-76</v>
      </c>
      <c r="C727" t="e">
        <f t="shared" si="11"/>
        <v>#VALUE!</v>
      </c>
    </row>
    <row r="728" spans="1:3" x14ac:dyDescent="0.25">
      <c r="A728" t="e">
        <f>IF(DataCollect[[#This Row],[Category]]="","",LEFT(DataCollect[[#This Row],[Category]],2)&amp;LEFT(DataCollect[[#This Row],[Type]],2))&amp;_xlfn.CONCAT("-",DataCollect[[#This Row],[Installation Year]])</f>
        <v>#VALUE!</v>
      </c>
      <c r="B728">
        <f>IF(COUNTIF($A$4:$A728,A728)-COUNTIF($A$4:$A728,"-")=0,"",COUNTIF($A$4:$A728,A728)-COUNTIF($A$4:$A728,"-"))</f>
        <v>-75</v>
      </c>
      <c r="C728" t="e">
        <f t="shared" si="11"/>
        <v>#VALUE!</v>
      </c>
    </row>
    <row r="729" spans="1:3" x14ac:dyDescent="0.25">
      <c r="A729" t="e">
        <f>IF(DataCollect[[#This Row],[Category]]="","",LEFT(DataCollect[[#This Row],[Category]],2)&amp;LEFT(DataCollect[[#This Row],[Type]],2))&amp;_xlfn.CONCAT("-",DataCollect[[#This Row],[Installation Year]])</f>
        <v>#VALUE!</v>
      </c>
      <c r="B729">
        <f>IF(COUNTIF($A$4:$A729,A729)-COUNTIF($A$4:$A729,"-")=0,"",COUNTIF($A$4:$A729,A729)-COUNTIF($A$4:$A729,"-"))</f>
        <v>-74</v>
      </c>
      <c r="C729" t="e">
        <f t="shared" si="11"/>
        <v>#VALUE!</v>
      </c>
    </row>
    <row r="730" spans="1:3" x14ac:dyDescent="0.25">
      <c r="A730" t="e">
        <f>IF(DataCollect[[#This Row],[Category]]="","",LEFT(DataCollect[[#This Row],[Category]],2)&amp;LEFT(DataCollect[[#This Row],[Type]],2))&amp;_xlfn.CONCAT("-",DataCollect[[#This Row],[Installation Year]])</f>
        <v>#VALUE!</v>
      </c>
      <c r="B730">
        <f>IF(COUNTIF($A$4:$A730,A730)-COUNTIF($A$4:$A730,"-")=0,"",COUNTIF($A$4:$A730,A730)-COUNTIF($A$4:$A730,"-"))</f>
        <v>-73</v>
      </c>
      <c r="C730" t="e">
        <f t="shared" si="11"/>
        <v>#VALUE!</v>
      </c>
    </row>
    <row r="731" spans="1:3" x14ac:dyDescent="0.25">
      <c r="A731" t="e">
        <f>IF(DataCollect[[#This Row],[Category]]="","",LEFT(DataCollect[[#This Row],[Category]],2)&amp;LEFT(DataCollect[[#This Row],[Type]],2))&amp;_xlfn.CONCAT("-",DataCollect[[#This Row],[Installation Year]])</f>
        <v>#VALUE!</v>
      </c>
      <c r="B731">
        <f>IF(COUNTIF($A$4:$A731,A731)-COUNTIF($A$4:$A731,"-")=0,"",COUNTIF($A$4:$A731,A731)-COUNTIF($A$4:$A731,"-"))</f>
        <v>-72</v>
      </c>
      <c r="C731" t="e">
        <f t="shared" si="11"/>
        <v>#VALUE!</v>
      </c>
    </row>
    <row r="732" spans="1:3" x14ac:dyDescent="0.25">
      <c r="A732" t="e">
        <f>IF(DataCollect[[#This Row],[Category]]="","",LEFT(DataCollect[[#This Row],[Category]],2)&amp;LEFT(DataCollect[[#This Row],[Type]],2))&amp;_xlfn.CONCAT("-",DataCollect[[#This Row],[Installation Year]])</f>
        <v>#VALUE!</v>
      </c>
      <c r="B732">
        <f>IF(COUNTIF($A$4:$A732,A732)-COUNTIF($A$4:$A732,"-")=0,"",COUNTIF($A$4:$A732,A732)-COUNTIF($A$4:$A732,"-"))</f>
        <v>-71</v>
      </c>
      <c r="C732" t="e">
        <f t="shared" si="11"/>
        <v>#VALUE!</v>
      </c>
    </row>
    <row r="733" spans="1:3" x14ac:dyDescent="0.25">
      <c r="A733" t="e">
        <f>IF(DataCollect[[#This Row],[Category]]="","",LEFT(DataCollect[[#This Row],[Category]],2)&amp;LEFT(DataCollect[[#This Row],[Type]],2))&amp;_xlfn.CONCAT("-",DataCollect[[#This Row],[Installation Year]])</f>
        <v>#VALUE!</v>
      </c>
      <c r="B733">
        <f>IF(COUNTIF($A$4:$A733,A733)-COUNTIF($A$4:$A733,"-")=0,"",COUNTIF($A$4:$A733,A733)-COUNTIF($A$4:$A733,"-"))</f>
        <v>-70</v>
      </c>
      <c r="C733" t="e">
        <f t="shared" si="11"/>
        <v>#VALUE!</v>
      </c>
    </row>
    <row r="734" spans="1:3" x14ac:dyDescent="0.25">
      <c r="A734" t="e">
        <f>IF(DataCollect[[#This Row],[Category]]="","",LEFT(DataCollect[[#This Row],[Category]],2)&amp;LEFT(DataCollect[[#This Row],[Type]],2))&amp;_xlfn.CONCAT("-",DataCollect[[#This Row],[Installation Year]])</f>
        <v>#VALUE!</v>
      </c>
      <c r="B734">
        <f>IF(COUNTIF($A$4:$A734,A734)-COUNTIF($A$4:$A734,"-")=0,"",COUNTIF($A$4:$A734,A734)-COUNTIF($A$4:$A734,"-"))</f>
        <v>-69</v>
      </c>
      <c r="C734" t="e">
        <f t="shared" si="11"/>
        <v>#VALUE!</v>
      </c>
    </row>
    <row r="735" spans="1:3" x14ac:dyDescent="0.25">
      <c r="A735" t="e">
        <f>IF(DataCollect[[#This Row],[Category]]="","",LEFT(DataCollect[[#This Row],[Category]],2)&amp;LEFT(DataCollect[[#This Row],[Type]],2))&amp;_xlfn.CONCAT("-",DataCollect[[#This Row],[Installation Year]])</f>
        <v>#VALUE!</v>
      </c>
      <c r="B735">
        <f>IF(COUNTIF($A$4:$A735,A735)-COUNTIF($A$4:$A735,"-")=0,"",COUNTIF($A$4:$A735,A735)-COUNTIF($A$4:$A735,"-"))</f>
        <v>-68</v>
      </c>
      <c r="C735" t="e">
        <f t="shared" si="11"/>
        <v>#VALUE!</v>
      </c>
    </row>
    <row r="736" spans="1:3" x14ac:dyDescent="0.25">
      <c r="A736" t="e">
        <f>IF(DataCollect[[#This Row],[Category]]="","",LEFT(DataCollect[[#This Row],[Category]],2)&amp;LEFT(DataCollect[[#This Row],[Type]],2))&amp;_xlfn.CONCAT("-",DataCollect[[#This Row],[Installation Year]])</f>
        <v>#VALUE!</v>
      </c>
      <c r="B736">
        <f>IF(COUNTIF($A$4:$A736,A736)-COUNTIF($A$4:$A736,"-")=0,"",COUNTIF($A$4:$A736,A736)-COUNTIF($A$4:$A736,"-"))</f>
        <v>-67</v>
      </c>
      <c r="C736" t="e">
        <f t="shared" si="11"/>
        <v>#VALUE!</v>
      </c>
    </row>
    <row r="737" spans="1:3" x14ac:dyDescent="0.25">
      <c r="A737" t="e">
        <f>IF(DataCollect[[#This Row],[Category]]="","",LEFT(DataCollect[[#This Row],[Category]],2)&amp;LEFT(DataCollect[[#This Row],[Type]],2))&amp;_xlfn.CONCAT("-",DataCollect[[#This Row],[Installation Year]])</f>
        <v>#VALUE!</v>
      </c>
      <c r="B737">
        <f>IF(COUNTIF($A$4:$A737,A737)-COUNTIF($A$4:$A737,"-")=0,"",COUNTIF($A$4:$A737,A737)-COUNTIF($A$4:$A737,"-"))</f>
        <v>-66</v>
      </c>
      <c r="C737" t="e">
        <f t="shared" si="11"/>
        <v>#VALUE!</v>
      </c>
    </row>
    <row r="738" spans="1:3" x14ac:dyDescent="0.25">
      <c r="A738" t="e">
        <f>IF(DataCollect[[#This Row],[Category]]="","",LEFT(DataCollect[[#This Row],[Category]],2)&amp;LEFT(DataCollect[[#This Row],[Type]],2))&amp;_xlfn.CONCAT("-",DataCollect[[#This Row],[Installation Year]])</f>
        <v>#VALUE!</v>
      </c>
      <c r="B738">
        <f>IF(COUNTIF($A$4:$A738,A738)-COUNTIF($A$4:$A738,"-")=0,"",COUNTIF($A$4:$A738,A738)-COUNTIF($A$4:$A738,"-"))</f>
        <v>-65</v>
      </c>
      <c r="C738" t="e">
        <f t="shared" si="11"/>
        <v>#VALUE!</v>
      </c>
    </row>
    <row r="739" spans="1:3" x14ac:dyDescent="0.25">
      <c r="A739" t="e">
        <f>IF(DataCollect[[#This Row],[Category]]="","",LEFT(DataCollect[[#This Row],[Category]],2)&amp;LEFT(DataCollect[[#This Row],[Type]],2))&amp;_xlfn.CONCAT("-",DataCollect[[#This Row],[Installation Year]])</f>
        <v>#VALUE!</v>
      </c>
      <c r="B739">
        <f>IF(COUNTIF($A$4:$A739,A739)-COUNTIF($A$4:$A739,"-")=0,"",COUNTIF($A$4:$A739,A739)-COUNTIF($A$4:$A739,"-"))</f>
        <v>-64</v>
      </c>
      <c r="C739" t="e">
        <f t="shared" si="11"/>
        <v>#VALUE!</v>
      </c>
    </row>
    <row r="740" spans="1:3" x14ac:dyDescent="0.25">
      <c r="A740" t="e">
        <f>IF(DataCollect[[#This Row],[Category]]="","",LEFT(DataCollect[[#This Row],[Category]],2)&amp;LEFT(DataCollect[[#This Row],[Type]],2))&amp;_xlfn.CONCAT("-",DataCollect[[#This Row],[Installation Year]])</f>
        <v>#VALUE!</v>
      </c>
      <c r="B740">
        <f>IF(COUNTIF($A$4:$A740,A740)-COUNTIF($A$4:$A740,"-")=0,"",COUNTIF($A$4:$A740,A740)-COUNTIF($A$4:$A740,"-"))</f>
        <v>-63</v>
      </c>
      <c r="C740" t="e">
        <f t="shared" si="11"/>
        <v>#VALUE!</v>
      </c>
    </row>
    <row r="741" spans="1:3" x14ac:dyDescent="0.25">
      <c r="A741" t="e">
        <f>IF(DataCollect[[#This Row],[Category]]="","",LEFT(DataCollect[[#This Row],[Category]],2)&amp;LEFT(DataCollect[[#This Row],[Type]],2))&amp;_xlfn.CONCAT("-",DataCollect[[#This Row],[Installation Year]])</f>
        <v>#VALUE!</v>
      </c>
      <c r="B741">
        <f>IF(COUNTIF($A$4:$A741,A741)-COUNTIF($A$4:$A741,"-")=0,"",COUNTIF($A$4:$A741,A741)-COUNTIF($A$4:$A741,"-"))</f>
        <v>-62</v>
      </c>
      <c r="C741" t="e">
        <f t="shared" si="11"/>
        <v>#VALUE!</v>
      </c>
    </row>
    <row r="742" spans="1:3" x14ac:dyDescent="0.25">
      <c r="A742" t="e">
        <f>IF(DataCollect[[#This Row],[Category]]="","",LEFT(DataCollect[[#This Row],[Category]],2)&amp;LEFT(DataCollect[[#This Row],[Type]],2))&amp;_xlfn.CONCAT("-",DataCollect[[#This Row],[Installation Year]])</f>
        <v>#VALUE!</v>
      </c>
      <c r="B742">
        <f>IF(COUNTIF($A$4:$A742,A742)-COUNTIF($A$4:$A742,"-")=0,"",COUNTIF($A$4:$A742,A742)-COUNTIF($A$4:$A742,"-"))</f>
        <v>-61</v>
      </c>
      <c r="C742" t="e">
        <f t="shared" si="11"/>
        <v>#VALUE!</v>
      </c>
    </row>
    <row r="743" spans="1:3" x14ac:dyDescent="0.25">
      <c r="A743" t="e">
        <f>IF(DataCollect[[#This Row],[Category]]="","",LEFT(DataCollect[[#This Row],[Category]],2)&amp;LEFT(DataCollect[[#This Row],[Type]],2))&amp;_xlfn.CONCAT("-",DataCollect[[#This Row],[Installation Year]])</f>
        <v>#VALUE!</v>
      </c>
      <c r="B743">
        <f>IF(COUNTIF($A$4:$A743,A743)-COUNTIF($A$4:$A743,"-")=0,"",COUNTIF($A$4:$A743,A743)-COUNTIF($A$4:$A743,"-"))</f>
        <v>-60</v>
      </c>
      <c r="C743" t="e">
        <f t="shared" si="11"/>
        <v>#VALUE!</v>
      </c>
    </row>
    <row r="744" spans="1:3" x14ac:dyDescent="0.25">
      <c r="A744" t="e">
        <f>IF(DataCollect[[#This Row],[Category]]="","",LEFT(DataCollect[[#This Row],[Category]],2)&amp;LEFT(DataCollect[[#This Row],[Type]],2))&amp;_xlfn.CONCAT("-",DataCollect[[#This Row],[Installation Year]])</f>
        <v>#VALUE!</v>
      </c>
      <c r="B744">
        <f>IF(COUNTIF($A$4:$A744,A744)-COUNTIF($A$4:$A744,"-")=0,"",COUNTIF($A$4:$A744,A744)-COUNTIF($A$4:$A744,"-"))</f>
        <v>-59</v>
      </c>
      <c r="C744" t="e">
        <f t="shared" si="11"/>
        <v>#VALUE!</v>
      </c>
    </row>
    <row r="745" spans="1:3" x14ac:dyDescent="0.25">
      <c r="A745" t="e">
        <f>IF(DataCollect[[#This Row],[Category]]="","",LEFT(DataCollect[[#This Row],[Category]],2)&amp;LEFT(DataCollect[[#This Row],[Type]],2))&amp;_xlfn.CONCAT("-",DataCollect[[#This Row],[Installation Year]])</f>
        <v>#VALUE!</v>
      </c>
      <c r="B745">
        <f>IF(COUNTIF($A$4:$A745,A745)-COUNTIF($A$4:$A745,"-")=0,"",COUNTIF($A$4:$A745,A745)-COUNTIF($A$4:$A745,"-"))</f>
        <v>-58</v>
      </c>
      <c r="C745" t="e">
        <f t="shared" si="11"/>
        <v>#VALUE!</v>
      </c>
    </row>
    <row r="746" spans="1:3" x14ac:dyDescent="0.25">
      <c r="A746" t="e">
        <f>IF(DataCollect[[#This Row],[Category]]="","",LEFT(DataCollect[[#This Row],[Category]],2)&amp;LEFT(DataCollect[[#This Row],[Type]],2))&amp;_xlfn.CONCAT("-",DataCollect[[#This Row],[Installation Year]])</f>
        <v>#VALUE!</v>
      </c>
      <c r="B746">
        <f>IF(COUNTIF($A$4:$A746,A746)-COUNTIF($A$4:$A746,"-")=0,"",COUNTIF($A$4:$A746,A746)-COUNTIF($A$4:$A746,"-"))</f>
        <v>-57</v>
      </c>
      <c r="C746" t="e">
        <f t="shared" si="11"/>
        <v>#VALUE!</v>
      </c>
    </row>
    <row r="747" spans="1:3" x14ac:dyDescent="0.25">
      <c r="A747" t="e">
        <f>IF(DataCollect[[#This Row],[Category]]="","",LEFT(DataCollect[[#This Row],[Category]],2)&amp;LEFT(DataCollect[[#This Row],[Type]],2))&amp;_xlfn.CONCAT("-",DataCollect[[#This Row],[Installation Year]])</f>
        <v>#VALUE!</v>
      </c>
      <c r="B747">
        <f>IF(COUNTIF($A$4:$A747,A747)-COUNTIF($A$4:$A747,"-")=0,"",COUNTIF($A$4:$A747,A747)-COUNTIF($A$4:$A747,"-"))</f>
        <v>-56</v>
      </c>
      <c r="C747" t="e">
        <f t="shared" si="11"/>
        <v>#VALUE!</v>
      </c>
    </row>
    <row r="748" spans="1:3" x14ac:dyDescent="0.25">
      <c r="A748" t="e">
        <f>IF(DataCollect[[#This Row],[Category]]="","",LEFT(DataCollect[[#This Row],[Category]],2)&amp;LEFT(DataCollect[[#This Row],[Type]],2))&amp;_xlfn.CONCAT("-",DataCollect[[#This Row],[Installation Year]])</f>
        <v>#VALUE!</v>
      </c>
      <c r="B748">
        <f>IF(COUNTIF($A$4:$A748,A748)-COUNTIF($A$4:$A748,"-")=0,"",COUNTIF($A$4:$A748,A748)-COUNTIF($A$4:$A748,"-"))</f>
        <v>-55</v>
      </c>
      <c r="C748" t="e">
        <f t="shared" si="11"/>
        <v>#VALUE!</v>
      </c>
    </row>
    <row r="749" spans="1:3" x14ac:dyDescent="0.25">
      <c r="A749" t="e">
        <f>IF(DataCollect[[#This Row],[Category]]="","",LEFT(DataCollect[[#This Row],[Category]],2)&amp;LEFT(DataCollect[[#This Row],[Type]],2))&amp;_xlfn.CONCAT("-",DataCollect[[#This Row],[Installation Year]])</f>
        <v>#VALUE!</v>
      </c>
      <c r="B749">
        <f>IF(COUNTIF($A$4:$A749,A749)-COUNTIF($A$4:$A749,"-")=0,"",COUNTIF($A$4:$A749,A749)-COUNTIF($A$4:$A749,"-"))</f>
        <v>-54</v>
      </c>
      <c r="C749" t="e">
        <f t="shared" si="11"/>
        <v>#VALUE!</v>
      </c>
    </row>
    <row r="750" spans="1:3" x14ac:dyDescent="0.25">
      <c r="A750" t="e">
        <f>IF(DataCollect[[#This Row],[Category]]="","",LEFT(DataCollect[[#This Row],[Category]],2)&amp;LEFT(DataCollect[[#This Row],[Type]],2))&amp;_xlfn.CONCAT("-",DataCollect[[#This Row],[Installation Year]])</f>
        <v>#VALUE!</v>
      </c>
      <c r="B750">
        <f>IF(COUNTIF($A$4:$A750,A750)-COUNTIF($A$4:$A750,"-")=0,"",COUNTIF($A$4:$A750,A750)-COUNTIF($A$4:$A750,"-"))</f>
        <v>-53</v>
      </c>
      <c r="C750" t="e">
        <f t="shared" si="11"/>
        <v>#VALUE!</v>
      </c>
    </row>
    <row r="751" spans="1:3" x14ac:dyDescent="0.25">
      <c r="A751" t="e">
        <f>IF(DataCollect[[#This Row],[Category]]="","",LEFT(DataCollect[[#This Row],[Category]],2)&amp;LEFT(DataCollect[[#This Row],[Type]],2))&amp;_xlfn.CONCAT("-",DataCollect[[#This Row],[Installation Year]])</f>
        <v>#VALUE!</v>
      </c>
      <c r="B751">
        <f>IF(COUNTIF($A$4:$A751,A751)-COUNTIF($A$4:$A751,"-")=0,"",COUNTIF($A$4:$A751,A751)-COUNTIF($A$4:$A751,"-"))</f>
        <v>-52</v>
      </c>
      <c r="C751" t="e">
        <f t="shared" si="11"/>
        <v>#VALUE!</v>
      </c>
    </row>
    <row r="752" spans="1:3" x14ac:dyDescent="0.25">
      <c r="A752" t="e">
        <f>IF(DataCollect[[#This Row],[Category]]="","",LEFT(DataCollect[[#This Row],[Category]],2)&amp;LEFT(DataCollect[[#This Row],[Type]],2))&amp;_xlfn.CONCAT("-",DataCollect[[#This Row],[Installation Year]])</f>
        <v>#VALUE!</v>
      </c>
      <c r="B752">
        <f>IF(COUNTIF($A$4:$A752,A752)-COUNTIF($A$4:$A752,"-")=0,"",COUNTIF($A$4:$A752,A752)-COUNTIF($A$4:$A752,"-"))</f>
        <v>-51</v>
      </c>
      <c r="C752" t="e">
        <f t="shared" si="11"/>
        <v>#VALUE!</v>
      </c>
    </row>
    <row r="753" spans="1:3" x14ac:dyDescent="0.25">
      <c r="A753" t="e">
        <f>IF(DataCollect[[#This Row],[Category]]="","",LEFT(DataCollect[[#This Row],[Category]],2)&amp;LEFT(DataCollect[[#This Row],[Type]],2))&amp;_xlfn.CONCAT("-",DataCollect[[#This Row],[Installation Year]])</f>
        <v>#VALUE!</v>
      </c>
      <c r="B753">
        <f>IF(COUNTIF($A$4:$A753,A753)-COUNTIF($A$4:$A753,"-")=0,"",COUNTIF($A$4:$A753,A753)-COUNTIF($A$4:$A753,"-"))</f>
        <v>-50</v>
      </c>
      <c r="C753" t="e">
        <f t="shared" si="11"/>
        <v>#VALUE!</v>
      </c>
    </row>
    <row r="754" spans="1:3" x14ac:dyDescent="0.25">
      <c r="A754" t="e">
        <f>IF(DataCollect[[#This Row],[Category]]="","",LEFT(DataCollect[[#This Row],[Category]],2)&amp;LEFT(DataCollect[[#This Row],[Type]],2))&amp;_xlfn.CONCAT("-",DataCollect[[#This Row],[Installation Year]])</f>
        <v>#VALUE!</v>
      </c>
      <c r="B754">
        <f>IF(COUNTIF($A$4:$A754,A754)-COUNTIF($A$4:$A754,"-")=0,"",COUNTIF($A$4:$A754,A754)-COUNTIF($A$4:$A754,"-"))</f>
        <v>-49</v>
      </c>
      <c r="C754" t="e">
        <f t="shared" si="11"/>
        <v>#VALUE!</v>
      </c>
    </row>
    <row r="755" spans="1:3" x14ac:dyDescent="0.25">
      <c r="A755" t="e">
        <f>IF(DataCollect[[#This Row],[Category]]="","",LEFT(DataCollect[[#This Row],[Category]],2)&amp;LEFT(DataCollect[[#This Row],[Type]],2))&amp;_xlfn.CONCAT("-",DataCollect[[#This Row],[Installation Year]])</f>
        <v>#VALUE!</v>
      </c>
      <c r="B755">
        <f>IF(COUNTIF($A$4:$A755,A755)-COUNTIF($A$4:$A755,"-")=0,"",COUNTIF($A$4:$A755,A755)-COUNTIF($A$4:$A755,"-"))</f>
        <v>-48</v>
      </c>
      <c r="C755" t="e">
        <f t="shared" si="11"/>
        <v>#VALUE!</v>
      </c>
    </row>
    <row r="756" spans="1:3" x14ac:dyDescent="0.25">
      <c r="A756" t="e">
        <f>IF(DataCollect[[#This Row],[Category]]="","",LEFT(DataCollect[[#This Row],[Category]],2)&amp;LEFT(DataCollect[[#This Row],[Type]],2))&amp;_xlfn.CONCAT("-",DataCollect[[#This Row],[Installation Year]])</f>
        <v>#VALUE!</v>
      </c>
      <c r="B756">
        <f>IF(COUNTIF($A$4:$A756,A756)-COUNTIF($A$4:$A756,"-")=0,"",COUNTIF($A$4:$A756,A756)-COUNTIF($A$4:$A756,"-"))</f>
        <v>-47</v>
      </c>
      <c r="C756" t="e">
        <f t="shared" si="11"/>
        <v>#VALUE!</v>
      </c>
    </row>
    <row r="757" spans="1:3" x14ac:dyDescent="0.25">
      <c r="A757" t="e">
        <f>IF(DataCollect[[#This Row],[Category]]="","",LEFT(DataCollect[[#This Row],[Category]],2)&amp;LEFT(DataCollect[[#This Row],[Type]],2))&amp;_xlfn.CONCAT("-",DataCollect[[#This Row],[Installation Year]])</f>
        <v>#VALUE!</v>
      </c>
      <c r="B757">
        <f>IF(COUNTIF($A$4:$A757,A757)-COUNTIF($A$4:$A757,"-")=0,"",COUNTIF($A$4:$A757,A757)-COUNTIF($A$4:$A757,"-"))</f>
        <v>-46</v>
      </c>
      <c r="C757" t="e">
        <f t="shared" si="11"/>
        <v>#VALUE!</v>
      </c>
    </row>
    <row r="758" spans="1:3" x14ac:dyDescent="0.25">
      <c r="A758" t="e">
        <f>IF(DataCollect[[#This Row],[Category]]="","",LEFT(DataCollect[[#This Row],[Category]],2)&amp;LEFT(DataCollect[[#This Row],[Type]],2))&amp;_xlfn.CONCAT("-",DataCollect[[#This Row],[Installation Year]])</f>
        <v>#VALUE!</v>
      </c>
      <c r="B758">
        <f>IF(COUNTIF($A$4:$A758,A758)-COUNTIF($A$4:$A758,"-")=0,"",COUNTIF($A$4:$A758,A758)-COUNTIF($A$4:$A758,"-"))</f>
        <v>-45</v>
      </c>
      <c r="C758" t="e">
        <f t="shared" si="11"/>
        <v>#VALUE!</v>
      </c>
    </row>
    <row r="759" spans="1:3" x14ac:dyDescent="0.25">
      <c r="A759" t="e">
        <f>IF(DataCollect[[#This Row],[Category]]="","",LEFT(DataCollect[[#This Row],[Category]],2)&amp;LEFT(DataCollect[[#This Row],[Type]],2))&amp;_xlfn.CONCAT("-",DataCollect[[#This Row],[Installation Year]])</f>
        <v>#VALUE!</v>
      </c>
      <c r="B759">
        <f>IF(COUNTIF($A$4:$A759,A759)-COUNTIF($A$4:$A759,"-")=0,"",COUNTIF($A$4:$A759,A759)-COUNTIF($A$4:$A759,"-"))</f>
        <v>-44</v>
      </c>
      <c r="C759" t="e">
        <f t="shared" si="11"/>
        <v>#VALUE!</v>
      </c>
    </row>
    <row r="760" spans="1:3" x14ac:dyDescent="0.25">
      <c r="A760" t="e">
        <f>IF(DataCollect[[#This Row],[Category]]="","",LEFT(DataCollect[[#This Row],[Category]],2)&amp;LEFT(DataCollect[[#This Row],[Type]],2))&amp;_xlfn.CONCAT("-",DataCollect[[#This Row],[Installation Year]])</f>
        <v>#VALUE!</v>
      </c>
      <c r="B760">
        <f>IF(COUNTIF($A$4:$A760,A760)-COUNTIF($A$4:$A760,"-")=0,"",COUNTIF($A$4:$A760,A760)-COUNTIF($A$4:$A760,"-"))</f>
        <v>-43</v>
      </c>
      <c r="C760" t="e">
        <f t="shared" si="11"/>
        <v>#VALUE!</v>
      </c>
    </row>
    <row r="761" spans="1:3" x14ac:dyDescent="0.25">
      <c r="A761" t="e">
        <f>IF(DataCollect[[#This Row],[Category]]="","",LEFT(DataCollect[[#This Row],[Category]],2)&amp;LEFT(DataCollect[[#This Row],[Type]],2))&amp;_xlfn.CONCAT("-",DataCollect[[#This Row],[Installation Year]])</f>
        <v>#VALUE!</v>
      </c>
      <c r="B761">
        <f>IF(COUNTIF($A$4:$A761,A761)-COUNTIF($A$4:$A761,"-")=0,"",COUNTIF($A$4:$A761,A761)-COUNTIF($A$4:$A761,"-"))</f>
        <v>-42</v>
      </c>
      <c r="C761" t="e">
        <f t="shared" si="11"/>
        <v>#VALUE!</v>
      </c>
    </row>
    <row r="762" spans="1:3" x14ac:dyDescent="0.25">
      <c r="A762" t="e">
        <f>IF(DataCollect[[#This Row],[Category]]="","",LEFT(DataCollect[[#This Row],[Category]],2)&amp;LEFT(DataCollect[[#This Row],[Type]],2))&amp;_xlfn.CONCAT("-",DataCollect[[#This Row],[Installation Year]])</f>
        <v>#VALUE!</v>
      </c>
      <c r="B762">
        <f>IF(COUNTIF($A$4:$A762,A762)-COUNTIF($A$4:$A762,"-")=0,"",COUNTIF($A$4:$A762,A762)-COUNTIF($A$4:$A762,"-"))</f>
        <v>-41</v>
      </c>
      <c r="C762" t="e">
        <f t="shared" si="11"/>
        <v>#VALUE!</v>
      </c>
    </row>
    <row r="763" spans="1:3" x14ac:dyDescent="0.25">
      <c r="A763" t="e">
        <f>IF(DataCollect[[#This Row],[Category]]="","",LEFT(DataCollect[[#This Row],[Category]],2)&amp;LEFT(DataCollect[[#This Row],[Type]],2))&amp;_xlfn.CONCAT("-",DataCollect[[#This Row],[Installation Year]])</f>
        <v>#VALUE!</v>
      </c>
      <c r="B763">
        <f>IF(COUNTIF($A$4:$A763,A763)-COUNTIF($A$4:$A763,"-")=0,"",COUNTIF($A$4:$A763,A763)-COUNTIF($A$4:$A763,"-"))</f>
        <v>-40</v>
      </c>
      <c r="C763" t="e">
        <f t="shared" si="11"/>
        <v>#VALUE!</v>
      </c>
    </row>
    <row r="764" spans="1:3" x14ac:dyDescent="0.25">
      <c r="A764" t="e">
        <f>IF(DataCollect[[#This Row],[Category]]="","",LEFT(DataCollect[[#This Row],[Category]],2)&amp;LEFT(DataCollect[[#This Row],[Type]],2))&amp;_xlfn.CONCAT("-",DataCollect[[#This Row],[Installation Year]])</f>
        <v>#VALUE!</v>
      </c>
      <c r="B764">
        <f>IF(COUNTIF($A$4:$A764,A764)-COUNTIF($A$4:$A764,"-")=0,"",COUNTIF($A$4:$A764,A764)-COUNTIF($A$4:$A764,"-"))</f>
        <v>-39</v>
      </c>
      <c r="C764" t="e">
        <f t="shared" si="11"/>
        <v>#VALUE!</v>
      </c>
    </row>
    <row r="765" spans="1:3" x14ac:dyDescent="0.25">
      <c r="A765" t="e">
        <f>IF(DataCollect[[#This Row],[Category]]="","",LEFT(DataCollect[[#This Row],[Category]],2)&amp;LEFT(DataCollect[[#This Row],[Type]],2))&amp;_xlfn.CONCAT("-",DataCollect[[#This Row],[Installation Year]])</f>
        <v>#VALUE!</v>
      </c>
      <c r="B765">
        <f>IF(COUNTIF($A$4:$A765,A765)-COUNTIF($A$4:$A765,"-")=0,"",COUNTIF($A$4:$A765,A765)-COUNTIF($A$4:$A765,"-"))</f>
        <v>-38</v>
      </c>
      <c r="C765" t="e">
        <f t="shared" si="11"/>
        <v>#VALUE!</v>
      </c>
    </row>
    <row r="766" spans="1:3" x14ac:dyDescent="0.25">
      <c r="A766" t="e">
        <f>IF(DataCollect[[#This Row],[Category]]="","",LEFT(DataCollect[[#This Row],[Category]],2)&amp;LEFT(DataCollect[[#This Row],[Type]],2))&amp;_xlfn.CONCAT("-",DataCollect[[#This Row],[Installation Year]])</f>
        <v>#VALUE!</v>
      </c>
      <c r="B766">
        <f>IF(COUNTIF($A$4:$A766,A766)-COUNTIF($A$4:$A766,"-")=0,"",COUNTIF($A$4:$A766,A766)-COUNTIF($A$4:$A766,"-"))</f>
        <v>-37</v>
      </c>
      <c r="C766" t="e">
        <f t="shared" si="11"/>
        <v>#VALUE!</v>
      </c>
    </row>
    <row r="767" spans="1:3" x14ac:dyDescent="0.25">
      <c r="A767" t="e">
        <f>IF(DataCollect[[#This Row],[Category]]="","",LEFT(DataCollect[[#This Row],[Category]],2)&amp;LEFT(DataCollect[[#This Row],[Type]],2))&amp;_xlfn.CONCAT("-",DataCollect[[#This Row],[Installation Year]])</f>
        <v>#VALUE!</v>
      </c>
      <c r="B767">
        <f>IF(COUNTIF($A$4:$A767,A767)-COUNTIF($A$4:$A767,"-")=0,"",COUNTIF($A$4:$A767,A767)-COUNTIF($A$4:$A767,"-"))</f>
        <v>-36</v>
      </c>
      <c r="C767" t="e">
        <f t="shared" ref="C767:C789" si="12">_xlfn.CONCAT($A767,"-",$B767)</f>
        <v>#VALUE!</v>
      </c>
    </row>
    <row r="768" spans="1:3" x14ac:dyDescent="0.25">
      <c r="A768" t="e">
        <f>IF(DataCollect[[#This Row],[Category]]="","",LEFT(DataCollect[[#This Row],[Category]],2)&amp;LEFT(DataCollect[[#This Row],[Type]],2))&amp;_xlfn.CONCAT("-",DataCollect[[#This Row],[Installation Year]])</f>
        <v>#VALUE!</v>
      </c>
      <c r="B768">
        <f>IF(COUNTIF($A$4:$A768,A768)-COUNTIF($A$4:$A768,"-")=0,"",COUNTIF($A$4:$A768,A768)-COUNTIF($A$4:$A768,"-"))</f>
        <v>-35</v>
      </c>
      <c r="C768" t="e">
        <f t="shared" si="12"/>
        <v>#VALUE!</v>
      </c>
    </row>
    <row r="769" spans="1:3" x14ac:dyDescent="0.25">
      <c r="A769" t="e">
        <f>IF(DataCollect[[#This Row],[Category]]="","",LEFT(DataCollect[[#This Row],[Category]],2)&amp;LEFT(DataCollect[[#This Row],[Type]],2))&amp;_xlfn.CONCAT("-",DataCollect[[#This Row],[Installation Year]])</f>
        <v>#VALUE!</v>
      </c>
      <c r="B769">
        <f>IF(COUNTIF($A$4:$A769,A769)-COUNTIF($A$4:$A769,"-")=0,"",COUNTIF($A$4:$A769,A769)-COUNTIF($A$4:$A769,"-"))</f>
        <v>-34</v>
      </c>
      <c r="C769" t="e">
        <f t="shared" si="12"/>
        <v>#VALUE!</v>
      </c>
    </row>
    <row r="770" spans="1:3" x14ac:dyDescent="0.25">
      <c r="A770" t="e">
        <f>IF(DataCollect[[#This Row],[Category]]="","",LEFT(DataCollect[[#This Row],[Category]],2)&amp;LEFT(DataCollect[[#This Row],[Type]],2))&amp;_xlfn.CONCAT("-",DataCollect[[#This Row],[Installation Year]])</f>
        <v>#VALUE!</v>
      </c>
      <c r="B770">
        <f>IF(COUNTIF($A$4:$A770,A770)-COUNTIF($A$4:$A770,"-")=0,"",COUNTIF($A$4:$A770,A770)-COUNTIF($A$4:$A770,"-"))</f>
        <v>-33</v>
      </c>
      <c r="C770" t="e">
        <f t="shared" si="12"/>
        <v>#VALUE!</v>
      </c>
    </row>
    <row r="771" spans="1:3" x14ac:dyDescent="0.25">
      <c r="A771" t="e">
        <f>IF(DataCollect[[#This Row],[Category]]="","",LEFT(DataCollect[[#This Row],[Category]],2)&amp;LEFT(DataCollect[[#This Row],[Type]],2))&amp;_xlfn.CONCAT("-",DataCollect[[#This Row],[Installation Year]])</f>
        <v>#VALUE!</v>
      </c>
      <c r="B771">
        <f>IF(COUNTIF($A$4:$A771,A771)-COUNTIF($A$4:$A771,"-")=0,"",COUNTIF($A$4:$A771,A771)-COUNTIF($A$4:$A771,"-"))</f>
        <v>-32</v>
      </c>
      <c r="C771" t="e">
        <f t="shared" si="12"/>
        <v>#VALUE!</v>
      </c>
    </row>
    <row r="772" spans="1:3" x14ac:dyDescent="0.25">
      <c r="A772" t="e">
        <f>IF(DataCollect[[#This Row],[Category]]="","",LEFT(DataCollect[[#This Row],[Category]],2)&amp;LEFT(DataCollect[[#This Row],[Type]],2))&amp;_xlfn.CONCAT("-",DataCollect[[#This Row],[Installation Year]])</f>
        <v>#VALUE!</v>
      </c>
      <c r="B772">
        <f>IF(COUNTIF($A$4:$A772,A772)-COUNTIF($A$4:$A772,"-")=0,"",COUNTIF($A$4:$A772,A772)-COUNTIF($A$4:$A772,"-"))</f>
        <v>-31</v>
      </c>
      <c r="C772" t="e">
        <f t="shared" si="12"/>
        <v>#VALUE!</v>
      </c>
    </row>
    <row r="773" spans="1:3" x14ac:dyDescent="0.25">
      <c r="A773" t="e">
        <f>IF(DataCollect[[#This Row],[Category]]="","",LEFT(DataCollect[[#This Row],[Category]],2)&amp;LEFT(DataCollect[[#This Row],[Type]],2))&amp;_xlfn.CONCAT("-",DataCollect[[#This Row],[Installation Year]])</f>
        <v>#VALUE!</v>
      </c>
      <c r="B773">
        <f>IF(COUNTIF($A$4:$A773,A773)-COUNTIF($A$4:$A773,"-")=0,"",COUNTIF($A$4:$A773,A773)-COUNTIF($A$4:$A773,"-"))</f>
        <v>-30</v>
      </c>
      <c r="C773" t="e">
        <f t="shared" si="12"/>
        <v>#VALUE!</v>
      </c>
    </row>
    <row r="774" spans="1:3" x14ac:dyDescent="0.25">
      <c r="A774" t="e">
        <f>IF(DataCollect[[#This Row],[Category]]="","",LEFT(DataCollect[[#This Row],[Category]],2)&amp;LEFT(DataCollect[[#This Row],[Type]],2))&amp;_xlfn.CONCAT("-",DataCollect[[#This Row],[Installation Year]])</f>
        <v>#VALUE!</v>
      </c>
      <c r="B774">
        <f>IF(COUNTIF($A$4:$A774,A774)-COUNTIF($A$4:$A774,"-")=0,"",COUNTIF($A$4:$A774,A774)-COUNTIF($A$4:$A774,"-"))</f>
        <v>-29</v>
      </c>
      <c r="C774" t="e">
        <f t="shared" si="12"/>
        <v>#VALUE!</v>
      </c>
    </row>
    <row r="775" spans="1:3" x14ac:dyDescent="0.25">
      <c r="A775" t="e">
        <f>IF(DataCollect[[#This Row],[Category]]="","",LEFT(DataCollect[[#This Row],[Category]],2)&amp;LEFT(DataCollect[[#This Row],[Type]],2))&amp;_xlfn.CONCAT("-",DataCollect[[#This Row],[Installation Year]])</f>
        <v>#VALUE!</v>
      </c>
      <c r="B775">
        <f>IF(COUNTIF($A$4:$A775,A775)-COUNTIF($A$4:$A775,"-")=0,"",COUNTIF($A$4:$A775,A775)-COUNTIF($A$4:$A775,"-"))</f>
        <v>-28</v>
      </c>
      <c r="C775" t="e">
        <f t="shared" si="12"/>
        <v>#VALUE!</v>
      </c>
    </row>
    <row r="776" spans="1:3" x14ac:dyDescent="0.25">
      <c r="A776" t="e">
        <f>IF(DataCollect[[#This Row],[Category]]="","",LEFT(DataCollect[[#This Row],[Category]],2)&amp;LEFT(DataCollect[[#This Row],[Type]],2))&amp;_xlfn.CONCAT("-",DataCollect[[#This Row],[Installation Year]])</f>
        <v>#VALUE!</v>
      </c>
      <c r="B776">
        <f>IF(COUNTIF($A$4:$A776,A776)-COUNTIF($A$4:$A776,"-")=0,"",COUNTIF($A$4:$A776,A776)-COUNTIF($A$4:$A776,"-"))</f>
        <v>-27</v>
      </c>
      <c r="C776" t="e">
        <f t="shared" si="12"/>
        <v>#VALUE!</v>
      </c>
    </row>
    <row r="777" spans="1:3" x14ac:dyDescent="0.25">
      <c r="A777" t="e">
        <f>IF(DataCollect[[#This Row],[Category]]="","",LEFT(DataCollect[[#This Row],[Category]],2)&amp;LEFT(DataCollect[[#This Row],[Type]],2))&amp;_xlfn.CONCAT("-",DataCollect[[#This Row],[Installation Year]])</f>
        <v>#VALUE!</v>
      </c>
      <c r="B777">
        <f>IF(COUNTIF($A$4:$A777,A777)-COUNTIF($A$4:$A777,"-")=0,"",COUNTIF($A$4:$A777,A777)-COUNTIF($A$4:$A777,"-"))</f>
        <v>-26</v>
      </c>
      <c r="C777" t="e">
        <f t="shared" si="12"/>
        <v>#VALUE!</v>
      </c>
    </row>
    <row r="778" spans="1:3" x14ac:dyDescent="0.25">
      <c r="A778" t="e">
        <f>IF(DataCollect[[#This Row],[Category]]="","",LEFT(DataCollect[[#This Row],[Category]],2)&amp;LEFT(DataCollect[[#This Row],[Type]],2))&amp;_xlfn.CONCAT("-",DataCollect[[#This Row],[Installation Year]])</f>
        <v>#VALUE!</v>
      </c>
      <c r="B778">
        <f>IF(COUNTIF($A$4:$A778,A778)-COUNTIF($A$4:$A778,"-")=0,"",COUNTIF($A$4:$A778,A778)-COUNTIF($A$4:$A778,"-"))</f>
        <v>-25</v>
      </c>
      <c r="C778" t="e">
        <f t="shared" si="12"/>
        <v>#VALUE!</v>
      </c>
    </row>
    <row r="779" spans="1:3" x14ac:dyDescent="0.25">
      <c r="A779" t="e">
        <f>IF(DataCollect[[#This Row],[Category]]="","",LEFT(DataCollect[[#This Row],[Category]],2)&amp;LEFT(DataCollect[[#This Row],[Type]],2))&amp;_xlfn.CONCAT("-",DataCollect[[#This Row],[Installation Year]])</f>
        <v>#VALUE!</v>
      </c>
      <c r="B779">
        <f>IF(COUNTIF($A$4:$A779,A779)-COUNTIF($A$4:$A779,"-")=0,"",COUNTIF($A$4:$A779,A779)-COUNTIF($A$4:$A779,"-"))</f>
        <v>-24</v>
      </c>
      <c r="C779" t="e">
        <f t="shared" si="12"/>
        <v>#VALUE!</v>
      </c>
    </row>
    <row r="780" spans="1:3" x14ac:dyDescent="0.25">
      <c r="A780" t="e">
        <f>IF(DataCollect[[#This Row],[Category]]="","",LEFT(DataCollect[[#This Row],[Category]],2)&amp;LEFT(DataCollect[[#This Row],[Type]],2))&amp;_xlfn.CONCAT("-",DataCollect[[#This Row],[Installation Year]])</f>
        <v>#VALUE!</v>
      </c>
      <c r="B780">
        <f>IF(COUNTIF($A$4:$A780,A780)-COUNTIF($A$4:$A780,"-")=0,"",COUNTIF($A$4:$A780,A780)-COUNTIF($A$4:$A780,"-"))</f>
        <v>-23</v>
      </c>
      <c r="C780" t="e">
        <f t="shared" si="12"/>
        <v>#VALUE!</v>
      </c>
    </row>
    <row r="781" spans="1:3" x14ac:dyDescent="0.25">
      <c r="A781" t="e">
        <f>IF(DataCollect[[#This Row],[Category]]="","",LEFT(DataCollect[[#This Row],[Category]],2)&amp;LEFT(DataCollect[[#This Row],[Type]],2))&amp;_xlfn.CONCAT("-",DataCollect[[#This Row],[Installation Year]])</f>
        <v>#VALUE!</v>
      </c>
      <c r="B781">
        <f>IF(COUNTIF($A$4:$A781,A781)-COUNTIF($A$4:$A781,"-")=0,"",COUNTIF($A$4:$A781,A781)-COUNTIF($A$4:$A781,"-"))</f>
        <v>-22</v>
      </c>
      <c r="C781" t="e">
        <f t="shared" si="12"/>
        <v>#VALUE!</v>
      </c>
    </row>
    <row r="782" spans="1:3" x14ac:dyDescent="0.25">
      <c r="A782" t="e">
        <f>IF(DataCollect[[#This Row],[Category]]="","",LEFT(DataCollect[[#This Row],[Category]],2)&amp;LEFT(DataCollect[[#This Row],[Type]],2))&amp;_xlfn.CONCAT("-",DataCollect[[#This Row],[Installation Year]])</f>
        <v>#VALUE!</v>
      </c>
      <c r="B782">
        <f>IF(COUNTIF($A$4:$A782,A782)-COUNTIF($A$4:$A782,"-")=0,"",COUNTIF($A$4:$A782,A782)-COUNTIF($A$4:$A782,"-"))</f>
        <v>-21</v>
      </c>
      <c r="C782" t="e">
        <f t="shared" si="12"/>
        <v>#VALUE!</v>
      </c>
    </row>
    <row r="783" spans="1:3" x14ac:dyDescent="0.25">
      <c r="A783" t="e">
        <f>IF(DataCollect[[#This Row],[Category]]="","",LEFT(DataCollect[[#This Row],[Category]],2)&amp;LEFT(DataCollect[[#This Row],[Type]],2))&amp;_xlfn.CONCAT("-",DataCollect[[#This Row],[Installation Year]])</f>
        <v>#VALUE!</v>
      </c>
      <c r="B783">
        <f>IF(COUNTIF($A$4:$A783,A783)-COUNTIF($A$4:$A783,"-")=0,"",COUNTIF($A$4:$A783,A783)-COUNTIF($A$4:$A783,"-"))</f>
        <v>-20</v>
      </c>
      <c r="C783" t="e">
        <f t="shared" si="12"/>
        <v>#VALUE!</v>
      </c>
    </row>
    <row r="784" spans="1:3" x14ac:dyDescent="0.25">
      <c r="A784" t="e">
        <f>IF(DataCollect[[#This Row],[Category]]="","",LEFT(DataCollect[[#This Row],[Category]],2)&amp;LEFT(DataCollect[[#This Row],[Type]],2))&amp;_xlfn.CONCAT("-",DataCollect[[#This Row],[Installation Year]])</f>
        <v>#VALUE!</v>
      </c>
      <c r="B784">
        <f>IF(COUNTIF($A$4:$A784,A784)-COUNTIF($A$4:$A784,"-")=0,"",COUNTIF($A$4:$A784,A784)-COUNTIF($A$4:$A784,"-"))</f>
        <v>-19</v>
      </c>
      <c r="C784" t="e">
        <f t="shared" si="12"/>
        <v>#VALUE!</v>
      </c>
    </row>
    <row r="785" spans="1:3" x14ac:dyDescent="0.25">
      <c r="A785" t="e">
        <f>IF(DataCollect[[#This Row],[Category]]="","",LEFT(DataCollect[[#This Row],[Category]],2)&amp;LEFT(DataCollect[[#This Row],[Type]],2))&amp;_xlfn.CONCAT("-",DataCollect[[#This Row],[Installation Year]])</f>
        <v>#VALUE!</v>
      </c>
      <c r="B785">
        <f>IF(COUNTIF($A$4:$A785,A785)-COUNTIF($A$4:$A785,"-")=0,"",COUNTIF($A$4:$A785,A785)-COUNTIF($A$4:$A785,"-"))</f>
        <v>-18</v>
      </c>
      <c r="C785" t="e">
        <f t="shared" si="12"/>
        <v>#VALUE!</v>
      </c>
    </row>
    <row r="786" spans="1:3" x14ac:dyDescent="0.25">
      <c r="A786" t="e">
        <f>IF(DataCollect[[#This Row],[Category]]="","",LEFT(DataCollect[[#This Row],[Category]],2)&amp;LEFT(DataCollect[[#This Row],[Type]],2))&amp;_xlfn.CONCAT("-",DataCollect[[#This Row],[Installation Year]])</f>
        <v>#VALUE!</v>
      </c>
      <c r="B786">
        <f>IF(COUNTIF($A$4:$A786,A786)-COUNTIF($A$4:$A786,"-")=0,"",COUNTIF($A$4:$A786,A786)-COUNTIF($A$4:$A786,"-"))</f>
        <v>-17</v>
      </c>
      <c r="C786" t="e">
        <f t="shared" si="12"/>
        <v>#VALUE!</v>
      </c>
    </row>
    <row r="787" spans="1:3" x14ac:dyDescent="0.25">
      <c r="A787" t="e">
        <f>IF(DataCollect[[#This Row],[Category]]="","",LEFT(DataCollect[[#This Row],[Category]],2)&amp;LEFT(DataCollect[[#This Row],[Type]],2))&amp;_xlfn.CONCAT("-",DataCollect[[#This Row],[Installation Year]])</f>
        <v>#VALUE!</v>
      </c>
      <c r="B787">
        <f>IF(COUNTIF($A$4:$A787,A787)-COUNTIF($A$4:$A787,"-")=0,"",COUNTIF($A$4:$A787,A787)-COUNTIF($A$4:$A787,"-"))</f>
        <v>-16</v>
      </c>
      <c r="C787" t="e">
        <f t="shared" si="12"/>
        <v>#VALUE!</v>
      </c>
    </row>
    <row r="788" spans="1:3" x14ac:dyDescent="0.25">
      <c r="A788" t="e">
        <f>IF(DataCollect[[#This Row],[Category]]="","",LEFT(DataCollect[[#This Row],[Category]],2)&amp;LEFT(DataCollect[[#This Row],[Type]],2))&amp;_xlfn.CONCAT("-",DataCollect[[#This Row],[Installation Year]])</f>
        <v>#VALUE!</v>
      </c>
      <c r="B788">
        <f>IF(COUNTIF($A$4:$A788,A788)-COUNTIF($A$4:$A788,"-")=0,"",COUNTIF($A$4:$A788,A788)-COUNTIF($A$4:$A788,"-"))</f>
        <v>-15</v>
      </c>
      <c r="C788" t="e">
        <f t="shared" si="12"/>
        <v>#VALUE!</v>
      </c>
    </row>
    <row r="789" spans="1:3" x14ac:dyDescent="0.25">
      <c r="A789" t="e">
        <f>IF(DataCollect[[#This Row],[Category]]="","",LEFT(DataCollect[[#This Row],[Category]],2)&amp;LEFT(DataCollect[[#This Row],[Type]],2))&amp;_xlfn.CONCAT("-",DataCollect[[#This Row],[Installation Year]])</f>
        <v>#VALUE!</v>
      </c>
      <c r="B789">
        <f>IF(COUNTIF($A$4:$A789,A789)-COUNTIF($A$4:$A789,"-")=0,"",COUNTIF($A$4:$A789,A789)-COUNTIF($A$4:$A789,"-"))</f>
        <v>-14</v>
      </c>
      <c r="C789" t="e">
        <f t="shared" si="12"/>
        <v>#VALUE!</v>
      </c>
    </row>
    <row r="790" spans="1:3" x14ac:dyDescent="0.25">
      <c r="A790" t="e">
        <f>IF(DataCollect[[#This Row],[Category]]="","",LEFT(DataCollect[[#This Row],[Category]],2)&amp;LEFT(DataCollect[[#This Row],[Type]],2))&amp;_xlfn.CONCAT("-",DataCollect[[#This Row],[Installation Year]])</f>
        <v>#VALUE!</v>
      </c>
      <c r="B790">
        <f>IF(COUNTIF($A$4:$A790,A790)-COUNTIF($A$4:$A790,"-")=0,"",COUNTIF($A$4:$A790,A790)-COUNTIF($A$4:$A790,"-"))</f>
        <v>-13</v>
      </c>
      <c r="C790" t="e">
        <f t="shared" si="7"/>
        <v>#VALUE!</v>
      </c>
    </row>
    <row r="791" spans="1:3" x14ac:dyDescent="0.25">
      <c r="A791" t="e">
        <f>IF(DataCollect[[#This Row],[Category]]="","",LEFT(DataCollect[[#This Row],[Category]],2)&amp;LEFT(DataCollect[[#This Row],[Type]],2))&amp;_xlfn.CONCAT("-",DataCollect[[#This Row],[Installation Year]])</f>
        <v>#VALUE!</v>
      </c>
      <c r="B791">
        <f>IF(COUNTIF($A$4:$A791,A791)-COUNTIF($A$4:$A791,"-")=0,"",COUNTIF($A$4:$A791,A791)-COUNTIF($A$4:$A791,"-"))</f>
        <v>-12</v>
      </c>
      <c r="C791" t="e">
        <f t="shared" si="7"/>
        <v>#VALUE!</v>
      </c>
    </row>
    <row r="792" spans="1:3" x14ac:dyDescent="0.25">
      <c r="A792" t="e">
        <f>IF(DataCollect[[#This Row],[Category]]="","",LEFT(DataCollect[[#This Row],[Category]],2)&amp;LEFT(DataCollect[[#This Row],[Type]],2))&amp;_xlfn.CONCAT("-",DataCollect[[#This Row],[Installation Year]])</f>
        <v>#VALUE!</v>
      </c>
      <c r="B792">
        <f>IF(COUNTIF($A$4:$A792,A792)-COUNTIF($A$4:$A792,"-")=0,"",COUNTIF($A$4:$A792,A792)-COUNTIF($A$4:$A792,"-"))</f>
        <v>-11</v>
      </c>
      <c r="C792" t="e">
        <f t="shared" si="7"/>
        <v>#VALUE!</v>
      </c>
    </row>
    <row r="793" spans="1:3" x14ac:dyDescent="0.25">
      <c r="A793" t="e">
        <f>IF(DataCollect[[#This Row],[Category]]="","",LEFT(DataCollect[[#This Row],[Category]],2)&amp;LEFT(DataCollect[[#This Row],[Type]],2))&amp;_xlfn.CONCAT("-",DataCollect[[#This Row],[Installation Year]])</f>
        <v>#VALUE!</v>
      </c>
      <c r="B793">
        <f>IF(COUNTIF($A$4:$A793,A793)-COUNTIF($A$4:$A793,"-")=0,"",COUNTIF($A$4:$A793,A793)-COUNTIF($A$4:$A793,"-"))</f>
        <v>-10</v>
      </c>
      <c r="C793" t="e">
        <f t="shared" si="7"/>
        <v>#VALUE!</v>
      </c>
    </row>
    <row r="794" spans="1:3" x14ac:dyDescent="0.25">
      <c r="A794" t="e">
        <f>IF(DataCollect[[#This Row],[Category]]="","",LEFT(DataCollect[[#This Row],[Category]],2)&amp;LEFT(DataCollect[[#This Row],[Type]],2))&amp;_xlfn.CONCAT("-",DataCollect[[#This Row],[Installation Year]])</f>
        <v>#VALUE!</v>
      </c>
      <c r="B794">
        <f>IF(COUNTIF($A$4:$A794,A794)-COUNTIF($A$4:$A794,"-")=0,"",COUNTIF($A$4:$A794,A794)-COUNTIF($A$4:$A794,"-"))</f>
        <v>-9</v>
      </c>
      <c r="C794" t="e">
        <f t="shared" si="7"/>
        <v>#VALUE!</v>
      </c>
    </row>
    <row r="795" spans="1:3" x14ac:dyDescent="0.25">
      <c r="A795" t="e">
        <f>IF(DataCollect[[#This Row],[Category]]="","",LEFT(DataCollect[[#This Row],[Category]],2)&amp;LEFT(DataCollect[[#This Row],[Type]],2))&amp;_xlfn.CONCAT("-",DataCollect[[#This Row],[Installation Year]])</f>
        <v>#VALUE!</v>
      </c>
      <c r="B795">
        <f>IF(COUNTIF($A$4:$A795,A795)-COUNTIF($A$4:$A795,"-")=0,"",COUNTIF($A$4:$A795,A795)-COUNTIF($A$4:$A795,"-"))</f>
        <v>-8</v>
      </c>
      <c r="C795" t="e">
        <f t="shared" si="7"/>
        <v>#VALUE!</v>
      </c>
    </row>
    <row r="796" spans="1:3" x14ac:dyDescent="0.25">
      <c r="A796" t="e">
        <f>IF(DataCollect[[#This Row],[Category]]="","",LEFT(DataCollect[[#This Row],[Category]],2)&amp;LEFT(DataCollect[[#This Row],[Type]],2))&amp;_xlfn.CONCAT("-",DataCollect[[#This Row],[Installation Year]])</f>
        <v>#VALUE!</v>
      </c>
      <c r="B796">
        <f>IF(COUNTIF($A$4:$A796,A796)-COUNTIF($A$4:$A796,"-")=0,"",COUNTIF($A$4:$A796,A796)-COUNTIF($A$4:$A796,"-"))</f>
        <v>-7</v>
      </c>
      <c r="C796" t="e">
        <f t="shared" si="7"/>
        <v>#VALUE!</v>
      </c>
    </row>
    <row r="797" spans="1:3" x14ac:dyDescent="0.25">
      <c r="A797" t="e">
        <f>IF(DataCollect[[#This Row],[Category]]="","",LEFT(DataCollect[[#This Row],[Category]],2)&amp;LEFT(DataCollect[[#This Row],[Type]],2))&amp;_xlfn.CONCAT("-",DataCollect[[#This Row],[Installation Year]])</f>
        <v>#VALUE!</v>
      </c>
      <c r="B797">
        <f>IF(COUNTIF($A$4:$A797,A797)-COUNTIF($A$4:$A797,"-")=0,"",COUNTIF($A$4:$A797,A797)-COUNTIF($A$4:$A797,"-"))</f>
        <v>-6</v>
      </c>
      <c r="C797" t="e">
        <f t="shared" si="7"/>
        <v>#VALUE!</v>
      </c>
    </row>
    <row r="798" spans="1:3" x14ac:dyDescent="0.25">
      <c r="A798" t="e">
        <f>IF(DataCollect[[#This Row],[Category]]="","",LEFT(DataCollect[[#This Row],[Category]],2)&amp;LEFT(DataCollect[[#This Row],[Type]],2))&amp;_xlfn.CONCAT("-",DataCollect[[#This Row],[Installation Year]])</f>
        <v>#VALUE!</v>
      </c>
      <c r="B798">
        <f>IF(COUNTIF($A$4:$A798,A798)-COUNTIF($A$4:$A798,"-")=0,"",COUNTIF($A$4:$A798,A798)-COUNTIF($A$4:$A798,"-"))</f>
        <v>-5</v>
      </c>
      <c r="C798" t="e">
        <f t="shared" si="7"/>
        <v>#VALUE!</v>
      </c>
    </row>
    <row r="799" spans="1:3" x14ac:dyDescent="0.25">
      <c r="A799" t="e">
        <f>IF(DataCollect[[#This Row],[Category]]="","",LEFT(DataCollect[[#This Row],[Category]],2)&amp;LEFT(DataCollect[[#This Row],[Type]],2))&amp;_xlfn.CONCAT("-",DataCollect[[#This Row],[Installation Year]])</f>
        <v>#VALUE!</v>
      </c>
      <c r="B799">
        <f>IF(COUNTIF($A$4:$A799,A799)-COUNTIF($A$4:$A799,"-")=0,"",COUNTIF($A$4:$A799,A799)-COUNTIF($A$4:$A799,"-"))</f>
        <v>-4</v>
      </c>
      <c r="C799" t="e">
        <f t="shared" si="7"/>
        <v>#VALUE!</v>
      </c>
    </row>
    <row r="800" spans="1:3" x14ac:dyDescent="0.25">
      <c r="A800" t="e">
        <f>IF(DataCollect[[#This Row],[Category]]="","",LEFT(DataCollect[[#This Row],[Category]],2)&amp;LEFT(DataCollect[[#This Row],[Type]],2))&amp;_xlfn.CONCAT("-",DataCollect[[#This Row],[Installation Year]])</f>
        <v>#VALUE!</v>
      </c>
      <c r="B800">
        <f>IF(COUNTIF($A$4:$A800,A800)-COUNTIF($A$4:$A800,"-")=0,"",COUNTIF($A$4:$A800,A800)-COUNTIF($A$4:$A800,"-"))</f>
        <v>-3</v>
      </c>
      <c r="C800" t="e">
        <f t="shared" ref="C800:C863" si="13">_xlfn.CONCAT($A800,"-",$B800)</f>
        <v>#VALUE!</v>
      </c>
    </row>
    <row r="801" spans="1:3" x14ac:dyDescent="0.25">
      <c r="A801" t="e">
        <f>IF(DataCollect[[#This Row],[Category]]="","",LEFT(DataCollect[[#This Row],[Category]],2)&amp;LEFT(DataCollect[[#This Row],[Type]],2))&amp;_xlfn.CONCAT("-",DataCollect[[#This Row],[Installation Year]])</f>
        <v>#VALUE!</v>
      </c>
      <c r="B801">
        <f>IF(COUNTIF($A$4:$A801,A801)-COUNTIF($A$4:$A801,"-")=0,"",COUNTIF($A$4:$A801,A801)-COUNTIF($A$4:$A801,"-"))</f>
        <v>-2</v>
      </c>
      <c r="C801" t="e">
        <f t="shared" si="13"/>
        <v>#VALUE!</v>
      </c>
    </row>
    <row r="802" spans="1:3" x14ac:dyDescent="0.25">
      <c r="A802" t="e">
        <f>IF(DataCollect[[#This Row],[Category]]="","",LEFT(DataCollect[[#This Row],[Category]],2)&amp;LEFT(DataCollect[[#This Row],[Type]],2))&amp;_xlfn.CONCAT("-",DataCollect[[#This Row],[Installation Year]])</f>
        <v>#VALUE!</v>
      </c>
      <c r="B802">
        <f>IF(COUNTIF($A$4:$A802,A802)-COUNTIF($A$4:$A802,"-")=0,"",COUNTIF($A$4:$A802,A802)-COUNTIF($A$4:$A802,"-"))</f>
        <v>-1</v>
      </c>
      <c r="C802" t="e">
        <f t="shared" si="13"/>
        <v>#VALUE!</v>
      </c>
    </row>
    <row r="803" spans="1:3" x14ac:dyDescent="0.25">
      <c r="A803" t="e">
        <f>IF(DataCollect[[#This Row],[Category]]="","",LEFT(DataCollect[[#This Row],[Category]],2)&amp;LEFT(DataCollect[[#This Row],[Type]],2))&amp;_xlfn.CONCAT("-",DataCollect[[#This Row],[Installation Year]])</f>
        <v>#VALUE!</v>
      </c>
      <c r="B803" t="str">
        <f>IF(COUNTIF($A$4:$A803,A803)-COUNTIF($A$4:$A803,"-")=0,"",COUNTIF($A$4:$A803,A803)-COUNTIF($A$4:$A803,"-"))</f>
        <v/>
      </c>
      <c r="C803" t="e">
        <f t="shared" si="13"/>
        <v>#VALUE!</v>
      </c>
    </row>
    <row r="804" spans="1:3" x14ac:dyDescent="0.25">
      <c r="A804" t="e">
        <f>IF(DataCollect[[#This Row],[Category]]="","",LEFT(DataCollect[[#This Row],[Category]],2)&amp;LEFT(DataCollect[[#This Row],[Type]],2))&amp;_xlfn.CONCAT("-",DataCollect[[#This Row],[Installation Year]])</f>
        <v>#VALUE!</v>
      </c>
      <c r="B804">
        <f>IF(COUNTIF($A$4:$A804,A804)-COUNTIF($A$4:$A804,"-")=0,"",COUNTIF($A$4:$A804,A804)-COUNTIF($A$4:$A804,"-"))</f>
        <v>1</v>
      </c>
      <c r="C804" t="e">
        <f t="shared" si="13"/>
        <v>#VALUE!</v>
      </c>
    </row>
    <row r="805" spans="1:3" x14ac:dyDescent="0.25">
      <c r="A805" t="e">
        <f>IF(DataCollect[[#This Row],[Category]]="","",LEFT(DataCollect[[#This Row],[Category]],2)&amp;LEFT(DataCollect[[#This Row],[Type]],2))&amp;_xlfn.CONCAT("-",DataCollect[[#This Row],[Installation Year]])</f>
        <v>#VALUE!</v>
      </c>
      <c r="B805">
        <f>IF(COUNTIF($A$4:$A805,A805)-COUNTIF($A$4:$A805,"-")=0,"",COUNTIF($A$4:$A805,A805)-COUNTIF($A$4:$A805,"-"))</f>
        <v>2</v>
      </c>
      <c r="C805" t="e">
        <f t="shared" si="13"/>
        <v>#VALUE!</v>
      </c>
    </row>
    <row r="806" spans="1:3" x14ac:dyDescent="0.25">
      <c r="A806" t="e">
        <f>IF(DataCollect[[#This Row],[Category]]="","",LEFT(DataCollect[[#This Row],[Category]],2)&amp;LEFT(DataCollect[[#This Row],[Type]],2))&amp;_xlfn.CONCAT("-",DataCollect[[#This Row],[Installation Year]])</f>
        <v>#VALUE!</v>
      </c>
      <c r="B806">
        <f>IF(COUNTIF($A$4:$A806,A806)-COUNTIF($A$4:$A806,"-")=0,"",COUNTIF($A$4:$A806,A806)-COUNTIF($A$4:$A806,"-"))</f>
        <v>3</v>
      </c>
      <c r="C806" t="e">
        <f t="shared" si="13"/>
        <v>#VALUE!</v>
      </c>
    </row>
    <row r="807" spans="1:3" x14ac:dyDescent="0.25">
      <c r="A807" t="e">
        <f>IF(DataCollect[[#This Row],[Category]]="","",LEFT(DataCollect[[#This Row],[Category]],2)&amp;LEFT(DataCollect[[#This Row],[Type]],2))&amp;_xlfn.CONCAT("-",DataCollect[[#This Row],[Installation Year]])</f>
        <v>#VALUE!</v>
      </c>
      <c r="B807">
        <f>IF(COUNTIF($A$4:$A807,A807)-COUNTIF($A$4:$A807,"-")=0,"",COUNTIF($A$4:$A807,A807)-COUNTIF($A$4:$A807,"-"))</f>
        <v>4</v>
      </c>
      <c r="C807" t="e">
        <f t="shared" si="13"/>
        <v>#VALUE!</v>
      </c>
    </row>
    <row r="808" spans="1:3" x14ac:dyDescent="0.25">
      <c r="A808" t="e">
        <f>IF(DataCollect[[#This Row],[Category]]="","",LEFT(DataCollect[[#This Row],[Category]],2)&amp;LEFT(DataCollect[[#This Row],[Type]],2))&amp;_xlfn.CONCAT("-",DataCollect[[#This Row],[Installation Year]])</f>
        <v>#VALUE!</v>
      </c>
      <c r="B808">
        <f>IF(COUNTIF($A$4:$A808,A808)-COUNTIF($A$4:$A808,"-")=0,"",COUNTIF($A$4:$A808,A808)-COUNTIF($A$4:$A808,"-"))</f>
        <v>5</v>
      </c>
      <c r="C808" t="e">
        <f t="shared" si="13"/>
        <v>#VALUE!</v>
      </c>
    </row>
    <row r="809" spans="1:3" x14ac:dyDescent="0.25">
      <c r="A809" t="e">
        <f>IF(DataCollect[[#This Row],[Category]]="","",LEFT(DataCollect[[#This Row],[Category]],2)&amp;LEFT(DataCollect[[#This Row],[Type]],2))&amp;_xlfn.CONCAT("-",DataCollect[[#This Row],[Installation Year]])</f>
        <v>#VALUE!</v>
      </c>
      <c r="B809">
        <f>IF(COUNTIF($A$4:$A809,A809)-COUNTIF($A$4:$A809,"-")=0,"",COUNTIF($A$4:$A809,A809)-COUNTIF($A$4:$A809,"-"))</f>
        <v>6</v>
      </c>
      <c r="C809" t="e">
        <f t="shared" si="13"/>
        <v>#VALUE!</v>
      </c>
    </row>
    <row r="810" spans="1:3" x14ac:dyDescent="0.25">
      <c r="A810" t="e">
        <f>IF(DataCollect[[#This Row],[Category]]="","",LEFT(DataCollect[[#This Row],[Category]],2)&amp;LEFT(DataCollect[[#This Row],[Type]],2))&amp;_xlfn.CONCAT("-",DataCollect[[#This Row],[Installation Year]])</f>
        <v>#VALUE!</v>
      </c>
      <c r="B810">
        <f>IF(COUNTIF($A$4:$A810,A810)-COUNTIF($A$4:$A810,"-")=0,"",COUNTIF($A$4:$A810,A810)-COUNTIF($A$4:$A810,"-"))</f>
        <v>7</v>
      </c>
      <c r="C810" t="e">
        <f t="shared" si="13"/>
        <v>#VALUE!</v>
      </c>
    </row>
    <row r="811" spans="1:3" x14ac:dyDescent="0.25">
      <c r="A811" t="e">
        <f>IF(DataCollect[[#This Row],[Category]]="","",LEFT(DataCollect[[#This Row],[Category]],2)&amp;LEFT(DataCollect[[#This Row],[Type]],2))&amp;_xlfn.CONCAT("-",DataCollect[[#This Row],[Installation Year]])</f>
        <v>#VALUE!</v>
      </c>
      <c r="B811">
        <f>IF(COUNTIF($A$4:$A811,A811)-COUNTIF($A$4:$A811,"-")=0,"",COUNTIF($A$4:$A811,A811)-COUNTIF($A$4:$A811,"-"))</f>
        <v>8</v>
      </c>
      <c r="C811" t="e">
        <f t="shared" si="13"/>
        <v>#VALUE!</v>
      </c>
    </row>
    <row r="812" spans="1:3" x14ac:dyDescent="0.25">
      <c r="A812" t="e">
        <f>IF(DataCollect[[#This Row],[Category]]="","",LEFT(DataCollect[[#This Row],[Category]],2)&amp;LEFT(DataCollect[[#This Row],[Type]],2))&amp;_xlfn.CONCAT("-",DataCollect[[#This Row],[Installation Year]])</f>
        <v>#VALUE!</v>
      </c>
      <c r="B812">
        <f>IF(COUNTIF($A$4:$A812,A812)-COUNTIF($A$4:$A812,"-")=0,"",COUNTIF($A$4:$A812,A812)-COUNTIF($A$4:$A812,"-"))</f>
        <v>9</v>
      </c>
      <c r="C812" t="e">
        <f t="shared" si="13"/>
        <v>#VALUE!</v>
      </c>
    </row>
    <row r="813" spans="1:3" x14ac:dyDescent="0.25">
      <c r="A813" t="e">
        <f>IF(DataCollect[[#This Row],[Category]]="","",LEFT(DataCollect[[#This Row],[Category]],2)&amp;LEFT(DataCollect[[#This Row],[Type]],2))&amp;_xlfn.CONCAT("-",DataCollect[[#This Row],[Installation Year]])</f>
        <v>#VALUE!</v>
      </c>
      <c r="B813">
        <f>IF(COUNTIF($A$4:$A813,A813)-COUNTIF($A$4:$A813,"-")=0,"",COUNTIF($A$4:$A813,A813)-COUNTIF($A$4:$A813,"-"))</f>
        <v>10</v>
      </c>
      <c r="C813" t="e">
        <f t="shared" si="13"/>
        <v>#VALUE!</v>
      </c>
    </row>
    <row r="814" spans="1:3" x14ac:dyDescent="0.25">
      <c r="A814" t="e">
        <f>IF(DataCollect[[#This Row],[Category]]="","",LEFT(DataCollect[[#This Row],[Category]],2)&amp;LEFT(DataCollect[[#This Row],[Type]],2))&amp;_xlfn.CONCAT("-",DataCollect[[#This Row],[Installation Year]])</f>
        <v>#VALUE!</v>
      </c>
      <c r="B814">
        <f>IF(COUNTIF($A$4:$A814,A814)-COUNTIF($A$4:$A814,"-")=0,"",COUNTIF($A$4:$A814,A814)-COUNTIF($A$4:$A814,"-"))</f>
        <v>11</v>
      </c>
      <c r="C814" t="e">
        <f t="shared" si="13"/>
        <v>#VALUE!</v>
      </c>
    </row>
    <row r="815" spans="1:3" x14ac:dyDescent="0.25">
      <c r="A815" t="e">
        <f>IF(DataCollect[[#This Row],[Category]]="","",LEFT(DataCollect[[#This Row],[Category]],2)&amp;LEFT(DataCollect[[#This Row],[Type]],2))&amp;_xlfn.CONCAT("-",DataCollect[[#This Row],[Installation Year]])</f>
        <v>#VALUE!</v>
      </c>
      <c r="B815">
        <f>IF(COUNTIF($A$4:$A815,A815)-COUNTIF($A$4:$A815,"-")=0,"",COUNTIF($A$4:$A815,A815)-COUNTIF($A$4:$A815,"-"))</f>
        <v>12</v>
      </c>
      <c r="C815" t="e">
        <f t="shared" si="13"/>
        <v>#VALUE!</v>
      </c>
    </row>
    <row r="816" spans="1:3" x14ac:dyDescent="0.25">
      <c r="A816" t="e">
        <f>IF(DataCollect[[#This Row],[Category]]="","",LEFT(DataCollect[[#This Row],[Category]],2)&amp;LEFT(DataCollect[[#This Row],[Type]],2))&amp;_xlfn.CONCAT("-",DataCollect[[#This Row],[Installation Year]])</f>
        <v>#VALUE!</v>
      </c>
      <c r="B816">
        <f>IF(COUNTIF($A$4:$A816,A816)-COUNTIF($A$4:$A816,"-")=0,"",COUNTIF($A$4:$A816,A816)-COUNTIF($A$4:$A816,"-"))</f>
        <v>13</v>
      </c>
      <c r="C816" t="e">
        <f t="shared" si="13"/>
        <v>#VALUE!</v>
      </c>
    </row>
    <row r="817" spans="1:3" x14ac:dyDescent="0.25">
      <c r="A817" t="e">
        <f>IF(DataCollect[[#This Row],[Category]]="","",LEFT(DataCollect[[#This Row],[Category]],2)&amp;LEFT(DataCollect[[#This Row],[Type]],2))&amp;_xlfn.CONCAT("-",DataCollect[[#This Row],[Installation Year]])</f>
        <v>#VALUE!</v>
      </c>
      <c r="B817">
        <f>IF(COUNTIF($A$4:$A817,A817)-COUNTIF($A$4:$A817,"-")=0,"",COUNTIF($A$4:$A817,A817)-COUNTIF($A$4:$A817,"-"))</f>
        <v>14</v>
      </c>
      <c r="C817" t="e">
        <f t="shared" si="13"/>
        <v>#VALUE!</v>
      </c>
    </row>
    <row r="818" spans="1:3" x14ac:dyDescent="0.25">
      <c r="A818" t="e">
        <f>IF(DataCollect[[#This Row],[Category]]="","",LEFT(DataCollect[[#This Row],[Category]],2)&amp;LEFT(DataCollect[[#This Row],[Type]],2))&amp;_xlfn.CONCAT("-",DataCollect[[#This Row],[Installation Year]])</f>
        <v>#VALUE!</v>
      </c>
      <c r="B818">
        <f>IF(COUNTIF($A$4:$A818,A818)-COUNTIF($A$4:$A818,"-")=0,"",COUNTIF($A$4:$A818,A818)-COUNTIF($A$4:$A818,"-"))</f>
        <v>15</v>
      </c>
      <c r="C818" t="e">
        <f t="shared" si="13"/>
        <v>#VALUE!</v>
      </c>
    </row>
    <row r="819" spans="1:3" x14ac:dyDescent="0.25">
      <c r="A819" t="e">
        <f>IF(DataCollect[[#This Row],[Category]]="","",LEFT(DataCollect[[#This Row],[Category]],2)&amp;LEFT(DataCollect[[#This Row],[Type]],2))&amp;_xlfn.CONCAT("-",DataCollect[[#This Row],[Installation Year]])</f>
        <v>#VALUE!</v>
      </c>
      <c r="B819">
        <f>IF(COUNTIF($A$4:$A819,A819)-COUNTIF($A$4:$A819,"-")=0,"",COUNTIF($A$4:$A819,A819)-COUNTIF($A$4:$A819,"-"))</f>
        <v>16</v>
      </c>
      <c r="C819" t="e">
        <f t="shared" si="13"/>
        <v>#VALUE!</v>
      </c>
    </row>
    <row r="820" spans="1:3" x14ac:dyDescent="0.25">
      <c r="A820" t="e">
        <f>IF(DataCollect[[#This Row],[Category]]="","",LEFT(DataCollect[[#This Row],[Category]],2)&amp;LEFT(DataCollect[[#This Row],[Type]],2))&amp;_xlfn.CONCAT("-",DataCollect[[#This Row],[Installation Year]])</f>
        <v>#VALUE!</v>
      </c>
      <c r="B820">
        <f>IF(COUNTIF($A$4:$A820,A820)-COUNTIF($A$4:$A820,"-")=0,"",COUNTIF($A$4:$A820,A820)-COUNTIF($A$4:$A820,"-"))</f>
        <v>17</v>
      </c>
      <c r="C820" t="e">
        <f t="shared" si="13"/>
        <v>#VALUE!</v>
      </c>
    </row>
    <row r="821" spans="1:3" x14ac:dyDescent="0.25">
      <c r="A821" t="e">
        <f>IF(DataCollect[[#This Row],[Category]]="","",LEFT(DataCollect[[#This Row],[Category]],2)&amp;LEFT(DataCollect[[#This Row],[Type]],2))&amp;_xlfn.CONCAT("-",DataCollect[[#This Row],[Installation Year]])</f>
        <v>#VALUE!</v>
      </c>
      <c r="B821">
        <f>IF(COUNTIF($A$4:$A821,A821)-COUNTIF($A$4:$A821,"-")=0,"",COUNTIF($A$4:$A821,A821)-COUNTIF($A$4:$A821,"-"))</f>
        <v>18</v>
      </c>
      <c r="C821" t="e">
        <f t="shared" si="13"/>
        <v>#VALUE!</v>
      </c>
    </row>
    <row r="822" spans="1:3" x14ac:dyDescent="0.25">
      <c r="A822" t="e">
        <f>IF(DataCollect[[#This Row],[Category]]="","",LEFT(DataCollect[[#This Row],[Category]],2)&amp;LEFT(DataCollect[[#This Row],[Type]],2))&amp;_xlfn.CONCAT("-",DataCollect[[#This Row],[Installation Year]])</f>
        <v>#VALUE!</v>
      </c>
      <c r="B822">
        <f>IF(COUNTIF($A$4:$A822,A822)-COUNTIF($A$4:$A822,"-")=0,"",COUNTIF($A$4:$A822,A822)-COUNTIF($A$4:$A822,"-"))</f>
        <v>19</v>
      </c>
      <c r="C822" t="e">
        <f t="shared" si="13"/>
        <v>#VALUE!</v>
      </c>
    </row>
    <row r="823" spans="1:3" x14ac:dyDescent="0.25">
      <c r="A823" t="e">
        <f>IF(DataCollect[[#This Row],[Category]]="","",LEFT(DataCollect[[#This Row],[Category]],2)&amp;LEFT(DataCollect[[#This Row],[Type]],2))&amp;_xlfn.CONCAT("-",DataCollect[[#This Row],[Installation Year]])</f>
        <v>#VALUE!</v>
      </c>
      <c r="B823">
        <f>IF(COUNTIF($A$4:$A823,A823)-COUNTIF($A$4:$A823,"-")=0,"",COUNTIF($A$4:$A823,A823)-COUNTIF($A$4:$A823,"-"))</f>
        <v>20</v>
      </c>
      <c r="C823" t="e">
        <f t="shared" si="13"/>
        <v>#VALUE!</v>
      </c>
    </row>
    <row r="824" spans="1:3" x14ac:dyDescent="0.25">
      <c r="A824" t="e">
        <f>IF(DataCollect[[#This Row],[Category]]="","",LEFT(DataCollect[[#This Row],[Category]],2)&amp;LEFT(DataCollect[[#This Row],[Type]],2))&amp;_xlfn.CONCAT("-",DataCollect[[#This Row],[Installation Year]])</f>
        <v>#VALUE!</v>
      </c>
      <c r="B824">
        <f>IF(COUNTIF($A$4:$A824,A824)-COUNTIF($A$4:$A824,"-")=0,"",COUNTIF($A$4:$A824,A824)-COUNTIF($A$4:$A824,"-"))</f>
        <v>21</v>
      </c>
      <c r="C824" t="e">
        <f t="shared" si="13"/>
        <v>#VALUE!</v>
      </c>
    </row>
    <row r="825" spans="1:3" x14ac:dyDescent="0.25">
      <c r="A825" t="e">
        <f>IF(DataCollect[[#This Row],[Category]]="","",LEFT(DataCollect[[#This Row],[Category]],2)&amp;LEFT(DataCollect[[#This Row],[Type]],2))&amp;_xlfn.CONCAT("-",DataCollect[[#This Row],[Installation Year]])</f>
        <v>#VALUE!</v>
      </c>
      <c r="B825">
        <f>IF(COUNTIF($A$4:$A825,A825)-COUNTIF($A$4:$A825,"-")=0,"",COUNTIF($A$4:$A825,A825)-COUNTIF($A$4:$A825,"-"))</f>
        <v>22</v>
      </c>
      <c r="C825" t="e">
        <f t="shared" si="13"/>
        <v>#VALUE!</v>
      </c>
    </row>
    <row r="826" spans="1:3" x14ac:dyDescent="0.25">
      <c r="A826" t="e">
        <f>IF(DataCollect[[#This Row],[Category]]="","",LEFT(DataCollect[[#This Row],[Category]],2)&amp;LEFT(DataCollect[[#This Row],[Type]],2))&amp;_xlfn.CONCAT("-",DataCollect[[#This Row],[Installation Year]])</f>
        <v>#VALUE!</v>
      </c>
      <c r="B826">
        <f>IF(COUNTIF($A$4:$A826,A826)-COUNTIF($A$4:$A826,"-")=0,"",COUNTIF($A$4:$A826,A826)-COUNTIF($A$4:$A826,"-"))</f>
        <v>23</v>
      </c>
      <c r="C826" t="e">
        <f t="shared" si="13"/>
        <v>#VALUE!</v>
      </c>
    </row>
    <row r="827" spans="1:3" x14ac:dyDescent="0.25">
      <c r="A827" t="e">
        <f>IF(DataCollect[[#This Row],[Category]]="","",LEFT(DataCollect[[#This Row],[Category]],2)&amp;LEFT(DataCollect[[#This Row],[Type]],2))&amp;_xlfn.CONCAT("-",DataCollect[[#This Row],[Installation Year]])</f>
        <v>#VALUE!</v>
      </c>
      <c r="B827">
        <f>IF(COUNTIF($A$4:$A827,A827)-COUNTIF($A$4:$A827,"-")=0,"",COUNTIF($A$4:$A827,A827)-COUNTIF($A$4:$A827,"-"))</f>
        <v>24</v>
      </c>
      <c r="C827" t="e">
        <f t="shared" si="13"/>
        <v>#VALUE!</v>
      </c>
    </row>
    <row r="828" spans="1:3" x14ac:dyDescent="0.25">
      <c r="A828" t="e">
        <f>IF(DataCollect[[#This Row],[Category]]="","",LEFT(DataCollect[[#This Row],[Category]],2)&amp;LEFT(DataCollect[[#This Row],[Type]],2))&amp;_xlfn.CONCAT("-",DataCollect[[#This Row],[Installation Year]])</f>
        <v>#VALUE!</v>
      </c>
      <c r="B828">
        <f>IF(COUNTIF($A$4:$A828,A828)-COUNTIF($A$4:$A828,"-")=0,"",COUNTIF($A$4:$A828,A828)-COUNTIF($A$4:$A828,"-"))</f>
        <v>25</v>
      </c>
      <c r="C828" t="e">
        <f t="shared" si="13"/>
        <v>#VALUE!</v>
      </c>
    </row>
    <row r="829" spans="1:3" x14ac:dyDescent="0.25">
      <c r="A829" t="e">
        <f>IF(DataCollect[[#This Row],[Category]]="","",LEFT(DataCollect[[#This Row],[Category]],2)&amp;LEFT(DataCollect[[#This Row],[Type]],2))&amp;_xlfn.CONCAT("-",DataCollect[[#This Row],[Installation Year]])</f>
        <v>#VALUE!</v>
      </c>
      <c r="B829">
        <f>IF(COUNTIF($A$4:$A829,A829)-COUNTIF($A$4:$A829,"-")=0,"",COUNTIF($A$4:$A829,A829)-COUNTIF($A$4:$A829,"-"))</f>
        <v>26</v>
      </c>
      <c r="C829" t="e">
        <f t="shared" si="13"/>
        <v>#VALUE!</v>
      </c>
    </row>
    <row r="830" spans="1:3" x14ac:dyDescent="0.25">
      <c r="A830" t="e">
        <f>IF(DataCollect[[#This Row],[Category]]="","",LEFT(DataCollect[[#This Row],[Category]],2)&amp;LEFT(DataCollect[[#This Row],[Type]],2))&amp;_xlfn.CONCAT("-",DataCollect[[#This Row],[Installation Year]])</f>
        <v>#VALUE!</v>
      </c>
      <c r="B830">
        <f>IF(COUNTIF($A$4:$A830,A830)-COUNTIF($A$4:$A830,"-")=0,"",COUNTIF($A$4:$A830,A830)-COUNTIF($A$4:$A830,"-"))</f>
        <v>27</v>
      </c>
      <c r="C830" t="e">
        <f t="shared" si="13"/>
        <v>#VALUE!</v>
      </c>
    </row>
    <row r="831" spans="1:3" x14ac:dyDescent="0.25">
      <c r="A831" t="e">
        <f>IF(DataCollect[[#This Row],[Category]]="","",LEFT(DataCollect[[#This Row],[Category]],2)&amp;LEFT(DataCollect[[#This Row],[Type]],2))&amp;_xlfn.CONCAT("-",DataCollect[[#This Row],[Installation Year]])</f>
        <v>#VALUE!</v>
      </c>
      <c r="B831">
        <f>IF(COUNTIF($A$4:$A831,A831)-COUNTIF($A$4:$A831,"-")=0,"",COUNTIF($A$4:$A831,A831)-COUNTIF($A$4:$A831,"-"))</f>
        <v>28</v>
      </c>
      <c r="C831" t="e">
        <f t="shared" si="13"/>
        <v>#VALUE!</v>
      </c>
    </row>
    <row r="832" spans="1:3" x14ac:dyDescent="0.25">
      <c r="A832" t="e">
        <f>IF(DataCollect[[#This Row],[Category]]="","",LEFT(DataCollect[[#This Row],[Category]],2)&amp;LEFT(DataCollect[[#This Row],[Type]],2))&amp;_xlfn.CONCAT("-",DataCollect[[#This Row],[Installation Year]])</f>
        <v>#VALUE!</v>
      </c>
      <c r="B832">
        <f>IF(COUNTIF($A$4:$A832,A832)-COUNTIF($A$4:$A832,"-")=0,"",COUNTIF($A$4:$A832,A832)-COUNTIF($A$4:$A832,"-"))</f>
        <v>29</v>
      </c>
      <c r="C832" t="e">
        <f t="shared" si="13"/>
        <v>#VALUE!</v>
      </c>
    </row>
    <row r="833" spans="1:3" x14ac:dyDescent="0.25">
      <c r="A833" t="e">
        <f>IF(DataCollect[[#This Row],[Category]]="","",LEFT(DataCollect[[#This Row],[Category]],2)&amp;LEFT(DataCollect[[#This Row],[Type]],2))&amp;_xlfn.CONCAT("-",DataCollect[[#This Row],[Installation Year]])</f>
        <v>#VALUE!</v>
      </c>
      <c r="B833">
        <f>IF(COUNTIF($A$4:$A833,A833)-COUNTIF($A$4:$A833,"-")=0,"",COUNTIF($A$4:$A833,A833)-COUNTIF($A$4:$A833,"-"))</f>
        <v>30</v>
      </c>
      <c r="C833" t="e">
        <f t="shared" si="13"/>
        <v>#VALUE!</v>
      </c>
    </row>
    <row r="834" spans="1:3" x14ac:dyDescent="0.25">
      <c r="A834" t="e">
        <f>IF(DataCollect[[#This Row],[Category]]="","",LEFT(DataCollect[[#This Row],[Category]],2)&amp;LEFT(DataCollect[[#This Row],[Type]],2))&amp;_xlfn.CONCAT("-",DataCollect[[#This Row],[Installation Year]])</f>
        <v>#VALUE!</v>
      </c>
      <c r="B834">
        <f>IF(COUNTIF($A$4:$A834,A834)-COUNTIF($A$4:$A834,"-")=0,"",COUNTIF($A$4:$A834,A834)-COUNTIF($A$4:$A834,"-"))</f>
        <v>31</v>
      </c>
      <c r="C834" t="e">
        <f t="shared" si="13"/>
        <v>#VALUE!</v>
      </c>
    </row>
    <row r="835" spans="1:3" x14ac:dyDescent="0.25">
      <c r="A835" t="e">
        <f>IF(DataCollect[[#This Row],[Category]]="","",LEFT(DataCollect[[#This Row],[Category]],2)&amp;LEFT(DataCollect[[#This Row],[Type]],2))&amp;_xlfn.CONCAT("-",DataCollect[[#This Row],[Installation Year]])</f>
        <v>#VALUE!</v>
      </c>
      <c r="B835">
        <f>IF(COUNTIF($A$4:$A835,A835)-COUNTIF($A$4:$A835,"-")=0,"",COUNTIF($A$4:$A835,A835)-COUNTIF($A$4:$A835,"-"))</f>
        <v>32</v>
      </c>
      <c r="C835" t="e">
        <f t="shared" si="13"/>
        <v>#VALUE!</v>
      </c>
    </row>
    <row r="836" spans="1:3" x14ac:dyDescent="0.25">
      <c r="A836" t="e">
        <f>IF(DataCollect[[#This Row],[Category]]="","",LEFT(DataCollect[[#This Row],[Category]],2)&amp;LEFT(DataCollect[[#This Row],[Type]],2))&amp;_xlfn.CONCAT("-",DataCollect[[#This Row],[Installation Year]])</f>
        <v>#VALUE!</v>
      </c>
      <c r="B836">
        <f>IF(COUNTIF($A$4:$A836,A836)-COUNTIF($A$4:$A836,"-")=0,"",COUNTIF($A$4:$A836,A836)-COUNTIF($A$4:$A836,"-"))</f>
        <v>33</v>
      </c>
      <c r="C836" t="e">
        <f t="shared" si="13"/>
        <v>#VALUE!</v>
      </c>
    </row>
    <row r="837" spans="1:3" x14ac:dyDescent="0.25">
      <c r="A837" t="e">
        <f>IF(DataCollect[[#This Row],[Category]]="","",LEFT(DataCollect[[#This Row],[Category]],2)&amp;LEFT(DataCollect[[#This Row],[Type]],2))&amp;_xlfn.CONCAT("-",DataCollect[[#This Row],[Installation Year]])</f>
        <v>#VALUE!</v>
      </c>
      <c r="B837">
        <f>IF(COUNTIF($A$4:$A837,A837)-COUNTIF($A$4:$A837,"-")=0,"",COUNTIF($A$4:$A837,A837)-COUNTIF($A$4:$A837,"-"))</f>
        <v>34</v>
      </c>
      <c r="C837" t="e">
        <f t="shared" si="13"/>
        <v>#VALUE!</v>
      </c>
    </row>
    <row r="838" spans="1:3" x14ac:dyDescent="0.25">
      <c r="A838" t="e">
        <f>IF(DataCollect[[#This Row],[Category]]="","",LEFT(DataCollect[[#This Row],[Category]],2)&amp;LEFT(DataCollect[[#This Row],[Type]],2))&amp;_xlfn.CONCAT("-",DataCollect[[#This Row],[Installation Year]])</f>
        <v>#VALUE!</v>
      </c>
      <c r="B838">
        <f>IF(COUNTIF($A$4:$A838,A838)-COUNTIF($A$4:$A838,"-")=0,"",COUNTIF($A$4:$A838,A838)-COUNTIF($A$4:$A838,"-"))</f>
        <v>35</v>
      </c>
      <c r="C838" t="e">
        <f t="shared" si="13"/>
        <v>#VALUE!</v>
      </c>
    </row>
    <row r="839" spans="1:3" x14ac:dyDescent="0.25">
      <c r="A839" t="e">
        <f>IF(DataCollect[[#This Row],[Category]]="","",LEFT(DataCollect[[#This Row],[Category]],2)&amp;LEFT(DataCollect[[#This Row],[Type]],2))&amp;_xlfn.CONCAT("-",DataCollect[[#This Row],[Installation Year]])</f>
        <v>#VALUE!</v>
      </c>
      <c r="B839">
        <f>IF(COUNTIF($A$4:$A839,A839)-COUNTIF($A$4:$A839,"-")=0,"",COUNTIF($A$4:$A839,A839)-COUNTIF($A$4:$A839,"-"))</f>
        <v>36</v>
      </c>
      <c r="C839" t="e">
        <f t="shared" si="13"/>
        <v>#VALUE!</v>
      </c>
    </row>
    <row r="840" spans="1:3" x14ac:dyDescent="0.25">
      <c r="A840" t="e">
        <f>IF(DataCollect[[#This Row],[Category]]="","",LEFT(DataCollect[[#This Row],[Category]],2)&amp;LEFT(DataCollect[[#This Row],[Type]],2))&amp;_xlfn.CONCAT("-",DataCollect[[#This Row],[Installation Year]])</f>
        <v>#VALUE!</v>
      </c>
      <c r="B840">
        <f>IF(COUNTIF($A$4:$A840,A840)-COUNTIF($A$4:$A840,"-")=0,"",COUNTIF($A$4:$A840,A840)-COUNTIF($A$4:$A840,"-"))</f>
        <v>37</v>
      </c>
      <c r="C840" t="e">
        <f t="shared" si="13"/>
        <v>#VALUE!</v>
      </c>
    </row>
    <row r="841" spans="1:3" x14ac:dyDescent="0.25">
      <c r="A841" t="e">
        <f>IF(DataCollect[[#This Row],[Category]]="","",LEFT(DataCollect[[#This Row],[Category]],2)&amp;LEFT(DataCollect[[#This Row],[Type]],2))&amp;_xlfn.CONCAT("-",DataCollect[[#This Row],[Installation Year]])</f>
        <v>#VALUE!</v>
      </c>
      <c r="B841">
        <f>IF(COUNTIF($A$4:$A841,A841)-COUNTIF($A$4:$A841,"-")=0,"",COUNTIF($A$4:$A841,A841)-COUNTIF($A$4:$A841,"-"))</f>
        <v>38</v>
      </c>
      <c r="C841" t="e">
        <f t="shared" si="13"/>
        <v>#VALUE!</v>
      </c>
    </row>
    <row r="842" spans="1:3" x14ac:dyDescent="0.25">
      <c r="A842" t="e">
        <f>IF(DataCollect[[#This Row],[Category]]="","",LEFT(DataCollect[[#This Row],[Category]],2)&amp;LEFT(DataCollect[[#This Row],[Type]],2))&amp;_xlfn.CONCAT("-",DataCollect[[#This Row],[Installation Year]])</f>
        <v>#VALUE!</v>
      </c>
      <c r="B842">
        <f>IF(COUNTIF($A$4:$A842,A842)-COUNTIF($A$4:$A842,"-")=0,"",COUNTIF($A$4:$A842,A842)-COUNTIF($A$4:$A842,"-"))</f>
        <v>39</v>
      </c>
      <c r="C842" t="e">
        <f t="shared" si="13"/>
        <v>#VALUE!</v>
      </c>
    </row>
    <row r="843" spans="1:3" x14ac:dyDescent="0.25">
      <c r="A843" t="e">
        <f>IF(DataCollect[[#This Row],[Category]]="","",LEFT(DataCollect[[#This Row],[Category]],2)&amp;LEFT(DataCollect[[#This Row],[Type]],2))&amp;_xlfn.CONCAT("-",DataCollect[[#This Row],[Installation Year]])</f>
        <v>#VALUE!</v>
      </c>
      <c r="B843">
        <f>IF(COUNTIF($A$4:$A843,A843)-COUNTIF($A$4:$A843,"-")=0,"",COUNTIF($A$4:$A843,A843)-COUNTIF($A$4:$A843,"-"))</f>
        <v>40</v>
      </c>
      <c r="C843" t="e">
        <f t="shared" si="13"/>
        <v>#VALUE!</v>
      </c>
    </row>
    <row r="844" spans="1:3" x14ac:dyDescent="0.25">
      <c r="A844" t="e">
        <f>IF(DataCollect[[#This Row],[Category]]="","",LEFT(DataCollect[[#This Row],[Category]],2)&amp;LEFT(DataCollect[[#This Row],[Type]],2))&amp;_xlfn.CONCAT("-",DataCollect[[#This Row],[Installation Year]])</f>
        <v>#VALUE!</v>
      </c>
      <c r="B844">
        <f>IF(COUNTIF($A$4:$A844,A844)-COUNTIF($A$4:$A844,"-")=0,"",COUNTIF($A$4:$A844,A844)-COUNTIF($A$4:$A844,"-"))</f>
        <v>41</v>
      </c>
      <c r="C844" t="e">
        <f t="shared" si="13"/>
        <v>#VALUE!</v>
      </c>
    </row>
    <row r="845" spans="1:3" x14ac:dyDescent="0.25">
      <c r="A845" t="e">
        <f>IF(DataCollect[[#This Row],[Category]]="","",LEFT(DataCollect[[#This Row],[Category]],2)&amp;LEFT(DataCollect[[#This Row],[Type]],2))&amp;_xlfn.CONCAT("-",DataCollect[[#This Row],[Installation Year]])</f>
        <v>#VALUE!</v>
      </c>
      <c r="B845">
        <f>IF(COUNTIF($A$4:$A845,A845)-COUNTIF($A$4:$A845,"-")=0,"",COUNTIF($A$4:$A845,A845)-COUNTIF($A$4:$A845,"-"))</f>
        <v>42</v>
      </c>
      <c r="C845" t="e">
        <f t="shared" si="13"/>
        <v>#VALUE!</v>
      </c>
    </row>
    <row r="846" spans="1:3" x14ac:dyDescent="0.25">
      <c r="A846" t="e">
        <f>IF(DataCollect[[#This Row],[Category]]="","",LEFT(DataCollect[[#This Row],[Category]],2)&amp;LEFT(DataCollect[[#This Row],[Type]],2))&amp;_xlfn.CONCAT("-",DataCollect[[#This Row],[Installation Year]])</f>
        <v>#VALUE!</v>
      </c>
      <c r="B846">
        <f>IF(COUNTIF($A$4:$A846,A846)-COUNTIF($A$4:$A846,"-")=0,"",COUNTIF($A$4:$A846,A846)-COUNTIF($A$4:$A846,"-"))</f>
        <v>43</v>
      </c>
      <c r="C846" t="e">
        <f t="shared" si="13"/>
        <v>#VALUE!</v>
      </c>
    </row>
    <row r="847" spans="1:3" x14ac:dyDescent="0.25">
      <c r="A847" t="e">
        <f>IF(DataCollect[[#This Row],[Category]]="","",LEFT(DataCollect[[#This Row],[Category]],2)&amp;LEFT(DataCollect[[#This Row],[Type]],2))&amp;_xlfn.CONCAT("-",DataCollect[[#This Row],[Installation Year]])</f>
        <v>#VALUE!</v>
      </c>
      <c r="B847">
        <f>IF(COUNTIF($A$4:$A847,A847)-COUNTIF($A$4:$A847,"-")=0,"",COUNTIF($A$4:$A847,A847)-COUNTIF($A$4:$A847,"-"))</f>
        <v>44</v>
      </c>
      <c r="C847" t="e">
        <f t="shared" si="13"/>
        <v>#VALUE!</v>
      </c>
    </row>
    <row r="848" spans="1:3" x14ac:dyDescent="0.25">
      <c r="A848" t="e">
        <f>IF(DataCollect[[#This Row],[Category]]="","",LEFT(DataCollect[[#This Row],[Category]],2)&amp;LEFT(DataCollect[[#This Row],[Type]],2))&amp;_xlfn.CONCAT("-",DataCollect[[#This Row],[Installation Year]])</f>
        <v>#VALUE!</v>
      </c>
      <c r="B848">
        <f>IF(COUNTIF($A$4:$A848,A848)-COUNTIF($A$4:$A848,"-")=0,"",COUNTIF($A$4:$A848,A848)-COUNTIF($A$4:$A848,"-"))</f>
        <v>45</v>
      </c>
      <c r="C848" t="e">
        <f t="shared" si="13"/>
        <v>#VALUE!</v>
      </c>
    </row>
    <row r="849" spans="1:3" x14ac:dyDescent="0.25">
      <c r="A849" t="e">
        <f>IF(DataCollect[[#This Row],[Category]]="","",LEFT(DataCollect[[#This Row],[Category]],2)&amp;LEFT(DataCollect[[#This Row],[Type]],2))&amp;_xlfn.CONCAT("-",DataCollect[[#This Row],[Installation Year]])</f>
        <v>#VALUE!</v>
      </c>
      <c r="B849">
        <f>IF(COUNTIF($A$4:$A849,A849)-COUNTIF($A$4:$A849,"-")=0,"",COUNTIF($A$4:$A849,A849)-COUNTIF($A$4:$A849,"-"))</f>
        <v>46</v>
      </c>
      <c r="C849" t="e">
        <f t="shared" si="13"/>
        <v>#VALUE!</v>
      </c>
    </row>
    <row r="850" spans="1:3" x14ac:dyDescent="0.25">
      <c r="A850" t="e">
        <f>IF(DataCollect[[#This Row],[Category]]="","",LEFT(DataCollect[[#This Row],[Category]],2)&amp;LEFT(DataCollect[[#This Row],[Type]],2))&amp;_xlfn.CONCAT("-",DataCollect[[#This Row],[Installation Year]])</f>
        <v>#VALUE!</v>
      </c>
      <c r="B850">
        <f>IF(COUNTIF($A$4:$A850,A850)-COUNTIF($A$4:$A850,"-")=0,"",COUNTIF($A$4:$A850,A850)-COUNTIF($A$4:$A850,"-"))</f>
        <v>47</v>
      </c>
      <c r="C850" t="e">
        <f t="shared" si="13"/>
        <v>#VALUE!</v>
      </c>
    </row>
    <row r="851" spans="1:3" x14ac:dyDescent="0.25">
      <c r="A851" t="e">
        <f>IF(DataCollect[[#This Row],[Category]]="","",LEFT(DataCollect[[#This Row],[Category]],2)&amp;LEFT(DataCollect[[#This Row],[Type]],2))&amp;_xlfn.CONCAT("-",DataCollect[[#This Row],[Installation Year]])</f>
        <v>#VALUE!</v>
      </c>
      <c r="B851">
        <f>IF(COUNTIF($A$4:$A851,A851)-COUNTIF($A$4:$A851,"-")=0,"",COUNTIF($A$4:$A851,A851)-COUNTIF($A$4:$A851,"-"))</f>
        <v>48</v>
      </c>
      <c r="C851" t="e">
        <f t="shared" si="13"/>
        <v>#VALUE!</v>
      </c>
    </row>
    <row r="852" spans="1:3" x14ac:dyDescent="0.25">
      <c r="A852" t="e">
        <f>IF(DataCollect[[#This Row],[Category]]="","",LEFT(DataCollect[[#This Row],[Category]],2)&amp;LEFT(DataCollect[[#This Row],[Type]],2))&amp;_xlfn.CONCAT("-",DataCollect[[#This Row],[Installation Year]])</f>
        <v>#VALUE!</v>
      </c>
      <c r="B852">
        <f>IF(COUNTIF($A$4:$A852,A852)-COUNTIF($A$4:$A852,"-")=0,"",COUNTIF($A$4:$A852,A852)-COUNTIF($A$4:$A852,"-"))</f>
        <v>49</v>
      </c>
      <c r="C852" t="e">
        <f t="shared" si="13"/>
        <v>#VALUE!</v>
      </c>
    </row>
    <row r="853" spans="1:3" x14ac:dyDescent="0.25">
      <c r="A853" t="e">
        <f>IF(DataCollect[[#This Row],[Category]]="","",LEFT(DataCollect[[#This Row],[Category]],2)&amp;LEFT(DataCollect[[#This Row],[Type]],2))&amp;_xlfn.CONCAT("-",DataCollect[[#This Row],[Installation Year]])</f>
        <v>#VALUE!</v>
      </c>
      <c r="B853">
        <f>IF(COUNTIF($A$4:$A853,A853)-COUNTIF($A$4:$A853,"-")=0,"",COUNTIF($A$4:$A853,A853)-COUNTIF($A$4:$A853,"-"))</f>
        <v>50</v>
      </c>
      <c r="C853" t="e">
        <f t="shared" si="13"/>
        <v>#VALUE!</v>
      </c>
    </row>
    <row r="854" spans="1:3" x14ac:dyDescent="0.25">
      <c r="A854" t="e">
        <f>IF(DataCollect[[#This Row],[Category]]="","",LEFT(DataCollect[[#This Row],[Category]],2)&amp;LEFT(DataCollect[[#This Row],[Type]],2))&amp;_xlfn.CONCAT("-",DataCollect[[#This Row],[Installation Year]])</f>
        <v>#VALUE!</v>
      </c>
      <c r="B854">
        <f>IF(COUNTIF($A$4:$A854,A854)-COUNTIF($A$4:$A854,"-")=0,"",COUNTIF($A$4:$A854,A854)-COUNTIF($A$4:$A854,"-"))</f>
        <v>51</v>
      </c>
      <c r="C854" t="e">
        <f t="shared" si="13"/>
        <v>#VALUE!</v>
      </c>
    </row>
    <row r="855" spans="1:3" x14ac:dyDescent="0.25">
      <c r="A855" t="e">
        <f>IF(DataCollect[[#This Row],[Category]]="","",LEFT(DataCollect[[#This Row],[Category]],2)&amp;LEFT(DataCollect[[#This Row],[Type]],2))&amp;_xlfn.CONCAT("-",DataCollect[[#This Row],[Installation Year]])</f>
        <v>#VALUE!</v>
      </c>
      <c r="B855">
        <f>IF(COUNTIF($A$4:$A855,A855)-COUNTIF($A$4:$A855,"-")=0,"",COUNTIF($A$4:$A855,A855)-COUNTIF($A$4:$A855,"-"))</f>
        <v>52</v>
      </c>
      <c r="C855" t="e">
        <f t="shared" si="13"/>
        <v>#VALUE!</v>
      </c>
    </row>
    <row r="856" spans="1:3" x14ac:dyDescent="0.25">
      <c r="A856" t="e">
        <f>IF(DataCollect[[#This Row],[Category]]="","",LEFT(DataCollect[[#This Row],[Category]],2)&amp;LEFT(DataCollect[[#This Row],[Type]],2))&amp;_xlfn.CONCAT("-",DataCollect[[#This Row],[Installation Year]])</f>
        <v>#VALUE!</v>
      </c>
      <c r="B856">
        <f>IF(COUNTIF($A$4:$A856,A856)-COUNTIF($A$4:$A856,"-")=0,"",COUNTIF($A$4:$A856,A856)-COUNTIF($A$4:$A856,"-"))</f>
        <v>53</v>
      </c>
      <c r="C856" t="e">
        <f t="shared" si="13"/>
        <v>#VALUE!</v>
      </c>
    </row>
    <row r="857" spans="1:3" x14ac:dyDescent="0.25">
      <c r="A857" t="e">
        <f>IF(DataCollect[[#This Row],[Category]]="","",LEFT(DataCollect[[#This Row],[Category]],2)&amp;LEFT(DataCollect[[#This Row],[Type]],2))&amp;_xlfn.CONCAT("-",DataCollect[[#This Row],[Installation Year]])</f>
        <v>#VALUE!</v>
      </c>
      <c r="B857">
        <f>IF(COUNTIF($A$4:$A857,A857)-COUNTIF($A$4:$A857,"-")=0,"",COUNTIF($A$4:$A857,A857)-COUNTIF($A$4:$A857,"-"))</f>
        <v>54</v>
      </c>
      <c r="C857" t="e">
        <f t="shared" si="13"/>
        <v>#VALUE!</v>
      </c>
    </row>
    <row r="858" spans="1:3" x14ac:dyDescent="0.25">
      <c r="A858" t="e">
        <f>IF(DataCollect[[#This Row],[Category]]="","",LEFT(DataCollect[[#This Row],[Category]],2)&amp;LEFT(DataCollect[[#This Row],[Type]],2))&amp;_xlfn.CONCAT("-",DataCollect[[#This Row],[Installation Year]])</f>
        <v>#VALUE!</v>
      </c>
      <c r="B858">
        <f>IF(COUNTIF($A$4:$A858,A858)-COUNTIF($A$4:$A858,"-")=0,"",COUNTIF($A$4:$A858,A858)-COUNTIF($A$4:$A858,"-"))</f>
        <v>55</v>
      </c>
      <c r="C858" t="e">
        <f t="shared" si="13"/>
        <v>#VALUE!</v>
      </c>
    </row>
    <row r="859" spans="1:3" x14ac:dyDescent="0.25">
      <c r="A859" t="e">
        <f>IF(DataCollect[[#This Row],[Category]]="","",LEFT(DataCollect[[#This Row],[Category]],2)&amp;LEFT(DataCollect[[#This Row],[Type]],2))&amp;_xlfn.CONCAT("-",DataCollect[[#This Row],[Installation Year]])</f>
        <v>#VALUE!</v>
      </c>
      <c r="B859">
        <f>IF(COUNTIF($A$4:$A859,A859)-COUNTIF($A$4:$A859,"-")=0,"",COUNTIF($A$4:$A859,A859)-COUNTIF($A$4:$A859,"-"))</f>
        <v>56</v>
      </c>
      <c r="C859" t="e">
        <f t="shared" si="13"/>
        <v>#VALUE!</v>
      </c>
    </row>
    <row r="860" spans="1:3" x14ac:dyDescent="0.25">
      <c r="A860" t="e">
        <f>IF(DataCollect[[#This Row],[Category]]="","",LEFT(DataCollect[[#This Row],[Category]],2)&amp;LEFT(DataCollect[[#This Row],[Type]],2))&amp;_xlfn.CONCAT("-",DataCollect[[#This Row],[Installation Year]])</f>
        <v>#VALUE!</v>
      </c>
      <c r="B860">
        <f>IF(COUNTIF($A$4:$A860,A860)-COUNTIF($A$4:$A860,"-")=0,"",COUNTIF($A$4:$A860,A860)-COUNTIF($A$4:$A860,"-"))</f>
        <v>57</v>
      </c>
      <c r="C860" t="e">
        <f t="shared" si="13"/>
        <v>#VALUE!</v>
      </c>
    </row>
    <row r="861" spans="1:3" x14ac:dyDescent="0.25">
      <c r="A861" t="e">
        <f>IF(DataCollect[[#This Row],[Category]]="","",LEFT(DataCollect[[#This Row],[Category]],2)&amp;LEFT(DataCollect[[#This Row],[Type]],2))&amp;_xlfn.CONCAT("-",DataCollect[[#This Row],[Installation Year]])</f>
        <v>#VALUE!</v>
      </c>
      <c r="B861">
        <f>IF(COUNTIF($A$4:$A861,A861)-COUNTIF($A$4:$A861,"-")=0,"",COUNTIF($A$4:$A861,A861)-COUNTIF($A$4:$A861,"-"))</f>
        <v>58</v>
      </c>
      <c r="C861" t="e">
        <f t="shared" si="13"/>
        <v>#VALUE!</v>
      </c>
    </row>
    <row r="862" spans="1:3" x14ac:dyDescent="0.25">
      <c r="A862" t="e">
        <f>IF(DataCollect[[#This Row],[Category]]="","",LEFT(DataCollect[[#This Row],[Category]],2)&amp;LEFT(DataCollect[[#This Row],[Type]],2))&amp;_xlfn.CONCAT("-",DataCollect[[#This Row],[Installation Year]])</f>
        <v>#VALUE!</v>
      </c>
      <c r="B862">
        <f>IF(COUNTIF($A$4:$A862,A862)-COUNTIF($A$4:$A862,"-")=0,"",COUNTIF($A$4:$A862,A862)-COUNTIF($A$4:$A862,"-"))</f>
        <v>59</v>
      </c>
      <c r="C862" t="e">
        <f t="shared" si="13"/>
        <v>#VALUE!</v>
      </c>
    </row>
    <row r="863" spans="1:3" x14ac:dyDescent="0.25">
      <c r="A863" t="e">
        <f>IF(DataCollect[[#This Row],[Category]]="","",LEFT(DataCollect[[#This Row],[Category]],2)&amp;LEFT(DataCollect[[#This Row],[Type]],2))&amp;_xlfn.CONCAT("-",DataCollect[[#This Row],[Installation Year]])</f>
        <v>#VALUE!</v>
      </c>
      <c r="B863">
        <f>IF(COUNTIF($A$4:$A863,A863)-COUNTIF($A$4:$A863,"-")=0,"",COUNTIF($A$4:$A863,A863)-COUNTIF($A$4:$A863,"-"))</f>
        <v>60</v>
      </c>
      <c r="C863" t="e">
        <f t="shared" si="13"/>
        <v>#VALUE!</v>
      </c>
    </row>
    <row r="864" spans="1:3" x14ac:dyDescent="0.25">
      <c r="A864" t="e">
        <f>IF(DataCollect[[#This Row],[Category]]="","",LEFT(DataCollect[[#This Row],[Category]],2)&amp;LEFT(DataCollect[[#This Row],[Type]],2))&amp;_xlfn.CONCAT("-",DataCollect[[#This Row],[Installation Year]])</f>
        <v>#VALUE!</v>
      </c>
      <c r="B864">
        <f>IF(COUNTIF($A$4:$A864,A864)-COUNTIF($A$4:$A864,"-")=0,"",COUNTIF($A$4:$A864,A864)-COUNTIF($A$4:$A864,"-"))</f>
        <v>61</v>
      </c>
      <c r="C864" t="e">
        <f t="shared" ref="C864:C911" si="14">_xlfn.CONCAT($A864,"-",$B864)</f>
        <v>#VALUE!</v>
      </c>
    </row>
    <row r="865" spans="1:3" x14ac:dyDescent="0.25">
      <c r="A865" t="e">
        <f>IF(DataCollect[[#This Row],[Category]]="","",LEFT(DataCollect[[#This Row],[Category]],2)&amp;LEFT(DataCollect[[#This Row],[Type]],2))&amp;_xlfn.CONCAT("-",DataCollect[[#This Row],[Installation Year]])</f>
        <v>#VALUE!</v>
      </c>
      <c r="B865">
        <f>IF(COUNTIF($A$4:$A865,A865)-COUNTIF($A$4:$A865,"-")=0,"",COUNTIF($A$4:$A865,A865)-COUNTIF($A$4:$A865,"-"))</f>
        <v>62</v>
      </c>
      <c r="C865" t="e">
        <f t="shared" si="14"/>
        <v>#VALUE!</v>
      </c>
    </row>
    <row r="866" spans="1:3" x14ac:dyDescent="0.25">
      <c r="A866" t="e">
        <f>IF(DataCollect[[#This Row],[Category]]="","",LEFT(DataCollect[[#This Row],[Category]],2)&amp;LEFT(DataCollect[[#This Row],[Type]],2))&amp;_xlfn.CONCAT("-",DataCollect[[#This Row],[Installation Year]])</f>
        <v>#VALUE!</v>
      </c>
      <c r="B866">
        <f>IF(COUNTIF($A$4:$A866,A866)-COUNTIF($A$4:$A866,"-")=0,"",COUNTIF($A$4:$A866,A866)-COUNTIF($A$4:$A866,"-"))</f>
        <v>63</v>
      </c>
      <c r="C866" t="e">
        <f t="shared" si="14"/>
        <v>#VALUE!</v>
      </c>
    </row>
    <row r="867" spans="1:3" x14ac:dyDescent="0.25">
      <c r="A867" t="e">
        <f>IF(DataCollect[[#This Row],[Category]]="","",LEFT(DataCollect[[#This Row],[Category]],2)&amp;LEFT(DataCollect[[#This Row],[Type]],2))&amp;_xlfn.CONCAT("-",DataCollect[[#This Row],[Installation Year]])</f>
        <v>#VALUE!</v>
      </c>
      <c r="B867">
        <f>IF(COUNTIF($A$4:$A867,A867)-COUNTIF($A$4:$A867,"-")=0,"",COUNTIF($A$4:$A867,A867)-COUNTIF($A$4:$A867,"-"))</f>
        <v>64</v>
      </c>
      <c r="C867" t="e">
        <f t="shared" si="14"/>
        <v>#VALUE!</v>
      </c>
    </row>
    <row r="868" spans="1:3" x14ac:dyDescent="0.25">
      <c r="A868" t="e">
        <f>IF(DataCollect[[#This Row],[Category]]="","",LEFT(DataCollect[[#This Row],[Category]],2)&amp;LEFT(DataCollect[[#This Row],[Type]],2))&amp;_xlfn.CONCAT("-",DataCollect[[#This Row],[Installation Year]])</f>
        <v>#VALUE!</v>
      </c>
      <c r="B868">
        <f>IF(COUNTIF($A$4:$A868,A868)-COUNTIF($A$4:$A868,"-")=0,"",COUNTIF($A$4:$A868,A868)-COUNTIF($A$4:$A868,"-"))</f>
        <v>65</v>
      </c>
      <c r="C868" t="e">
        <f t="shared" si="14"/>
        <v>#VALUE!</v>
      </c>
    </row>
    <row r="869" spans="1:3" x14ac:dyDescent="0.25">
      <c r="A869" t="e">
        <f>IF(DataCollect[[#This Row],[Category]]="","",LEFT(DataCollect[[#This Row],[Category]],2)&amp;LEFT(DataCollect[[#This Row],[Type]],2))&amp;_xlfn.CONCAT("-",DataCollect[[#This Row],[Installation Year]])</f>
        <v>#VALUE!</v>
      </c>
      <c r="B869">
        <f>IF(COUNTIF($A$4:$A869,A869)-COUNTIF($A$4:$A869,"-")=0,"",COUNTIF($A$4:$A869,A869)-COUNTIF($A$4:$A869,"-"))</f>
        <v>66</v>
      </c>
      <c r="C869" t="e">
        <f t="shared" si="14"/>
        <v>#VALUE!</v>
      </c>
    </row>
    <row r="870" spans="1:3" x14ac:dyDescent="0.25">
      <c r="A870" t="e">
        <f>IF(DataCollect[[#This Row],[Category]]="","",LEFT(DataCollect[[#This Row],[Category]],2)&amp;LEFT(DataCollect[[#This Row],[Type]],2))&amp;_xlfn.CONCAT("-",DataCollect[[#This Row],[Installation Year]])</f>
        <v>#VALUE!</v>
      </c>
      <c r="B870">
        <f>IF(COUNTIF($A$4:$A870,A870)-COUNTIF($A$4:$A870,"-")=0,"",COUNTIF($A$4:$A870,A870)-COUNTIF($A$4:$A870,"-"))</f>
        <v>67</v>
      </c>
      <c r="C870" t="e">
        <f t="shared" si="14"/>
        <v>#VALUE!</v>
      </c>
    </row>
    <row r="871" spans="1:3" x14ac:dyDescent="0.25">
      <c r="A871" t="e">
        <f>IF(DataCollect[[#This Row],[Category]]="","",LEFT(DataCollect[[#This Row],[Category]],2)&amp;LEFT(DataCollect[[#This Row],[Type]],2))&amp;_xlfn.CONCAT("-",DataCollect[[#This Row],[Installation Year]])</f>
        <v>#VALUE!</v>
      </c>
      <c r="B871">
        <f>IF(COUNTIF($A$4:$A871,A871)-COUNTIF($A$4:$A871,"-")=0,"",COUNTIF($A$4:$A871,A871)-COUNTIF($A$4:$A871,"-"))</f>
        <v>68</v>
      </c>
      <c r="C871" t="e">
        <f t="shared" si="14"/>
        <v>#VALUE!</v>
      </c>
    </row>
    <row r="872" spans="1:3" x14ac:dyDescent="0.25">
      <c r="A872" t="e">
        <f>IF(DataCollect[[#This Row],[Category]]="","",LEFT(DataCollect[[#This Row],[Category]],2)&amp;LEFT(DataCollect[[#This Row],[Type]],2))&amp;_xlfn.CONCAT("-",DataCollect[[#This Row],[Installation Year]])</f>
        <v>#VALUE!</v>
      </c>
      <c r="B872">
        <f>IF(COUNTIF($A$4:$A872,A872)-COUNTIF($A$4:$A872,"-")=0,"",COUNTIF($A$4:$A872,A872)-COUNTIF($A$4:$A872,"-"))</f>
        <v>69</v>
      </c>
      <c r="C872" t="e">
        <f t="shared" si="14"/>
        <v>#VALUE!</v>
      </c>
    </row>
    <row r="873" spans="1:3" x14ac:dyDescent="0.25">
      <c r="A873" t="e">
        <f>IF(DataCollect[[#This Row],[Category]]="","",LEFT(DataCollect[[#This Row],[Category]],2)&amp;LEFT(DataCollect[[#This Row],[Type]],2))&amp;_xlfn.CONCAT("-",DataCollect[[#This Row],[Installation Year]])</f>
        <v>#VALUE!</v>
      </c>
      <c r="B873">
        <f>IF(COUNTIF($A$4:$A873,A873)-COUNTIF($A$4:$A873,"-")=0,"",COUNTIF($A$4:$A873,A873)-COUNTIF($A$4:$A873,"-"))</f>
        <v>70</v>
      </c>
      <c r="C873" t="e">
        <f t="shared" si="14"/>
        <v>#VALUE!</v>
      </c>
    </row>
    <row r="874" spans="1:3" x14ac:dyDescent="0.25">
      <c r="A874" t="e">
        <f>IF(DataCollect[[#This Row],[Category]]="","",LEFT(DataCollect[[#This Row],[Category]],2)&amp;LEFT(DataCollect[[#This Row],[Type]],2))&amp;_xlfn.CONCAT("-",DataCollect[[#This Row],[Installation Year]])</f>
        <v>#VALUE!</v>
      </c>
      <c r="B874">
        <f>IF(COUNTIF($A$4:$A874,A874)-COUNTIF($A$4:$A874,"-")=0,"",COUNTIF($A$4:$A874,A874)-COUNTIF($A$4:$A874,"-"))</f>
        <v>71</v>
      </c>
      <c r="C874" t="e">
        <f t="shared" si="14"/>
        <v>#VALUE!</v>
      </c>
    </row>
    <row r="875" spans="1:3" x14ac:dyDescent="0.25">
      <c r="A875" t="e">
        <f>IF(DataCollect[[#This Row],[Category]]="","",LEFT(DataCollect[[#This Row],[Category]],2)&amp;LEFT(DataCollect[[#This Row],[Type]],2))&amp;_xlfn.CONCAT("-",DataCollect[[#This Row],[Installation Year]])</f>
        <v>#VALUE!</v>
      </c>
      <c r="B875">
        <f>IF(COUNTIF($A$4:$A875,A875)-COUNTIF($A$4:$A875,"-")=0,"",COUNTIF($A$4:$A875,A875)-COUNTIF($A$4:$A875,"-"))</f>
        <v>72</v>
      </c>
      <c r="C875" t="e">
        <f t="shared" si="14"/>
        <v>#VALUE!</v>
      </c>
    </row>
    <row r="876" spans="1:3" x14ac:dyDescent="0.25">
      <c r="A876" t="e">
        <f>IF(DataCollect[[#This Row],[Category]]="","",LEFT(DataCollect[[#This Row],[Category]],2)&amp;LEFT(DataCollect[[#This Row],[Type]],2))&amp;_xlfn.CONCAT("-",DataCollect[[#This Row],[Installation Year]])</f>
        <v>#VALUE!</v>
      </c>
      <c r="B876">
        <f>IF(COUNTIF($A$4:$A876,A876)-COUNTIF($A$4:$A876,"-")=0,"",COUNTIF($A$4:$A876,A876)-COUNTIF($A$4:$A876,"-"))</f>
        <v>73</v>
      </c>
      <c r="C876" t="e">
        <f t="shared" si="14"/>
        <v>#VALUE!</v>
      </c>
    </row>
    <row r="877" spans="1:3" x14ac:dyDescent="0.25">
      <c r="A877" t="e">
        <f>IF(DataCollect[[#This Row],[Category]]="","",LEFT(DataCollect[[#This Row],[Category]],2)&amp;LEFT(DataCollect[[#This Row],[Type]],2))&amp;_xlfn.CONCAT("-",DataCollect[[#This Row],[Installation Year]])</f>
        <v>#VALUE!</v>
      </c>
      <c r="B877">
        <f>IF(COUNTIF($A$4:$A877,A877)-COUNTIF($A$4:$A877,"-")=0,"",COUNTIF($A$4:$A877,A877)-COUNTIF($A$4:$A877,"-"))</f>
        <v>74</v>
      </c>
      <c r="C877" t="e">
        <f t="shared" si="14"/>
        <v>#VALUE!</v>
      </c>
    </row>
    <row r="878" spans="1:3" x14ac:dyDescent="0.25">
      <c r="A878" t="e">
        <f>IF(DataCollect[[#This Row],[Category]]="","",LEFT(DataCollect[[#This Row],[Category]],2)&amp;LEFT(DataCollect[[#This Row],[Type]],2))&amp;_xlfn.CONCAT("-",DataCollect[[#This Row],[Installation Year]])</f>
        <v>#VALUE!</v>
      </c>
      <c r="B878">
        <f>IF(COUNTIF($A$4:$A878,A878)-COUNTIF($A$4:$A878,"-")=0,"",COUNTIF($A$4:$A878,A878)-COUNTIF($A$4:$A878,"-"))</f>
        <v>75</v>
      </c>
      <c r="C878" t="e">
        <f t="shared" si="14"/>
        <v>#VALUE!</v>
      </c>
    </row>
    <row r="879" spans="1:3" x14ac:dyDescent="0.25">
      <c r="A879" t="e">
        <f>IF(DataCollect[[#This Row],[Category]]="","",LEFT(DataCollect[[#This Row],[Category]],2)&amp;LEFT(DataCollect[[#This Row],[Type]],2))&amp;_xlfn.CONCAT("-",DataCollect[[#This Row],[Installation Year]])</f>
        <v>#VALUE!</v>
      </c>
      <c r="B879">
        <f>IF(COUNTIF($A$4:$A879,A879)-COUNTIF($A$4:$A879,"-")=0,"",COUNTIF($A$4:$A879,A879)-COUNTIF($A$4:$A879,"-"))</f>
        <v>76</v>
      </c>
      <c r="C879" t="e">
        <f t="shared" si="14"/>
        <v>#VALUE!</v>
      </c>
    </row>
    <row r="880" spans="1:3" x14ac:dyDescent="0.25">
      <c r="A880" t="e">
        <f>IF(DataCollect[[#This Row],[Category]]="","",LEFT(DataCollect[[#This Row],[Category]],2)&amp;LEFT(DataCollect[[#This Row],[Type]],2))&amp;_xlfn.CONCAT("-",DataCollect[[#This Row],[Installation Year]])</f>
        <v>#VALUE!</v>
      </c>
      <c r="B880">
        <f>IF(COUNTIF($A$4:$A880,A880)-COUNTIF($A$4:$A880,"-")=0,"",COUNTIF($A$4:$A880,A880)-COUNTIF($A$4:$A880,"-"))</f>
        <v>77</v>
      </c>
      <c r="C880" t="e">
        <f t="shared" si="14"/>
        <v>#VALUE!</v>
      </c>
    </row>
    <row r="881" spans="1:3" x14ac:dyDescent="0.25">
      <c r="A881" t="e">
        <f>IF(DataCollect[[#This Row],[Category]]="","",LEFT(DataCollect[[#This Row],[Category]],2)&amp;LEFT(DataCollect[[#This Row],[Type]],2))&amp;_xlfn.CONCAT("-",DataCollect[[#This Row],[Installation Year]])</f>
        <v>#VALUE!</v>
      </c>
      <c r="B881">
        <f>IF(COUNTIF($A$4:$A881,A881)-COUNTIF($A$4:$A881,"-")=0,"",COUNTIF($A$4:$A881,A881)-COUNTIF($A$4:$A881,"-"))</f>
        <v>78</v>
      </c>
      <c r="C881" t="e">
        <f t="shared" si="14"/>
        <v>#VALUE!</v>
      </c>
    </row>
    <row r="882" spans="1:3" x14ac:dyDescent="0.25">
      <c r="A882" t="e">
        <f>IF(DataCollect[[#This Row],[Category]]="","",LEFT(DataCollect[[#This Row],[Category]],2)&amp;LEFT(DataCollect[[#This Row],[Type]],2))&amp;_xlfn.CONCAT("-",DataCollect[[#This Row],[Installation Year]])</f>
        <v>#VALUE!</v>
      </c>
      <c r="B882">
        <f>IF(COUNTIF($A$4:$A882,A882)-COUNTIF($A$4:$A882,"-")=0,"",COUNTIF($A$4:$A882,A882)-COUNTIF($A$4:$A882,"-"))</f>
        <v>79</v>
      </c>
      <c r="C882" t="e">
        <f t="shared" si="14"/>
        <v>#VALUE!</v>
      </c>
    </row>
    <row r="883" spans="1:3" x14ac:dyDescent="0.25">
      <c r="A883" t="e">
        <f>IF(DataCollect[[#This Row],[Category]]="","",LEFT(DataCollect[[#This Row],[Category]],2)&amp;LEFT(DataCollect[[#This Row],[Type]],2))&amp;_xlfn.CONCAT("-",DataCollect[[#This Row],[Installation Year]])</f>
        <v>#VALUE!</v>
      </c>
      <c r="B883">
        <f>IF(COUNTIF($A$4:$A883,A883)-COUNTIF($A$4:$A883,"-")=0,"",COUNTIF($A$4:$A883,A883)-COUNTIF($A$4:$A883,"-"))</f>
        <v>80</v>
      </c>
      <c r="C883" t="e">
        <f t="shared" si="14"/>
        <v>#VALUE!</v>
      </c>
    </row>
    <row r="884" spans="1:3" x14ac:dyDescent="0.25">
      <c r="A884" t="e">
        <f>IF(DataCollect[[#This Row],[Category]]="","",LEFT(DataCollect[[#This Row],[Category]],2)&amp;LEFT(DataCollect[[#This Row],[Type]],2))&amp;_xlfn.CONCAT("-",DataCollect[[#This Row],[Installation Year]])</f>
        <v>#VALUE!</v>
      </c>
      <c r="B884">
        <f>IF(COUNTIF($A$4:$A884,A884)-COUNTIF($A$4:$A884,"-")=0,"",COUNTIF($A$4:$A884,A884)-COUNTIF($A$4:$A884,"-"))</f>
        <v>81</v>
      </c>
      <c r="C884" t="e">
        <f t="shared" si="14"/>
        <v>#VALUE!</v>
      </c>
    </row>
    <row r="885" spans="1:3" x14ac:dyDescent="0.25">
      <c r="A885" t="e">
        <f>IF(DataCollect[[#This Row],[Category]]="","",LEFT(DataCollect[[#This Row],[Category]],2)&amp;LEFT(DataCollect[[#This Row],[Type]],2))&amp;_xlfn.CONCAT("-",DataCollect[[#This Row],[Installation Year]])</f>
        <v>#VALUE!</v>
      </c>
      <c r="B885">
        <f>IF(COUNTIF($A$4:$A885,A885)-COUNTIF($A$4:$A885,"-")=0,"",COUNTIF($A$4:$A885,A885)-COUNTIF($A$4:$A885,"-"))</f>
        <v>82</v>
      </c>
      <c r="C885" t="e">
        <f t="shared" si="14"/>
        <v>#VALUE!</v>
      </c>
    </row>
    <row r="886" spans="1:3" x14ac:dyDescent="0.25">
      <c r="A886" t="e">
        <f>IF(DataCollect[[#This Row],[Category]]="","",LEFT(DataCollect[[#This Row],[Category]],2)&amp;LEFT(DataCollect[[#This Row],[Type]],2))&amp;_xlfn.CONCAT("-",DataCollect[[#This Row],[Installation Year]])</f>
        <v>#VALUE!</v>
      </c>
      <c r="B886">
        <f>IF(COUNTIF($A$4:$A886,A886)-COUNTIF($A$4:$A886,"-")=0,"",COUNTIF($A$4:$A886,A886)-COUNTIF($A$4:$A886,"-"))</f>
        <v>83</v>
      </c>
      <c r="C886" t="e">
        <f t="shared" si="14"/>
        <v>#VALUE!</v>
      </c>
    </row>
    <row r="887" spans="1:3" x14ac:dyDescent="0.25">
      <c r="A887" t="e">
        <f>IF(DataCollect[[#This Row],[Category]]="","",LEFT(DataCollect[[#This Row],[Category]],2)&amp;LEFT(DataCollect[[#This Row],[Type]],2))&amp;_xlfn.CONCAT("-",DataCollect[[#This Row],[Installation Year]])</f>
        <v>#VALUE!</v>
      </c>
      <c r="B887">
        <f>IF(COUNTIF($A$4:$A887,A887)-COUNTIF($A$4:$A887,"-")=0,"",COUNTIF($A$4:$A887,A887)-COUNTIF($A$4:$A887,"-"))</f>
        <v>84</v>
      </c>
      <c r="C887" t="e">
        <f t="shared" si="14"/>
        <v>#VALUE!</v>
      </c>
    </row>
    <row r="888" spans="1:3" x14ac:dyDescent="0.25">
      <c r="A888" t="e">
        <f>IF(DataCollect[[#This Row],[Category]]="","",LEFT(DataCollect[[#This Row],[Category]],2)&amp;LEFT(DataCollect[[#This Row],[Type]],2))&amp;_xlfn.CONCAT("-",DataCollect[[#This Row],[Installation Year]])</f>
        <v>#VALUE!</v>
      </c>
      <c r="B888">
        <f>IF(COUNTIF($A$4:$A888,A888)-COUNTIF($A$4:$A888,"-")=0,"",COUNTIF($A$4:$A888,A888)-COUNTIF($A$4:$A888,"-"))</f>
        <v>85</v>
      </c>
      <c r="C888" t="e">
        <f t="shared" si="14"/>
        <v>#VALUE!</v>
      </c>
    </row>
    <row r="889" spans="1:3" x14ac:dyDescent="0.25">
      <c r="A889" t="e">
        <f>IF(DataCollect[[#This Row],[Category]]="","",LEFT(DataCollect[[#This Row],[Category]],2)&amp;LEFT(DataCollect[[#This Row],[Type]],2))&amp;_xlfn.CONCAT("-",DataCollect[[#This Row],[Installation Year]])</f>
        <v>#VALUE!</v>
      </c>
      <c r="B889">
        <f>IF(COUNTIF($A$4:$A889,A889)-COUNTIF($A$4:$A889,"-")=0,"",COUNTIF($A$4:$A889,A889)-COUNTIF($A$4:$A889,"-"))</f>
        <v>86</v>
      </c>
      <c r="C889" t="e">
        <f t="shared" si="14"/>
        <v>#VALUE!</v>
      </c>
    </row>
    <row r="890" spans="1:3" x14ac:dyDescent="0.25">
      <c r="A890" t="e">
        <f>IF(DataCollect[[#This Row],[Category]]="","",LEFT(DataCollect[[#This Row],[Category]],2)&amp;LEFT(DataCollect[[#This Row],[Type]],2))&amp;_xlfn.CONCAT("-",DataCollect[[#This Row],[Installation Year]])</f>
        <v>#VALUE!</v>
      </c>
      <c r="B890">
        <f>IF(COUNTIF($A$4:$A890,A890)-COUNTIF($A$4:$A890,"-")=0,"",COUNTIF($A$4:$A890,A890)-COUNTIF($A$4:$A890,"-"))</f>
        <v>87</v>
      </c>
      <c r="C890" t="e">
        <f t="shared" si="14"/>
        <v>#VALUE!</v>
      </c>
    </row>
    <row r="891" spans="1:3" x14ac:dyDescent="0.25">
      <c r="A891" t="e">
        <f>IF(DataCollect[[#This Row],[Category]]="","",LEFT(DataCollect[[#This Row],[Category]],2)&amp;LEFT(DataCollect[[#This Row],[Type]],2))&amp;_xlfn.CONCAT("-",DataCollect[[#This Row],[Installation Year]])</f>
        <v>#VALUE!</v>
      </c>
      <c r="B891">
        <f>IF(COUNTIF($A$4:$A891,A891)-COUNTIF($A$4:$A891,"-")=0,"",COUNTIF($A$4:$A891,A891)-COUNTIF($A$4:$A891,"-"))</f>
        <v>88</v>
      </c>
      <c r="C891" t="e">
        <f t="shared" si="14"/>
        <v>#VALUE!</v>
      </c>
    </row>
    <row r="892" spans="1:3" x14ac:dyDescent="0.25">
      <c r="A892" t="e">
        <f>IF(DataCollect[[#This Row],[Category]]="","",LEFT(DataCollect[[#This Row],[Category]],2)&amp;LEFT(DataCollect[[#This Row],[Type]],2))&amp;_xlfn.CONCAT("-",DataCollect[[#This Row],[Installation Year]])</f>
        <v>#VALUE!</v>
      </c>
      <c r="B892">
        <f>IF(COUNTIF($A$4:$A892,A892)-COUNTIF($A$4:$A892,"-")=0,"",COUNTIF($A$4:$A892,A892)-COUNTIF($A$4:$A892,"-"))</f>
        <v>89</v>
      </c>
      <c r="C892" t="e">
        <f t="shared" si="14"/>
        <v>#VALUE!</v>
      </c>
    </row>
    <row r="893" spans="1:3" x14ac:dyDescent="0.25">
      <c r="A893" t="e">
        <f>IF(DataCollect[[#This Row],[Category]]="","",LEFT(DataCollect[[#This Row],[Category]],2)&amp;LEFT(DataCollect[[#This Row],[Type]],2))&amp;_xlfn.CONCAT("-",DataCollect[[#This Row],[Installation Year]])</f>
        <v>#VALUE!</v>
      </c>
      <c r="B893">
        <f>IF(COUNTIF($A$4:$A893,A893)-COUNTIF($A$4:$A893,"-")=0,"",COUNTIF($A$4:$A893,A893)-COUNTIF($A$4:$A893,"-"))</f>
        <v>90</v>
      </c>
      <c r="C893" t="e">
        <f t="shared" si="14"/>
        <v>#VALUE!</v>
      </c>
    </row>
    <row r="894" spans="1:3" x14ac:dyDescent="0.25">
      <c r="A894" t="e">
        <f>IF(DataCollect[[#This Row],[Category]]="","",LEFT(DataCollect[[#This Row],[Category]],2)&amp;LEFT(DataCollect[[#This Row],[Type]],2))&amp;_xlfn.CONCAT("-",DataCollect[[#This Row],[Installation Year]])</f>
        <v>#VALUE!</v>
      </c>
      <c r="B894">
        <f>IF(COUNTIF($A$4:$A894,A894)-COUNTIF($A$4:$A894,"-")=0,"",COUNTIF($A$4:$A894,A894)-COUNTIF($A$4:$A894,"-"))</f>
        <v>91</v>
      </c>
      <c r="C894" t="e">
        <f t="shared" si="14"/>
        <v>#VALUE!</v>
      </c>
    </row>
    <row r="895" spans="1:3" x14ac:dyDescent="0.25">
      <c r="A895" t="e">
        <f>IF(DataCollect[[#This Row],[Category]]="","",LEFT(DataCollect[[#This Row],[Category]],2)&amp;LEFT(DataCollect[[#This Row],[Type]],2))&amp;_xlfn.CONCAT("-",DataCollect[[#This Row],[Installation Year]])</f>
        <v>#VALUE!</v>
      </c>
      <c r="B895">
        <f>IF(COUNTIF($A$4:$A895,A895)-COUNTIF($A$4:$A895,"-")=0,"",COUNTIF($A$4:$A895,A895)-COUNTIF($A$4:$A895,"-"))</f>
        <v>92</v>
      </c>
      <c r="C895" t="e">
        <f t="shared" si="14"/>
        <v>#VALUE!</v>
      </c>
    </row>
    <row r="896" spans="1:3" x14ac:dyDescent="0.25">
      <c r="A896" t="e">
        <f>IF(DataCollect[[#This Row],[Category]]="","",LEFT(DataCollect[[#This Row],[Category]],2)&amp;LEFT(DataCollect[[#This Row],[Type]],2))&amp;_xlfn.CONCAT("-",DataCollect[[#This Row],[Installation Year]])</f>
        <v>#VALUE!</v>
      </c>
      <c r="B896">
        <f>IF(COUNTIF($A$4:$A896,A896)-COUNTIF($A$4:$A896,"-")=0,"",COUNTIF($A$4:$A896,A896)-COUNTIF($A$4:$A896,"-"))</f>
        <v>93</v>
      </c>
      <c r="C896" t="e">
        <f t="shared" si="14"/>
        <v>#VALUE!</v>
      </c>
    </row>
    <row r="897" spans="1:3" x14ac:dyDescent="0.25">
      <c r="A897" t="e">
        <f>IF(DataCollect[[#This Row],[Category]]="","",LEFT(DataCollect[[#This Row],[Category]],2)&amp;LEFT(DataCollect[[#This Row],[Type]],2))&amp;_xlfn.CONCAT("-",DataCollect[[#This Row],[Installation Year]])</f>
        <v>#VALUE!</v>
      </c>
      <c r="B897">
        <f>IF(COUNTIF($A$4:$A897,A897)-COUNTIF($A$4:$A897,"-")=0,"",COUNTIF($A$4:$A897,A897)-COUNTIF($A$4:$A897,"-"))</f>
        <v>94</v>
      </c>
      <c r="C897" t="e">
        <f t="shared" si="14"/>
        <v>#VALUE!</v>
      </c>
    </row>
    <row r="898" spans="1:3" x14ac:dyDescent="0.25">
      <c r="A898" t="e">
        <f>IF(DataCollect[[#This Row],[Category]]="","",LEFT(DataCollect[[#This Row],[Category]],2)&amp;LEFT(DataCollect[[#This Row],[Type]],2))&amp;_xlfn.CONCAT("-",DataCollect[[#This Row],[Installation Year]])</f>
        <v>#VALUE!</v>
      </c>
      <c r="B898">
        <f>IF(COUNTIF($A$4:$A898,A898)-COUNTIF($A$4:$A898,"-")=0,"",COUNTIF($A$4:$A898,A898)-COUNTIF($A$4:$A898,"-"))</f>
        <v>95</v>
      </c>
      <c r="C898" t="e">
        <f t="shared" si="14"/>
        <v>#VALUE!</v>
      </c>
    </row>
    <row r="899" spans="1:3" x14ac:dyDescent="0.25">
      <c r="A899" t="e">
        <f>IF(DataCollect[[#This Row],[Category]]="","",LEFT(DataCollect[[#This Row],[Category]],2)&amp;LEFT(DataCollect[[#This Row],[Type]],2))&amp;_xlfn.CONCAT("-",DataCollect[[#This Row],[Installation Year]])</f>
        <v>#VALUE!</v>
      </c>
      <c r="B899">
        <f>IF(COUNTIF($A$4:$A899,A899)-COUNTIF($A$4:$A899,"-")=0,"",COUNTIF($A$4:$A899,A899)-COUNTIF($A$4:$A899,"-"))</f>
        <v>96</v>
      </c>
      <c r="C899" t="e">
        <f t="shared" si="14"/>
        <v>#VALUE!</v>
      </c>
    </row>
    <row r="900" spans="1:3" x14ac:dyDescent="0.25">
      <c r="A900" t="e">
        <f>IF(DataCollect[[#This Row],[Category]]="","",LEFT(DataCollect[[#This Row],[Category]],2)&amp;LEFT(DataCollect[[#This Row],[Type]],2))&amp;_xlfn.CONCAT("-",DataCollect[[#This Row],[Installation Year]])</f>
        <v>#VALUE!</v>
      </c>
      <c r="B900">
        <f>IF(COUNTIF($A$4:$A900,A900)-COUNTIF($A$4:$A900,"-")=0,"",COUNTIF($A$4:$A900,A900)-COUNTIF($A$4:$A900,"-"))</f>
        <v>97</v>
      </c>
      <c r="C900" t="e">
        <f t="shared" si="14"/>
        <v>#VALUE!</v>
      </c>
    </row>
    <row r="901" spans="1:3" x14ac:dyDescent="0.25">
      <c r="A901" t="e">
        <f>IF(DataCollect[[#This Row],[Category]]="","",LEFT(DataCollect[[#This Row],[Category]],2)&amp;LEFT(DataCollect[[#This Row],[Type]],2))&amp;_xlfn.CONCAT("-",DataCollect[[#This Row],[Installation Year]])</f>
        <v>#VALUE!</v>
      </c>
      <c r="B901">
        <f>IF(COUNTIF($A$4:$A901,A901)-COUNTIF($A$4:$A901,"-")=0,"",COUNTIF($A$4:$A901,A901)-COUNTIF($A$4:$A901,"-"))</f>
        <v>98</v>
      </c>
      <c r="C901" t="e">
        <f t="shared" si="14"/>
        <v>#VALUE!</v>
      </c>
    </row>
    <row r="902" spans="1:3" x14ac:dyDescent="0.25">
      <c r="A902" t="e">
        <f>IF(DataCollect[[#This Row],[Category]]="","",LEFT(DataCollect[[#This Row],[Category]],2)&amp;LEFT(DataCollect[[#This Row],[Type]],2))&amp;_xlfn.CONCAT("-",DataCollect[[#This Row],[Installation Year]])</f>
        <v>#VALUE!</v>
      </c>
      <c r="B902">
        <f>IF(COUNTIF($A$4:$A902,A902)-COUNTIF($A$4:$A902,"-")=0,"",COUNTIF($A$4:$A902,A902)-COUNTIF($A$4:$A902,"-"))</f>
        <v>99</v>
      </c>
      <c r="C902" t="e">
        <f t="shared" si="14"/>
        <v>#VALUE!</v>
      </c>
    </row>
    <row r="903" spans="1:3" x14ac:dyDescent="0.25">
      <c r="A903" t="e">
        <f>IF(DataCollect[[#This Row],[Category]]="","",LEFT(DataCollect[[#This Row],[Category]],2)&amp;LEFT(DataCollect[[#This Row],[Type]],2))&amp;_xlfn.CONCAT("-",DataCollect[[#This Row],[Installation Year]])</f>
        <v>#VALUE!</v>
      </c>
      <c r="B903">
        <f>IF(COUNTIF($A$4:$A903,A903)-COUNTIF($A$4:$A903,"-")=0,"",COUNTIF($A$4:$A903,A903)-COUNTIF($A$4:$A903,"-"))</f>
        <v>100</v>
      </c>
      <c r="C903" t="e">
        <f t="shared" si="14"/>
        <v>#VALUE!</v>
      </c>
    </row>
    <row r="904" spans="1:3" x14ac:dyDescent="0.25">
      <c r="A904" t="e">
        <f>IF(DataCollect[[#This Row],[Category]]="","",LEFT(DataCollect[[#This Row],[Category]],2)&amp;LEFT(DataCollect[[#This Row],[Type]],2))&amp;_xlfn.CONCAT("-",DataCollect[[#This Row],[Installation Year]])</f>
        <v>#VALUE!</v>
      </c>
      <c r="B904">
        <f>IF(COUNTIF($A$4:$A904,A904)-COUNTIF($A$4:$A904,"-")=0,"",COUNTIF($A$4:$A904,A904)-COUNTIF($A$4:$A904,"-"))</f>
        <v>101</v>
      </c>
      <c r="C904" t="e">
        <f t="shared" si="14"/>
        <v>#VALUE!</v>
      </c>
    </row>
    <row r="905" spans="1:3" x14ac:dyDescent="0.25">
      <c r="A905" t="e">
        <f>IF(DataCollect[[#This Row],[Category]]="","",LEFT(DataCollect[[#This Row],[Category]],2)&amp;LEFT(DataCollect[[#This Row],[Type]],2))&amp;_xlfn.CONCAT("-",DataCollect[[#This Row],[Installation Year]])</f>
        <v>#VALUE!</v>
      </c>
      <c r="B905">
        <f>IF(COUNTIF($A$4:$A905,A905)-COUNTIF($A$4:$A905,"-")=0,"",COUNTIF($A$4:$A905,A905)-COUNTIF($A$4:$A905,"-"))</f>
        <v>102</v>
      </c>
      <c r="C905" t="e">
        <f t="shared" si="14"/>
        <v>#VALUE!</v>
      </c>
    </row>
    <row r="906" spans="1:3" x14ac:dyDescent="0.25">
      <c r="A906" t="e">
        <f>IF(DataCollect[[#This Row],[Category]]="","",LEFT(DataCollect[[#This Row],[Category]],2)&amp;LEFT(DataCollect[[#This Row],[Type]],2))&amp;_xlfn.CONCAT("-",DataCollect[[#This Row],[Installation Year]])</f>
        <v>#VALUE!</v>
      </c>
      <c r="B906">
        <f>IF(COUNTIF($A$4:$A906,A906)-COUNTIF($A$4:$A906,"-")=0,"",COUNTIF($A$4:$A906,A906)-COUNTIF($A$4:$A906,"-"))</f>
        <v>103</v>
      </c>
      <c r="C906" t="e">
        <f t="shared" si="14"/>
        <v>#VALUE!</v>
      </c>
    </row>
    <row r="907" spans="1:3" x14ac:dyDescent="0.25">
      <c r="A907" t="e">
        <f>IF(DataCollect[[#This Row],[Category]]="","",LEFT(DataCollect[[#This Row],[Category]],2)&amp;LEFT(DataCollect[[#This Row],[Type]],2))&amp;_xlfn.CONCAT("-",DataCollect[[#This Row],[Installation Year]])</f>
        <v>#VALUE!</v>
      </c>
      <c r="B907">
        <f>IF(COUNTIF($A$4:$A907,A907)-COUNTIF($A$4:$A907,"-")=0,"",COUNTIF($A$4:$A907,A907)-COUNTIF($A$4:$A907,"-"))</f>
        <v>104</v>
      </c>
      <c r="C907" t="e">
        <f t="shared" si="14"/>
        <v>#VALUE!</v>
      </c>
    </row>
    <row r="908" spans="1:3" x14ac:dyDescent="0.25">
      <c r="A908" t="e">
        <f>IF(DataCollect[[#This Row],[Category]]="","",LEFT(DataCollect[[#This Row],[Category]],2)&amp;LEFT(DataCollect[[#This Row],[Type]],2))&amp;_xlfn.CONCAT("-",DataCollect[[#This Row],[Installation Year]])</f>
        <v>#VALUE!</v>
      </c>
      <c r="B908">
        <f>IF(COUNTIF($A$4:$A908,A908)-COUNTIF($A$4:$A908,"-")=0,"",COUNTIF($A$4:$A908,A908)-COUNTIF($A$4:$A908,"-"))</f>
        <v>105</v>
      </c>
      <c r="C908" t="e">
        <f t="shared" si="14"/>
        <v>#VALUE!</v>
      </c>
    </row>
    <row r="909" spans="1:3" x14ac:dyDescent="0.25">
      <c r="A909" t="e">
        <f>IF(DataCollect[[#This Row],[Category]]="","",LEFT(DataCollect[[#This Row],[Category]],2)&amp;LEFT(DataCollect[[#This Row],[Type]],2))&amp;_xlfn.CONCAT("-",DataCollect[[#This Row],[Installation Year]])</f>
        <v>#VALUE!</v>
      </c>
      <c r="B909">
        <f>IF(COUNTIF($A$4:$A909,A909)-COUNTIF($A$4:$A909,"-")=0,"",COUNTIF($A$4:$A909,A909)-COUNTIF($A$4:$A909,"-"))</f>
        <v>106</v>
      </c>
      <c r="C909" t="e">
        <f t="shared" si="14"/>
        <v>#VALUE!</v>
      </c>
    </row>
    <row r="910" spans="1:3" x14ac:dyDescent="0.25">
      <c r="A910" t="e">
        <f>IF(DataCollect[[#This Row],[Category]]="","",LEFT(DataCollect[[#This Row],[Category]],2)&amp;LEFT(DataCollect[[#This Row],[Type]],2))&amp;_xlfn.CONCAT("-",DataCollect[[#This Row],[Installation Year]])</f>
        <v>#VALUE!</v>
      </c>
      <c r="B910">
        <f>IF(COUNTIF($A$4:$A910,A910)-COUNTIF($A$4:$A910,"-")=0,"",COUNTIF($A$4:$A910,A910)-COUNTIF($A$4:$A910,"-"))</f>
        <v>107</v>
      </c>
      <c r="C910" t="e">
        <f t="shared" si="14"/>
        <v>#VALUE!</v>
      </c>
    </row>
    <row r="911" spans="1:3" x14ac:dyDescent="0.25">
      <c r="A911" t="e">
        <f>IF(DataCollect[[#This Row],[Category]]="","",LEFT(DataCollect[[#This Row],[Category]],2)&amp;LEFT(DataCollect[[#This Row],[Type]],2))&amp;_xlfn.CONCAT("-",DataCollect[[#This Row],[Installation Year]])</f>
        <v>#VALUE!</v>
      </c>
      <c r="B911">
        <f>IF(COUNTIF($A$4:$A911,A911)-COUNTIF($A$4:$A911,"-")=0,"",COUNTIF($A$4:$A911,A911)-COUNTIF($A$4:$A911,"-"))</f>
        <v>108</v>
      </c>
      <c r="C911" t="e">
        <f t="shared" si="14"/>
        <v>#VALUE!</v>
      </c>
    </row>
    <row r="912" spans="1:3" x14ac:dyDescent="0.25">
      <c r="A912" t="e">
        <f>IF(DataCollect[[#This Row],[Category]]="","",LEFT(DataCollect[[#This Row],[Category]],2)&amp;LEFT(DataCollect[[#This Row],[Type]],2))&amp;_xlfn.CONCAT("-",DataCollect[[#This Row],[Installation Year]])</f>
        <v>#VALUE!</v>
      </c>
      <c r="B912">
        <f>IF(COUNTIF($A$4:$A912,A912)-COUNTIF($A$4:$A912,"-")=0,"",COUNTIF($A$4:$A912,A912)-COUNTIF($A$4:$A912,"-"))</f>
        <v>109</v>
      </c>
      <c r="C912" t="e">
        <f t="shared" ref="C912:C920" si="15">_xlfn.CONCAT($A912,"-",$B912)</f>
        <v>#VALUE!</v>
      </c>
    </row>
    <row r="913" spans="1:3" x14ac:dyDescent="0.25">
      <c r="A913" t="e">
        <f>IF(DataCollect[[#This Row],[Category]]="","",LEFT(DataCollect[[#This Row],[Category]],2)&amp;LEFT(DataCollect[[#This Row],[Type]],2))&amp;_xlfn.CONCAT("-",DataCollect[[#This Row],[Installation Year]])</f>
        <v>#VALUE!</v>
      </c>
      <c r="B913">
        <f>IF(COUNTIF($A$4:$A913,A913)-COUNTIF($A$4:$A913,"-")=0,"",COUNTIF($A$4:$A913,A913)-COUNTIF($A$4:$A913,"-"))</f>
        <v>110</v>
      </c>
      <c r="C913" t="e">
        <f t="shared" si="15"/>
        <v>#VALUE!</v>
      </c>
    </row>
    <row r="914" spans="1:3" x14ac:dyDescent="0.25">
      <c r="A914" t="e">
        <f>IF(DataCollect[[#This Row],[Category]]="","",LEFT(DataCollect[[#This Row],[Category]],2)&amp;LEFT(DataCollect[[#This Row],[Type]],2))&amp;_xlfn.CONCAT("-",DataCollect[[#This Row],[Installation Year]])</f>
        <v>#VALUE!</v>
      </c>
      <c r="B914">
        <f>IF(COUNTIF($A$4:$A914,A914)-COUNTIF($A$4:$A914,"-")=0,"",COUNTIF($A$4:$A914,A914)-COUNTIF($A$4:$A914,"-"))</f>
        <v>111</v>
      </c>
      <c r="C914" t="e">
        <f t="shared" si="15"/>
        <v>#VALUE!</v>
      </c>
    </row>
    <row r="915" spans="1:3" x14ac:dyDescent="0.25">
      <c r="A915" t="e">
        <f>IF(DataCollect[[#This Row],[Category]]="","",LEFT(DataCollect[[#This Row],[Category]],2)&amp;LEFT(DataCollect[[#This Row],[Type]],2))&amp;_xlfn.CONCAT("-",DataCollect[[#This Row],[Installation Year]])</f>
        <v>#VALUE!</v>
      </c>
      <c r="B915">
        <f>IF(COUNTIF($A$4:$A915,A915)-COUNTIF($A$4:$A915,"-")=0,"",COUNTIF($A$4:$A915,A915)-COUNTIF($A$4:$A915,"-"))</f>
        <v>112</v>
      </c>
      <c r="C915" t="e">
        <f t="shared" si="15"/>
        <v>#VALUE!</v>
      </c>
    </row>
    <row r="916" spans="1:3" x14ac:dyDescent="0.25">
      <c r="A916" t="e">
        <f>IF(DataCollect[[#This Row],[Category]]="","",LEFT(DataCollect[[#This Row],[Category]],2)&amp;LEFT(DataCollect[[#This Row],[Type]],2))&amp;_xlfn.CONCAT("-",DataCollect[[#This Row],[Installation Year]])</f>
        <v>#VALUE!</v>
      </c>
      <c r="B916">
        <f>IF(COUNTIF($A$4:$A916,A916)-COUNTIF($A$4:$A916,"-")=0,"",COUNTIF($A$4:$A916,A916)-COUNTIF($A$4:$A916,"-"))</f>
        <v>113</v>
      </c>
      <c r="C916" t="e">
        <f t="shared" si="15"/>
        <v>#VALUE!</v>
      </c>
    </row>
    <row r="917" spans="1:3" x14ac:dyDescent="0.25">
      <c r="A917" t="e">
        <f>IF(DataCollect[[#This Row],[Category]]="","",LEFT(DataCollect[[#This Row],[Category]],2)&amp;LEFT(DataCollect[[#This Row],[Type]],2))&amp;_xlfn.CONCAT("-",DataCollect[[#This Row],[Installation Year]])</f>
        <v>#VALUE!</v>
      </c>
      <c r="B917">
        <f>IF(COUNTIF($A$4:$A917,A917)-COUNTIF($A$4:$A917,"-")=0,"",COUNTIF($A$4:$A917,A917)-COUNTIF($A$4:$A917,"-"))</f>
        <v>114</v>
      </c>
      <c r="C917" t="e">
        <f t="shared" si="15"/>
        <v>#VALUE!</v>
      </c>
    </row>
    <row r="918" spans="1:3" x14ac:dyDescent="0.25">
      <c r="A918" t="e">
        <f>IF(DataCollect[[#This Row],[Category]]="","",LEFT(DataCollect[[#This Row],[Category]],2)&amp;LEFT(DataCollect[[#This Row],[Type]],2))&amp;_xlfn.CONCAT("-",DataCollect[[#This Row],[Installation Year]])</f>
        <v>#VALUE!</v>
      </c>
      <c r="B918">
        <f>IF(COUNTIF($A$4:$A918,A918)-COUNTIF($A$4:$A918,"-")=0,"",COUNTIF($A$4:$A918,A918)-COUNTIF($A$4:$A918,"-"))</f>
        <v>115</v>
      </c>
      <c r="C918" t="e">
        <f t="shared" si="15"/>
        <v>#VALUE!</v>
      </c>
    </row>
    <row r="919" spans="1:3" x14ac:dyDescent="0.25">
      <c r="A919" t="e">
        <f>IF(DataCollect[[#This Row],[Category]]="","",LEFT(DataCollect[[#This Row],[Category]],2)&amp;LEFT(DataCollect[[#This Row],[Type]],2))&amp;_xlfn.CONCAT("-",DataCollect[[#This Row],[Installation Year]])</f>
        <v>#VALUE!</v>
      </c>
      <c r="B919">
        <f>IF(COUNTIF($A$4:$A919,A919)-COUNTIF($A$4:$A919,"-")=0,"",COUNTIF($A$4:$A919,A919)-COUNTIF($A$4:$A919,"-"))</f>
        <v>116</v>
      </c>
      <c r="C919" t="e">
        <f t="shared" si="15"/>
        <v>#VALUE!</v>
      </c>
    </row>
    <row r="920" spans="1:3" x14ac:dyDescent="0.25">
      <c r="A920" t="e">
        <f>IF(DataCollect[[#This Row],[Category]]="","",LEFT(DataCollect[[#This Row],[Category]],2)&amp;LEFT(DataCollect[[#This Row],[Type]],2))&amp;_xlfn.CONCAT("-",DataCollect[[#This Row],[Installation Year]])</f>
        <v>#VALUE!</v>
      </c>
      <c r="B920">
        <f>IF(COUNTIF($A$4:$A920,A920)-COUNTIF($A$4:$A920,"-")=0,"",COUNTIF($A$4:$A920,A920)-COUNTIF($A$4:$A920,"-"))</f>
        <v>117</v>
      </c>
      <c r="C920" t="e">
        <f t="shared" si="15"/>
        <v>#VALUE!</v>
      </c>
    </row>
    <row r="921" spans="1:3" x14ac:dyDescent="0.25">
      <c r="A921" t="e">
        <f>IF(DataCollect[[#This Row],[Category]]="","",LEFT(DataCollect[[#This Row],[Category]],2)&amp;LEFT(DataCollect[[#This Row],[Type]],2))&amp;_xlfn.CONCAT("-",DataCollect[[#This Row],[Installation Year]])</f>
        <v>#VALUE!</v>
      </c>
      <c r="B921">
        <f>IF(COUNTIF($A$4:$A921,A921)-COUNTIF($A$4:$A921,"-")=0,"",COUNTIF($A$4:$A921,A921)-COUNTIF($A$4:$A921,"-"))</f>
        <v>118</v>
      </c>
      <c r="C921" t="e">
        <f t="shared" ref="C921:C952" si="16">_xlfn.CONCAT($A921,"-",$B921)</f>
        <v>#VALUE!</v>
      </c>
    </row>
    <row r="922" spans="1:3" x14ac:dyDescent="0.25">
      <c r="A922" t="e">
        <f>IF(DataCollect[[#This Row],[Category]]="","",LEFT(DataCollect[[#This Row],[Category]],2)&amp;LEFT(DataCollect[[#This Row],[Type]],2))&amp;_xlfn.CONCAT("-",DataCollect[[#This Row],[Installation Year]])</f>
        <v>#VALUE!</v>
      </c>
      <c r="B922">
        <f>IF(COUNTIF($A$4:$A922,A922)-COUNTIF($A$4:$A922,"-")=0,"",COUNTIF($A$4:$A922,A922)-COUNTIF($A$4:$A922,"-"))</f>
        <v>119</v>
      </c>
      <c r="C922" t="e">
        <f t="shared" si="16"/>
        <v>#VALUE!</v>
      </c>
    </row>
    <row r="923" spans="1:3" x14ac:dyDescent="0.25">
      <c r="A923" t="e">
        <f>IF(DataCollect[[#This Row],[Category]]="","",LEFT(DataCollect[[#This Row],[Category]],2)&amp;LEFT(DataCollect[[#This Row],[Type]],2))&amp;_xlfn.CONCAT("-",DataCollect[[#This Row],[Installation Year]])</f>
        <v>#VALUE!</v>
      </c>
      <c r="B923">
        <f>IF(COUNTIF($A$4:$A923,A923)-COUNTIF($A$4:$A923,"-")=0,"",COUNTIF($A$4:$A923,A923)-COUNTIF($A$4:$A923,"-"))</f>
        <v>120</v>
      </c>
      <c r="C923" t="e">
        <f t="shared" si="16"/>
        <v>#VALUE!</v>
      </c>
    </row>
    <row r="924" spans="1:3" x14ac:dyDescent="0.25">
      <c r="A924" t="e">
        <f>IF(DataCollect[[#This Row],[Category]]="","",LEFT(DataCollect[[#This Row],[Category]],2)&amp;LEFT(DataCollect[[#This Row],[Type]],2))&amp;_xlfn.CONCAT("-",DataCollect[[#This Row],[Installation Year]])</f>
        <v>#VALUE!</v>
      </c>
      <c r="B924">
        <f>IF(COUNTIF($A$4:$A924,A924)-COUNTIF($A$4:$A924,"-")=0,"",COUNTIF($A$4:$A924,A924)-COUNTIF($A$4:$A924,"-"))</f>
        <v>121</v>
      </c>
      <c r="C924" t="e">
        <f t="shared" si="16"/>
        <v>#VALUE!</v>
      </c>
    </row>
    <row r="925" spans="1:3" x14ac:dyDescent="0.25">
      <c r="A925" t="e">
        <f>IF(DataCollect[[#This Row],[Category]]="","",LEFT(DataCollect[[#This Row],[Category]],2)&amp;LEFT(DataCollect[[#This Row],[Type]],2))&amp;_xlfn.CONCAT("-",DataCollect[[#This Row],[Installation Year]])</f>
        <v>#VALUE!</v>
      </c>
      <c r="B925">
        <f>IF(COUNTIF($A$4:$A925,A925)-COUNTIF($A$4:$A925,"-")=0,"",COUNTIF($A$4:$A925,A925)-COUNTIF($A$4:$A925,"-"))</f>
        <v>122</v>
      </c>
      <c r="C925" t="e">
        <f t="shared" si="16"/>
        <v>#VALUE!</v>
      </c>
    </row>
    <row r="926" spans="1:3" x14ac:dyDescent="0.25">
      <c r="A926" t="e">
        <f>IF(DataCollect[[#This Row],[Category]]="","",LEFT(DataCollect[[#This Row],[Category]],2)&amp;LEFT(DataCollect[[#This Row],[Type]],2))&amp;_xlfn.CONCAT("-",DataCollect[[#This Row],[Installation Year]])</f>
        <v>#VALUE!</v>
      </c>
      <c r="B926">
        <f>IF(COUNTIF($A$4:$A926,A926)-COUNTIF($A$4:$A926,"-")=0,"",COUNTIF($A$4:$A926,A926)-COUNTIF($A$4:$A926,"-"))</f>
        <v>123</v>
      </c>
      <c r="C926" t="e">
        <f t="shared" si="16"/>
        <v>#VALUE!</v>
      </c>
    </row>
    <row r="927" spans="1:3" x14ac:dyDescent="0.25">
      <c r="A927" t="e">
        <f>IF(DataCollect[[#This Row],[Category]]="","",LEFT(DataCollect[[#This Row],[Category]],2)&amp;LEFT(DataCollect[[#This Row],[Type]],2))&amp;_xlfn.CONCAT("-",DataCollect[[#This Row],[Installation Year]])</f>
        <v>#VALUE!</v>
      </c>
      <c r="B927">
        <f>IF(COUNTIF($A$4:$A927,A927)-COUNTIF($A$4:$A927,"-")=0,"",COUNTIF($A$4:$A927,A927)-COUNTIF($A$4:$A927,"-"))</f>
        <v>124</v>
      </c>
      <c r="C927" t="e">
        <f t="shared" si="16"/>
        <v>#VALUE!</v>
      </c>
    </row>
    <row r="928" spans="1:3" x14ac:dyDescent="0.25">
      <c r="A928" t="e">
        <f>IF(DataCollect[[#This Row],[Category]]="","",LEFT(DataCollect[[#This Row],[Category]],2)&amp;LEFT(DataCollect[[#This Row],[Type]],2))&amp;_xlfn.CONCAT("-",DataCollect[[#This Row],[Installation Year]])</f>
        <v>#VALUE!</v>
      </c>
      <c r="B928">
        <f>IF(COUNTIF($A$4:$A928,A928)-COUNTIF($A$4:$A928,"-")=0,"",COUNTIF($A$4:$A928,A928)-COUNTIF($A$4:$A928,"-"))</f>
        <v>125</v>
      </c>
      <c r="C928" t="e">
        <f t="shared" si="16"/>
        <v>#VALUE!</v>
      </c>
    </row>
    <row r="929" spans="1:3" x14ac:dyDescent="0.25">
      <c r="A929" t="e">
        <f>IF(DataCollect[[#This Row],[Category]]="","",LEFT(DataCollect[[#This Row],[Category]],2)&amp;LEFT(DataCollect[[#This Row],[Type]],2))&amp;_xlfn.CONCAT("-",DataCollect[[#This Row],[Installation Year]])</f>
        <v>#VALUE!</v>
      </c>
      <c r="B929">
        <f>IF(COUNTIF($A$4:$A929,A929)-COUNTIF($A$4:$A929,"-")=0,"",COUNTIF($A$4:$A929,A929)-COUNTIF($A$4:$A929,"-"))</f>
        <v>126</v>
      </c>
      <c r="C929" t="e">
        <f t="shared" si="16"/>
        <v>#VALUE!</v>
      </c>
    </row>
    <row r="930" spans="1:3" x14ac:dyDescent="0.25">
      <c r="A930" t="e">
        <f>IF(DataCollect[[#This Row],[Category]]="","",LEFT(DataCollect[[#This Row],[Category]],2)&amp;LEFT(DataCollect[[#This Row],[Type]],2))&amp;_xlfn.CONCAT("-",DataCollect[[#This Row],[Installation Year]])</f>
        <v>#VALUE!</v>
      </c>
      <c r="B930">
        <f>IF(COUNTIF($A$4:$A930,A930)-COUNTIF($A$4:$A930,"-")=0,"",COUNTIF($A$4:$A930,A930)-COUNTIF($A$4:$A930,"-"))</f>
        <v>127</v>
      </c>
      <c r="C930" t="e">
        <f t="shared" si="16"/>
        <v>#VALUE!</v>
      </c>
    </row>
    <row r="931" spans="1:3" x14ac:dyDescent="0.25">
      <c r="A931" t="e">
        <f>IF(DataCollect[[#This Row],[Category]]="","",LEFT(DataCollect[[#This Row],[Category]],2)&amp;LEFT(DataCollect[[#This Row],[Type]],2))&amp;_xlfn.CONCAT("-",DataCollect[[#This Row],[Installation Year]])</f>
        <v>#VALUE!</v>
      </c>
      <c r="B931">
        <f>IF(COUNTIF($A$4:$A931,A931)-COUNTIF($A$4:$A931,"-")=0,"",COUNTIF($A$4:$A931,A931)-COUNTIF($A$4:$A931,"-"))</f>
        <v>128</v>
      </c>
      <c r="C931" t="e">
        <f t="shared" si="16"/>
        <v>#VALUE!</v>
      </c>
    </row>
    <row r="932" spans="1:3" x14ac:dyDescent="0.25">
      <c r="A932" t="e">
        <f>IF(DataCollect[[#This Row],[Category]]="","",LEFT(DataCollect[[#This Row],[Category]],2)&amp;LEFT(DataCollect[[#This Row],[Type]],2))&amp;_xlfn.CONCAT("-",DataCollect[[#This Row],[Installation Year]])</f>
        <v>#VALUE!</v>
      </c>
      <c r="B932">
        <f>IF(COUNTIF($A$4:$A932,A932)-COUNTIF($A$4:$A932,"-")=0,"",COUNTIF($A$4:$A932,A932)-COUNTIF($A$4:$A932,"-"))</f>
        <v>129</v>
      </c>
      <c r="C932" t="e">
        <f t="shared" si="16"/>
        <v>#VALUE!</v>
      </c>
    </row>
    <row r="933" spans="1:3" x14ac:dyDescent="0.25">
      <c r="A933" t="e">
        <f>IF(DataCollect[[#This Row],[Category]]="","",LEFT(DataCollect[[#This Row],[Category]],2)&amp;LEFT(DataCollect[[#This Row],[Type]],2))&amp;_xlfn.CONCAT("-",DataCollect[[#This Row],[Installation Year]])</f>
        <v>#VALUE!</v>
      </c>
      <c r="B933">
        <f>IF(COUNTIF($A$4:$A933,A933)-COUNTIF($A$4:$A933,"-")=0,"",COUNTIF($A$4:$A933,A933)-COUNTIF($A$4:$A933,"-"))</f>
        <v>130</v>
      </c>
      <c r="C933" t="e">
        <f t="shared" si="16"/>
        <v>#VALUE!</v>
      </c>
    </row>
    <row r="934" spans="1:3" x14ac:dyDescent="0.25">
      <c r="A934" t="e">
        <f>IF(DataCollect[[#This Row],[Category]]="","",LEFT(DataCollect[[#This Row],[Category]],2)&amp;LEFT(DataCollect[[#This Row],[Type]],2))&amp;_xlfn.CONCAT("-",DataCollect[[#This Row],[Installation Year]])</f>
        <v>#VALUE!</v>
      </c>
      <c r="B934">
        <f>IF(COUNTIF($A$4:$A934,A934)-COUNTIF($A$4:$A934,"-")=0,"",COUNTIF($A$4:$A934,A934)-COUNTIF($A$4:$A934,"-"))</f>
        <v>131</v>
      </c>
      <c r="C934" t="e">
        <f t="shared" si="16"/>
        <v>#VALUE!</v>
      </c>
    </row>
    <row r="935" spans="1:3" x14ac:dyDescent="0.25">
      <c r="A935" t="e">
        <f>IF(DataCollect[[#This Row],[Category]]="","",LEFT(DataCollect[[#This Row],[Category]],2)&amp;LEFT(DataCollect[[#This Row],[Type]],2))&amp;_xlfn.CONCAT("-",DataCollect[[#This Row],[Installation Year]])</f>
        <v>#VALUE!</v>
      </c>
      <c r="B935">
        <f>IF(COUNTIF($A$4:$A935,A935)-COUNTIF($A$4:$A935,"-")=0,"",COUNTIF($A$4:$A935,A935)-COUNTIF($A$4:$A935,"-"))</f>
        <v>132</v>
      </c>
      <c r="C935" t="e">
        <f t="shared" si="16"/>
        <v>#VALUE!</v>
      </c>
    </row>
    <row r="936" spans="1:3" x14ac:dyDescent="0.25">
      <c r="A936" t="e">
        <f>IF(DataCollect[[#This Row],[Category]]="","",LEFT(DataCollect[[#This Row],[Category]],2)&amp;LEFT(DataCollect[[#This Row],[Type]],2))&amp;_xlfn.CONCAT("-",DataCollect[[#This Row],[Installation Year]])</f>
        <v>#VALUE!</v>
      </c>
      <c r="B936">
        <f>IF(COUNTIF($A$4:$A936,A936)-COUNTIF($A$4:$A936,"-")=0,"",COUNTIF($A$4:$A936,A936)-COUNTIF($A$4:$A936,"-"))</f>
        <v>133</v>
      </c>
      <c r="C936" t="e">
        <f t="shared" si="16"/>
        <v>#VALUE!</v>
      </c>
    </row>
    <row r="937" spans="1:3" x14ac:dyDescent="0.25">
      <c r="A937" t="e">
        <f>IF(DataCollect[[#This Row],[Category]]="","",LEFT(DataCollect[[#This Row],[Category]],2)&amp;LEFT(DataCollect[[#This Row],[Type]],2))&amp;_xlfn.CONCAT("-",DataCollect[[#This Row],[Installation Year]])</f>
        <v>#VALUE!</v>
      </c>
      <c r="B937">
        <f>IF(COUNTIF($A$4:$A937,A937)-COUNTIF($A$4:$A937,"-")=0,"",COUNTIF($A$4:$A937,A937)-COUNTIF($A$4:$A937,"-"))</f>
        <v>134</v>
      </c>
      <c r="C937" t="e">
        <f t="shared" si="16"/>
        <v>#VALUE!</v>
      </c>
    </row>
    <row r="938" spans="1:3" x14ac:dyDescent="0.25">
      <c r="A938" t="e">
        <f>IF(DataCollect[[#This Row],[Category]]="","",LEFT(DataCollect[[#This Row],[Category]],2)&amp;LEFT(DataCollect[[#This Row],[Type]],2))&amp;_xlfn.CONCAT("-",DataCollect[[#This Row],[Installation Year]])</f>
        <v>#VALUE!</v>
      </c>
      <c r="B938">
        <f>IF(COUNTIF($A$4:$A938,A938)-COUNTIF($A$4:$A938,"-")=0,"",COUNTIF($A$4:$A938,A938)-COUNTIF($A$4:$A938,"-"))</f>
        <v>135</v>
      </c>
      <c r="C938" t="e">
        <f t="shared" si="16"/>
        <v>#VALUE!</v>
      </c>
    </row>
    <row r="939" spans="1:3" x14ac:dyDescent="0.25">
      <c r="A939" t="e">
        <f>IF(DataCollect[[#This Row],[Category]]="","",LEFT(DataCollect[[#This Row],[Category]],2)&amp;LEFT(DataCollect[[#This Row],[Type]],2))&amp;_xlfn.CONCAT("-",DataCollect[[#This Row],[Installation Year]])</f>
        <v>#VALUE!</v>
      </c>
      <c r="B939">
        <f>IF(COUNTIF($A$4:$A939,A939)-COUNTIF($A$4:$A939,"-")=0,"",COUNTIF($A$4:$A939,A939)-COUNTIF($A$4:$A939,"-"))</f>
        <v>136</v>
      </c>
      <c r="C939" t="e">
        <f t="shared" si="16"/>
        <v>#VALUE!</v>
      </c>
    </row>
    <row r="940" spans="1:3" x14ac:dyDescent="0.25">
      <c r="A940" t="e">
        <f>IF(DataCollect[[#This Row],[Category]]="","",LEFT(DataCollect[[#This Row],[Category]],2)&amp;LEFT(DataCollect[[#This Row],[Type]],2))&amp;_xlfn.CONCAT("-",DataCollect[[#This Row],[Installation Year]])</f>
        <v>#VALUE!</v>
      </c>
      <c r="B940">
        <f>IF(COUNTIF($A$4:$A940,A940)-COUNTIF($A$4:$A940,"-")=0,"",COUNTIF($A$4:$A940,A940)-COUNTIF($A$4:$A940,"-"))</f>
        <v>137</v>
      </c>
      <c r="C940" t="e">
        <f t="shared" si="16"/>
        <v>#VALUE!</v>
      </c>
    </row>
    <row r="941" spans="1:3" x14ac:dyDescent="0.25">
      <c r="A941" t="e">
        <f>IF(DataCollect[[#This Row],[Category]]="","",LEFT(DataCollect[[#This Row],[Category]],2)&amp;LEFT(DataCollect[[#This Row],[Type]],2))&amp;_xlfn.CONCAT("-",DataCollect[[#This Row],[Installation Year]])</f>
        <v>#VALUE!</v>
      </c>
      <c r="B941">
        <f>IF(COUNTIF($A$4:$A941,A941)-COUNTIF($A$4:$A941,"-")=0,"",COUNTIF($A$4:$A941,A941)-COUNTIF($A$4:$A941,"-"))</f>
        <v>138</v>
      </c>
      <c r="C941" t="e">
        <f t="shared" si="16"/>
        <v>#VALUE!</v>
      </c>
    </row>
    <row r="942" spans="1:3" x14ac:dyDescent="0.25">
      <c r="A942" t="e">
        <f>IF(DataCollect[[#This Row],[Category]]="","",LEFT(DataCollect[[#This Row],[Category]],2)&amp;LEFT(DataCollect[[#This Row],[Type]],2))&amp;_xlfn.CONCAT("-",DataCollect[[#This Row],[Installation Year]])</f>
        <v>#VALUE!</v>
      </c>
      <c r="B942">
        <f>IF(COUNTIF($A$4:$A942,A942)-COUNTIF($A$4:$A942,"-")=0,"",COUNTIF($A$4:$A942,A942)-COUNTIF($A$4:$A942,"-"))</f>
        <v>139</v>
      </c>
      <c r="C942" t="e">
        <f t="shared" si="16"/>
        <v>#VALUE!</v>
      </c>
    </row>
    <row r="943" spans="1:3" x14ac:dyDescent="0.25">
      <c r="A943" t="e">
        <f>IF(DataCollect[[#This Row],[Category]]="","",LEFT(DataCollect[[#This Row],[Category]],2)&amp;LEFT(DataCollect[[#This Row],[Type]],2))&amp;_xlfn.CONCAT("-",DataCollect[[#This Row],[Installation Year]])</f>
        <v>#VALUE!</v>
      </c>
      <c r="B943">
        <f>IF(COUNTIF($A$4:$A943,A943)-COUNTIF($A$4:$A943,"-")=0,"",COUNTIF($A$4:$A943,A943)-COUNTIF($A$4:$A943,"-"))</f>
        <v>140</v>
      </c>
      <c r="C943" t="e">
        <f t="shared" si="16"/>
        <v>#VALUE!</v>
      </c>
    </row>
    <row r="944" spans="1:3" x14ac:dyDescent="0.25">
      <c r="A944" t="e">
        <f>IF(DataCollect[[#This Row],[Category]]="","",LEFT(DataCollect[[#This Row],[Category]],2)&amp;LEFT(DataCollect[[#This Row],[Type]],2))&amp;_xlfn.CONCAT("-",DataCollect[[#This Row],[Installation Year]])</f>
        <v>#VALUE!</v>
      </c>
      <c r="B944">
        <f>IF(COUNTIF($A$4:$A944,A944)-COUNTIF($A$4:$A944,"-")=0,"",COUNTIF($A$4:$A944,A944)-COUNTIF($A$4:$A944,"-"))</f>
        <v>141</v>
      </c>
      <c r="C944" t="e">
        <f t="shared" si="16"/>
        <v>#VALUE!</v>
      </c>
    </row>
    <row r="945" spans="1:3" x14ac:dyDescent="0.25">
      <c r="A945" t="e">
        <f>IF(DataCollect[[#This Row],[Category]]="","",LEFT(DataCollect[[#This Row],[Category]],2)&amp;LEFT(DataCollect[[#This Row],[Type]],2))&amp;_xlfn.CONCAT("-",DataCollect[[#This Row],[Installation Year]])</f>
        <v>#VALUE!</v>
      </c>
      <c r="B945">
        <f>IF(COUNTIF($A$4:$A945,A945)-COUNTIF($A$4:$A945,"-")=0,"",COUNTIF($A$4:$A945,A945)-COUNTIF($A$4:$A945,"-"))</f>
        <v>142</v>
      </c>
      <c r="C945" t="e">
        <f t="shared" si="16"/>
        <v>#VALUE!</v>
      </c>
    </row>
    <row r="946" spans="1:3" x14ac:dyDescent="0.25">
      <c r="A946" t="e">
        <f>IF(DataCollect[[#This Row],[Category]]="","",LEFT(DataCollect[[#This Row],[Category]],2)&amp;LEFT(DataCollect[[#This Row],[Type]],2))&amp;_xlfn.CONCAT("-",DataCollect[[#This Row],[Installation Year]])</f>
        <v>#VALUE!</v>
      </c>
      <c r="B946">
        <f>IF(COUNTIF($A$4:$A946,A946)-COUNTIF($A$4:$A946,"-")=0,"",COUNTIF($A$4:$A946,A946)-COUNTIF($A$4:$A946,"-"))</f>
        <v>143</v>
      </c>
      <c r="C946" t="e">
        <f t="shared" si="16"/>
        <v>#VALUE!</v>
      </c>
    </row>
    <row r="947" spans="1:3" x14ac:dyDescent="0.25">
      <c r="A947" t="e">
        <f>IF(DataCollect[[#This Row],[Category]]="","",LEFT(DataCollect[[#This Row],[Category]],2)&amp;LEFT(DataCollect[[#This Row],[Type]],2))&amp;_xlfn.CONCAT("-",DataCollect[[#This Row],[Installation Year]])</f>
        <v>#VALUE!</v>
      </c>
      <c r="B947">
        <f>IF(COUNTIF($A$4:$A947,A947)-COUNTIF($A$4:$A947,"-")=0,"",COUNTIF($A$4:$A947,A947)-COUNTIF($A$4:$A947,"-"))</f>
        <v>144</v>
      </c>
      <c r="C947" t="e">
        <f t="shared" si="16"/>
        <v>#VALUE!</v>
      </c>
    </row>
    <row r="948" spans="1:3" x14ac:dyDescent="0.25">
      <c r="A948" t="e">
        <f>IF(DataCollect[[#This Row],[Category]]="","",LEFT(DataCollect[[#This Row],[Category]],2)&amp;LEFT(DataCollect[[#This Row],[Type]],2))&amp;_xlfn.CONCAT("-",DataCollect[[#This Row],[Installation Year]])</f>
        <v>#VALUE!</v>
      </c>
      <c r="B948">
        <f>IF(COUNTIF($A$4:$A948,A948)-COUNTIF($A$4:$A948,"-")=0,"",COUNTIF($A$4:$A948,A948)-COUNTIF($A$4:$A948,"-"))</f>
        <v>145</v>
      </c>
      <c r="C948" t="e">
        <f t="shared" si="16"/>
        <v>#VALUE!</v>
      </c>
    </row>
    <row r="949" spans="1:3" x14ac:dyDescent="0.25">
      <c r="A949" t="e">
        <f>IF(DataCollect[[#This Row],[Category]]="","",LEFT(DataCollect[[#This Row],[Category]],2)&amp;LEFT(DataCollect[[#This Row],[Type]],2))&amp;_xlfn.CONCAT("-",DataCollect[[#This Row],[Installation Year]])</f>
        <v>#VALUE!</v>
      </c>
      <c r="B949">
        <f>IF(COUNTIF($A$4:$A949,A949)-COUNTIF($A$4:$A949,"-")=0,"",COUNTIF($A$4:$A949,A949)-COUNTIF($A$4:$A949,"-"))</f>
        <v>146</v>
      </c>
      <c r="C949" t="e">
        <f t="shared" si="16"/>
        <v>#VALUE!</v>
      </c>
    </row>
    <row r="950" spans="1:3" x14ac:dyDescent="0.25">
      <c r="A950" t="e">
        <f>IF(DataCollect[[#This Row],[Category]]="","",LEFT(DataCollect[[#This Row],[Category]],2)&amp;LEFT(DataCollect[[#This Row],[Type]],2))&amp;_xlfn.CONCAT("-",DataCollect[[#This Row],[Installation Year]])</f>
        <v>#VALUE!</v>
      </c>
      <c r="B950">
        <f>IF(COUNTIF($A$4:$A950,A950)-COUNTIF($A$4:$A950,"-")=0,"",COUNTIF($A$4:$A950,A950)-COUNTIF($A$4:$A950,"-"))</f>
        <v>147</v>
      </c>
      <c r="C950" t="e">
        <f t="shared" si="16"/>
        <v>#VALUE!</v>
      </c>
    </row>
    <row r="951" spans="1:3" x14ac:dyDescent="0.25">
      <c r="A951" t="e">
        <f>IF(DataCollect[[#This Row],[Category]]="","",LEFT(DataCollect[[#This Row],[Category]],2)&amp;LEFT(DataCollect[[#This Row],[Type]],2))&amp;_xlfn.CONCAT("-",DataCollect[[#This Row],[Installation Year]])</f>
        <v>#VALUE!</v>
      </c>
      <c r="B951">
        <f>IF(COUNTIF($A$4:$A951,A951)-COUNTIF($A$4:$A951,"-")=0,"",COUNTIF($A$4:$A951,A951)-COUNTIF($A$4:$A951,"-"))</f>
        <v>148</v>
      </c>
      <c r="C951" t="e">
        <f t="shared" si="16"/>
        <v>#VALUE!</v>
      </c>
    </row>
    <row r="952" spans="1:3" x14ac:dyDescent="0.25">
      <c r="A952" t="e">
        <f>IF(DataCollect[[#This Row],[Category]]="","",LEFT(DataCollect[[#This Row],[Category]],2)&amp;LEFT(DataCollect[[#This Row],[Type]],2))&amp;_xlfn.CONCAT("-",DataCollect[[#This Row],[Installation Year]])</f>
        <v>#VALUE!</v>
      </c>
      <c r="B952">
        <f>IF(COUNTIF($A$4:$A952,A952)-COUNTIF($A$4:$A952,"-")=0,"",COUNTIF($A$4:$A952,A952)-COUNTIF($A$4:$A952,"-"))</f>
        <v>149</v>
      </c>
      <c r="C952" t="e">
        <f t="shared" si="16"/>
        <v>#VALUE!</v>
      </c>
    </row>
    <row r="953" spans="1:3" x14ac:dyDescent="0.25">
      <c r="A953" t="e">
        <f>IF(DataCollect[[#This Row],[Category]]="","",LEFT(DataCollect[[#This Row],[Category]],2)&amp;LEFT(DataCollect[[#This Row],[Type]],2))&amp;_xlfn.CONCAT("-",DataCollect[[#This Row],[Installation Year]])</f>
        <v>#VALUE!</v>
      </c>
      <c r="B953">
        <f>IF(COUNTIF($A$4:$A953,A953)-COUNTIF($A$4:$A953,"-")=0,"",COUNTIF($A$4:$A953,A953)-COUNTIF($A$4:$A953,"-"))</f>
        <v>150</v>
      </c>
      <c r="C953" t="e">
        <f t="shared" ref="C953:C967" si="17">_xlfn.CONCAT($A953,"-",$B953)</f>
        <v>#VALUE!</v>
      </c>
    </row>
    <row r="954" spans="1:3" x14ac:dyDescent="0.25">
      <c r="A954" t="e">
        <f>IF(DataCollect[[#This Row],[Category]]="","",LEFT(DataCollect[[#This Row],[Category]],2)&amp;LEFT(DataCollect[[#This Row],[Type]],2))&amp;_xlfn.CONCAT("-",DataCollect[[#This Row],[Installation Year]])</f>
        <v>#VALUE!</v>
      </c>
      <c r="B954">
        <f>IF(COUNTIF($A$4:$A954,A954)-COUNTIF($A$4:$A954,"-")=0,"",COUNTIF($A$4:$A954,A954)-COUNTIF($A$4:$A954,"-"))</f>
        <v>151</v>
      </c>
      <c r="C954" t="e">
        <f t="shared" si="17"/>
        <v>#VALUE!</v>
      </c>
    </row>
    <row r="955" spans="1:3" x14ac:dyDescent="0.25">
      <c r="A955" t="e">
        <f>IF(DataCollect[[#This Row],[Category]]="","",LEFT(DataCollect[[#This Row],[Category]],2)&amp;LEFT(DataCollect[[#This Row],[Type]],2))&amp;_xlfn.CONCAT("-",DataCollect[[#This Row],[Installation Year]])</f>
        <v>#VALUE!</v>
      </c>
      <c r="B955">
        <f>IF(COUNTIF($A$4:$A955,A955)-COUNTIF($A$4:$A955,"-")=0,"",COUNTIF($A$4:$A955,A955)-COUNTIF($A$4:$A955,"-"))</f>
        <v>152</v>
      </c>
      <c r="C955" t="e">
        <f t="shared" si="17"/>
        <v>#VALUE!</v>
      </c>
    </row>
    <row r="956" spans="1:3" x14ac:dyDescent="0.25">
      <c r="A956" t="e">
        <f>IF(DataCollect[[#This Row],[Category]]="","",LEFT(DataCollect[[#This Row],[Category]],2)&amp;LEFT(DataCollect[[#This Row],[Type]],2))&amp;_xlfn.CONCAT("-",DataCollect[[#This Row],[Installation Year]])</f>
        <v>#VALUE!</v>
      </c>
      <c r="B956">
        <f>IF(COUNTIF($A$4:$A956,A956)-COUNTIF($A$4:$A956,"-")=0,"",COUNTIF($A$4:$A956,A956)-COUNTIF($A$4:$A956,"-"))</f>
        <v>153</v>
      </c>
      <c r="C956" t="e">
        <f t="shared" si="17"/>
        <v>#VALUE!</v>
      </c>
    </row>
    <row r="957" spans="1:3" x14ac:dyDescent="0.25">
      <c r="A957" t="e">
        <f>IF(DataCollect[[#This Row],[Category]]="","",LEFT(DataCollect[[#This Row],[Category]],2)&amp;LEFT(DataCollect[[#This Row],[Type]],2))&amp;_xlfn.CONCAT("-",DataCollect[[#This Row],[Installation Year]])</f>
        <v>#VALUE!</v>
      </c>
      <c r="B957">
        <f>IF(COUNTIF($A$4:$A957,A957)-COUNTIF($A$4:$A957,"-")=0,"",COUNTIF($A$4:$A957,A957)-COUNTIF($A$4:$A957,"-"))</f>
        <v>154</v>
      </c>
      <c r="C957" t="e">
        <f t="shared" si="17"/>
        <v>#VALUE!</v>
      </c>
    </row>
    <row r="958" spans="1:3" x14ac:dyDescent="0.25">
      <c r="A958" t="e">
        <f>IF(DataCollect[[#This Row],[Category]]="","",LEFT(DataCollect[[#This Row],[Category]],2)&amp;LEFT(DataCollect[[#This Row],[Type]],2))&amp;_xlfn.CONCAT("-",DataCollect[[#This Row],[Installation Year]])</f>
        <v>#VALUE!</v>
      </c>
      <c r="B958">
        <f>IF(COUNTIF($A$4:$A958,A958)-COUNTIF($A$4:$A958,"-")=0,"",COUNTIF($A$4:$A958,A958)-COUNTIF($A$4:$A958,"-"))</f>
        <v>155</v>
      </c>
      <c r="C958" t="e">
        <f t="shared" si="17"/>
        <v>#VALUE!</v>
      </c>
    </row>
    <row r="959" spans="1:3" x14ac:dyDescent="0.25">
      <c r="A959" t="e">
        <f>IF(DataCollect[[#This Row],[Category]]="","",LEFT(DataCollect[[#This Row],[Category]],2)&amp;LEFT(DataCollect[[#This Row],[Type]],2))&amp;_xlfn.CONCAT("-",DataCollect[[#This Row],[Installation Year]])</f>
        <v>#VALUE!</v>
      </c>
      <c r="B959">
        <f>IF(COUNTIF($A$4:$A959,A959)-COUNTIF($A$4:$A959,"-")=0,"",COUNTIF($A$4:$A959,A959)-COUNTIF($A$4:$A959,"-"))</f>
        <v>156</v>
      </c>
      <c r="C959" t="e">
        <f t="shared" si="17"/>
        <v>#VALUE!</v>
      </c>
    </row>
    <row r="960" spans="1:3" x14ac:dyDescent="0.25">
      <c r="A960" t="e">
        <f>IF(DataCollect[[#This Row],[Category]]="","",LEFT(DataCollect[[#This Row],[Category]],2)&amp;LEFT(DataCollect[[#This Row],[Type]],2))&amp;_xlfn.CONCAT("-",DataCollect[[#This Row],[Installation Year]])</f>
        <v>#VALUE!</v>
      </c>
      <c r="B960">
        <f>IF(COUNTIF($A$4:$A960,A960)-COUNTIF($A$4:$A960,"-")=0,"",COUNTIF($A$4:$A960,A960)-COUNTIF($A$4:$A960,"-"))</f>
        <v>157</v>
      </c>
      <c r="C960" t="e">
        <f t="shared" si="17"/>
        <v>#VALUE!</v>
      </c>
    </row>
    <row r="961" spans="1:3" x14ac:dyDescent="0.25">
      <c r="A961" t="e">
        <f>IF(DataCollect[[#This Row],[Category]]="","",LEFT(DataCollect[[#This Row],[Category]],2)&amp;LEFT(DataCollect[[#This Row],[Type]],2))&amp;_xlfn.CONCAT("-",DataCollect[[#This Row],[Installation Year]])</f>
        <v>#VALUE!</v>
      </c>
      <c r="B961">
        <f>IF(COUNTIF($A$4:$A961,A961)-COUNTIF($A$4:$A961,"-")=0,"",COUNTIF($A$4:$A961,A961)-COUNTIF($A$4:$A961,"-"))</f>
        <v>158</v>
      </c>
      <c r="C961" t="e">
        <f t="shared" si="17"/>
        <v>#VALUE!</v>
      </c>
    </row>
    <row r="962" spans="1:3" x14ac:dyDescent="0.25">
      <c r="A962" t="e">
        <f>IF(DataCollect[[#This Row],[Category]]="","",LEFT(DataCollect[[#This Row],[Category]],2)&amp;LEFT(DataCollect[[#This Row],[Type]],2))&amp;_xlfn.CONCAT("-",DataCollect[[#This Row],[Installation Year]])</f>
        <v>#VALUE!</v>
      </c>
      <c r="B962">
        <f>IF(COUNTIF($A$4:$A962,A962)-COUNTIF($A$4:$A962,"-")=0,"",COUNTIF($A$4:$A962,A962)-COUNTIF($A$4:$A962,"-"))</f>
        <v>159</v>
      </c>
      <c r="C962" t="e">
        <f t="shared" si="17"/>
        <v>#VALUE!</v>
      </c>
    </row>
    <row r="963" spans="1:3" x14ac:dyDescent="0.25">
      <c r="A963" t="e">
        <f>IF(DataCollect[[#This Row],[Category]]="","",LEFT(DataCollect[[#This Row],[Category]],2)&amp;LEFT(DataCollect[[#This Row],[Type]],2))&amp;_xlfn.CONCAT("-",DataCollect[[#This Row],[Installation Year]])</f>
        <v>#VALUE!</v>
      </c>
      <c r="B963">
        <f>IF(COUNTIF($A$4:$A963,A963)-COUNTIF($A$4:$A963,"-")=0,"",COUNTIF($A$4:$A963,A963)-COUNTIF($A$4:$A963,"-"))</f>
        <v>160</v>
      </c>
      <c r="C963" t="e">
        <f t="shared" si="17"/>
        <v>#VALUE!</v>
      </c>
    </row>
    <row r="964" spans="1:3" x14ac:dyDescent="0.25">
      <c r="A964" t="e">
        <f>IF(DataCollect[[#This Row],[Category]]="","",LEFT(DataCollect[[#This Row],[Category]],2)&amp;LEFT(DataCollect[[#This Row],[Type]],2))&amp;_xlfn.CONCAT("-",DataCollect[[#This Row],[Installation Year]])</f>
        <v>#VALUE!</v>
      </c>
      <c r="B964">
        <f>IF(COUNTIF($A$4:$A964,A964)-COUNTIF($A$4:$A964,"-")=0,"",COUNTIF($A$4:$A964,A964)-COUNTIF($A$4:$A964,"-"))</f>
        <v>161</v>
      </c>
      <c r="C964" t="e">
        <f t="shared" si="17"/>
        <v>#VALUE!</v>
      </c>
    </row>
    <row r="965" spans="1:3" x14ac:dyDescent="0.25">
      <c r="A965" t="e">
        <f>IF(DataCollect[[#This Row],[Category]]="","",LEFT(DataCollect[[#This Row],[Category]],2)&amp;LEFT(DataCollect[[#This Row],[Type]],2))&amp;_xlfn.CONCAT("-",DataCollect[[#This Row],[Installation Year]])</f>
        <v>#VALUE!</v>
      </c>
      <c r="B965">
        <f>IF(COUNTIF($A$4:$A965,A965)-COUNTIF($A$4:$A965,"-")=0,"",COUNTIF($A$4:$A965,A965)-COUNTIF($A$4:$A965,"-"))</f>
        <v>162</v>
      </c>
      <c r="C965" t="e">
        <f t="shared" si="17"/>
        <v>#VALUE!</v>
      </c>
    </row>
    <row r="966" spans="1:3" x14ac:dyDescent="0.25">
      <c r="A966" t="e">
        <f>IF(DataCollect[[#This Row],[Category]]="","",LEFT(DataCollect[[#This Row],[Category]],2)&amp;LEFT(DataCollect[[#This Row],[Type]],2))&amp;_xlfn.CONCAT("-",DataCollect[[#This Row],[Installation Year]])</f>
        <v>#VALUE!</v>
      </c>
      <c r="B966">
        <f>IF(COUNTIF($A$4:$A966,A966)-COUNTIF($A$4:$A966,"-")=0,"",COUNTIF($A$4:$A966,A966)-COUNTIF($A$4:$A966,"-"))</f>
        <v>163</v>
      </c>
      <c r="C966" t="e">
        <f t="shared" si="17"/>
        <v>#VALUE!</v>
      </c>
    </row>
    <row r="967" spans="1:3" x14ac:dyDescent="0.25">
      <c r="A967" t="e">
        <f>IF(DataCollect[[#This Row],[Category]]="","",LEFT(DataCollect[[#This Row],[Category]],2)&amp;LEFT(DataCollect[[#This Row],[Type]],2))&amp;_xlfn.CONCAT("-",DataCollect[[#This Row],[Installation Year]])</f>
        <v>#VALUE!</v>
      </c>
      <c r="B967">
        <f>IF(COUNTIF($A$4:$A967,A967)-COUNTIF($A$4:$A967,"-")=0,"",COUNTIF($A$4:$A967,A967)-COUNTIF($A$4:$A967,"-"))</f>
        <v>164</v>
      </c>
      <c r="C967" t="e">
        <f t="shared" si="17"/>
        <v>#VALUE!</v>
      </c>
    </row>
    <row r="968" spans="1:3" x14ac:dyDescent="0.25">
      <c r="A968" t="e">
        <f>IF(DataCollect[[#This Row],[Category]]="","",LEFT(DataCollect[[#This Row],[Category]],2)&amp;LEFT(DataCollect[[#This Row],[Type]],2))&amp;_xlfn.CONCAT("-",DataCollect[[#This Row],[Installation Year]])</f>
        <v>#VALUE!</v>
      </c>
      <c r="B968">
        <f>IF(COUNTIF($A$4:$A968,A968)-COUNTIF($A$4:$A968,"-")=0,"",COUNTIF($A$4:$A968,A968)-COUNTIF($A$4:$A968,"-"))</f>
        <v>165</v>
      </c>
      <c r="C968" t="e">
        <f t="shared" ref="C968:C999" si="18">_xlfn.CONCAT($A968,"-",$B968)</f>
        <v>#VALUE!</v>
      </c>
    </row>
    <row r="969" spans="1:3" x14ac:dyDescent="0.25">
      <c r="A969" t="e">
        <f>IF(DataCollect[[#This Row],[Category]]="","",LEFT(DataCollect[[#This Row],[Category]],2)&amp;LEFT(DataCollect[[#This Row],[Type]],2))&amp;_xlfn.CONCAT("-",DataCollect[[#This Row],[Installation Year]])</f>
        <v>#VALUE!</v>
      </c>
      <c r="B969">
        <f>IF(COUNTIF($A$4:$A969,A969)-COUNTIF($A$4:$A969,"-")=0,"",COUNTIF($A$4:$A969,A969)-COUNTIF($A$4:$A969,"-"))</f>
        <v>166</v>
      </c>
      <c r="C969" t="e">
        <f t="shared" si="18"/>
        <v>#VALUE!</v>
      </c>
    </row>
    <row r="970" spans="1:3" x14ac:dyDescent="0.25">
      <c r="A970" t="e">
        <f>IF(DataCollect[[#This Row],[Category]]="","",LEFT(DataCollect[[#This Row],[Category]],2)&amp;LEFT(DataCollect[[#This Row],[Type]],2))&amp;_xlfn.CONCAT("-",DataCollect[[#This Row],[Installation Year]])</f>
        <v>#VALUE!</v>
      </c>
      <c r="B970">
        <f>IF(COUNTIF($A$4:$A970,A970)-COUNTIF($A$4:$A970,"-")=0,"",COUNTIF($A$4:$A970,A970)-COUNTIF($A$4:$A970,"-"))</f>
        <v>167</v>
      </c>
      <c r="C970" t="e">
        <f t="shared" si="18"/>
        <v>#VALUE!</v>
      </c>
    </row>
    <row r="971" spans="1:3" x14ac:dyDescent="0.25">
      <c r="A971" t="e">
        <f>IF(DataCollect[[#This Row],[Category]]="","",LEFT(DataCollect[[#This Row],[Category]],2)&amp;LEFT(DataCollect[[#This Row],[Type]],2))&amp;_xlfn.CONCAT("-",DataCollect[[#This Row],[Installation Year]])</f>
        <v>#VALUE!</v>
      </c>
      <c r="B971">
        <f>IF(COUNTIF($A$4:$A971,A971)-COUNTIF($A$4:$A971,"-")=0,"",COUNTIF($A$4:$A971,A971)-COUNTIF($A$4:$A971,"-"))</f>
        <v>168</v>
      </c>
      <c r="C971" t="e">
        <f t="shared" si="18"/>
        <v>#VALUE!</v>
      </c>
    </row>
    <row r="972" spans="1:3" x14ac:dyDescent="0.25">
      <c r="A972" t="e">
        <f>IF(DataCollect[[#This Row],[Category]]="","",LEFT(DataCollect[[#This Row],[Category]],2)&amp;LEFT(DataCollect[[#This Row],[Type]],2))&amp;_xlfn.CONCAT("-",DataCollect[[#This Row],[Installation Year]])</f>
        <v>#VALUE!</v>
      </c>
      <c r="B972">
        <f>IF(COUNTIF($A$4:$A972,A972)-COUNTIF($A$4:$A972,"-")=0,"",COUNTIF($A$4:$A972,A972)-COUNTIF($A$4:$A972,"-"))</f>
        <v>169</v>
      </c>
      <c r="C972" t="e">
        <f t="shared" si="18"/>
        <v>#VALUE!</v>
      </c>
    </row>
    <row r="973" spans="1:3" x14ac:dyDescent="0.25">
      <c r="A973" t="e">
        <f>IF(DataCollect[[#This Row],[Category]]="","",LEFT(DataCollect[[#This Row],[Category]],2)&amp;LEFT(DataCollect[[#This Row],[Type]],2))&amp;_xlfn.CONCAT("-",DataCollect[[#This Row],[Installation Year]])</f>
        <v>#VALUE!</v>
      </c>
      <c r="B973">
        <f>IF(COUNTIF($A$4:$A973,A973)-COUNTIF($A$4:$A973,"-")=0,"",COUNTIF($A$4:$A973,A973)-COUNTIF($A$4:$A973,"-"))</f>
        <v>170</v>
      </c>
      <c r="C973" t="e">
        <f t="shared" si="18"/>
        <v>#VALUE!</v>
      </c>
    </row>
    <row r="974" spans="1:3" x14ac:dyDescent="0.25">
      <c r="A974" t="e">
        <f>IF(DataCollect[[#This Row],[Category]]="","",LEFT(DataCollect[[#This Row],[Category]],2)&amp;LEFT(DataCollect[[#This Row],[Type]],2))&amp;_xlfn.CONCAT("-",DataCollect[[#This Row],[Installation Year]])</f>
        <v>#VALUE!</v>
      </c>
      <c r="B974">
        <f>IF(COUNTIF($A$4:$A974,A974)-COUNTIF($A$4:$A974,"-")=0,"",COUNTIF($A$4:$A974,A974)-COUNTIF($A$4:$A974,"-"))</f>
        <v>171</v>
      </c>
      <c r="C974" t="e">
        <f t="shared" si="18"/>
        <v>#VALUE!</v>
      </c>
    </row>
    <row r="975" spans="1:3" x14ac:dyDescent="0.25">
      <c r="A975" t="e">
        <f>IF(DataCollect[[#This Row],[Category]]="","",LEFT(DataCollect[[#This Row],[Category]],2)&amp;LEFT(DataCollect[[#This Row],[Type]],2))&amp;_xlfn.CONCAT("-",DataCollect[[#This Row],[Installation Year]])</f>
        <v>#VALUE!</v>
      </c>
      <c r="B975">
        <f>IF(COUNTIF($A$4:$A975,A975)-COUNTIF($A$4:$A975,"-")=0,"",COUNTIF($A$4:$A975,A975)-COUNTIF($A$4:$A975,"-"))</f>
        <v>172</v>
      </c>
      <c r="C975" t="e">
        <f t="shared" si="18"/>
        <v>#VALUE!</v>
      </c>
    </row>
    <row r="976" spans="1:3" x14ac:dyDescent="0.25">
      <c r="A976" t="e">
        <f>IF(DataCollect[[#This Row],[Category]]="","",LEFT(DataCollect[[#This Row],[Category]],2)&amp;LEFT(DataCollect[[#This Row],[Type]],2))&amp;_xlfn.CONCAT("-",DataCollect[[#This Row],[Installation Year]])</f>
        <v>#VALUE!</v>
      </c>
      <c r="B976">
        <f>IF(COUNTIF($A$4:$A976,A976)-COUNTIF($A$4:$A976,"-")=0,"",COUNTIF($A$4:$A976,A976)-COUNTIF($A$4:$A976,"-"))</f>
        <v>173</v>
      </c>
      <c r="C976" t="e">
        <f t="shared" si="18"/>
        <v>#VALUE!</v>
      </c>
    </row>
    <row r="977" spans="1:3" x14ac:dyDescent="0.25">
      <c r="A977" t="e">
        <f>IF(DataCollect[[#This Row],[Category]]="","",LEFT(DataCollect[[#This Row],[Category]],2)&amp;LEFT(DataCollect[[#This Row],[Type]],2))&amp;_xlfn.CONCAT("-",DataCollect[[#This Row],[Installation Year]])</f>
        <v>#VALUE!</v>
      </c>
      <c r="B977">
        <f>IF(COUNTIF($A$4:$A977,A977)-COUNTIF($A$4:$A977,"-")=0,"",COUNTIF($A$4:$A977,A977)-COUNTIF($A$4:$A977,"-"))</f>
        <v>174</v>
      </c>
      <c r="C977" t="e">
        <f t="shared" si="18"/>
        <v>#VALUE!</v>
      </c>
    </row>
    <row r="978" spans="1:3" x14ac:dyDescent="0.25">
      <c r="A978" t="e">
        <f>IF(DataCollect[[#This Row],[Category]]="","",LEFT(DataCollect[[#This Row],[Category]],2)&amp;LEFT(DataCollect[[#This Row],[Type]],2))&amp;_xlfn.CONCAT("-",DataCollect[[#This Row],[Installation Year]])</f>
        <v>#VALUE!</v>
      </c>
      <c r="B978">
        <f>IF(COUNTIF($A$4:$A978,A978)-COUNTIF($A$4:$A978,"-")=0,"",COUNTIF($A$4:$A978,A978)-COUNTIF($A$4:$A978,"-"))</f>
        <v>175</v>
      </c>
      <c r="C978" t="e">
        <f t="shared" si="18"/>
        <v>#VALUE!</v>
      </c>
    </row>
    <row r="979" spans="1:3" x14ac:dyDescent="0.25">
      <c r="A979" t="e">
        <f>IF(DataCollect[[#This Row],[Category]]="","",LEFT(DataCollect[[#This Row],[Category]],2)&amp;LEFT(DataCollect[[#This Row],[Type]],2))&amp;_xlfn.CONCAT("-",DataCollect[[#This Row],[Installation Year]])</f>
        <v>#VALUE!</v>
      </c>
      <c r="B979">
        <f>IF(COUNTIF($A$4:$A979,A979)-COUNTIF($A$4:$A979,"-")=0,"",COUNTIF($A$4:$A979,A979)-COUNTIF($A$4:$A979,"-"))</f>
        <v>176</v>
      </c>
      <c r="C979" t="e">
        <f t="shared" si="18"/>
        <v>#VALUE!</v>
      </c>
    </row>
    <row r="980" spans="1:3" x14ac:dyDescent="0.25">
      <c r="A980" t="e">
        <f>IF(DataCollect[[#This Row],[Category]]="","",LEFT(DataCollect[[#This Row],[Category]],2)&amp;LEFT(DataCollect[[#This Row],[Type]],2))&amp;_xlfn.CONCAT("-",DataCollect[[#This Row],[Installation Year]])</f>
        <v>#VALUE!</v>
      </c>
      <c r="B980">
        <f>IF(COUNTIF($A$4:$A980,A980)-COUNTIF($A$4:$A980,"-")=0,"",COUNTIF($A$4:$A980,A980)-COUNTIF($A$4:$A980,"-"))</f>
        <v>177</v>
      </c>
      <c r="C980" t="e">
        <f t="shared" si="18"/>
        <v>#VALUE!</v>
      </c>
    </row>
    <row r="981" spans="1:3" x14ac:dyDescent="0.25">
      <c r="A981" t="e">
        <f>IF(DataCollect[[#This Row],[Category]]="","",LEFT(DataCollect[[#This Row],[Category]],2)&amp;LEFT(DataCollect[[#This Row],[Type]],2))&amp;_xlfn.CONCAT("-",DataCollect[[#This Row],[Installation Year]])</f>
        <v>#VALUE!</v>
      </c>
      <c r="B981">
        <f>IF(COUNTIF($A$4:$A981,A981)-COUNTIF($A$4:$A981,"-")=0,"",COUNTIF($A$4:$A981,A981)-COUNTIF($A$4:$A981,"-"))</f>
        <v>178</v>
      </c>
      <c r="C981" t="e">
        <f t="shared" si="18"/>
        <v>#VALUE!</v>
      </c>
    </row>
    <row r="982" spans="1:3" x14ac:dyDescent="0.25">
      <c r="A982" t="e">
        <f>IF(DataCollect[[#This Row],[Category]]="","",LEFT(DataCollect[[#This Row],[Category]],2)&amp;LEFT(DataCollect[[#This Row],[Type]],2))&amp;_xlfn.CONCAT("-",DataCollect[[#This Row],[Installation Year]])</f>
        <v>#VALUE!</v>
      </c>
      <c r="B982">
        <f>IF(COUNTIF($A$4:$A982,A982)-COUNTIF($A$4:$A982,"-")=0,"",COUNTIF($A$4:$A982,A982)-COUNTIF($A$4:$A982,"-"))</f>
        <v>179</v>
      </c>
      <c r="C982" t="e">
        <f t="shared" si="18"/>
        <v>#VALUE!</v>
      </c>
    </row>
    <row r="983" spans="1:3" x14ac:dyDescent="0.25">
      <c r="A983" t="e">
        <f>IF(DataCollect[[#This Row],[Category]]="","",LEFT(DataCollect[[#This Row],[Category]],2)&amp;LEFT(DataCollect[[#This Row],[Type]],2))&amp;_xlfn.CONCAT("-",DataCollect[[#This Row],[Installation Year]])</f>
        <v>#VALUE!</v>
      </c>
      <c r="B983">
        <f>IF(COUNTIF($A$4:$A983,A983)-COUNTIF($A$4:$A983,"-")=0,"",COUNTIF($A$4:$A983,A983)-COUNTIF($A$4:$A983,"-"))</f>
        <v>180</v>
      </c>
      <c r="C983" t="e">
        <f t="shared" si="18"/>
        <v>#VALUE!</v>
      </c>
    </row>
    <row r="984" spans="1:3" x14ac:dyDescent="0.25">
      <c r="A984" t="e">
        <f>IF(DataCollect[[#This Row],[Category]]="","",LEFT(DataCollect[[#This Row],[Category]],2)&amp;LEFT(DataCollect[[#This Row],[Type]],2))&amp;_xlfn.CONCAT("-",DataCollect[[#This Row],[Installation Year]])</f>
        <v>#VALUE!</v>
      </c>
      <c r="B984">
        <f>IF(COUNTIF($A$4:$A984,A984)-COUNTIF($A$4:$A984,"-")=0,"",COUNTIF($A$4:$A984,A984)-COUNTIF($A$4:$A984,"-"))</f>
        <v>181</v>
      </c>
      <c r="C984" t="e">
        <f t="shared" si="18"/>
        <v>#VALUE!</v>
      </c>
    </row>
    <row r="985" spans="1:3" x14ac:dyDescent="0.25">
      <c r="A985" t="e">
        <f>IF(DataCollect[[#This Row],[Category]]="","",LEFT(DataCollect[[#This Row],[Category]],2)&amp;LEFT(DataCollect[[#This Row],[Type]],2))&amp;_xlfn.CONCAT("-",DataCollect[[#This Row],[Installation Year]])</f>
        <v>#VALUE!</v>
      </c>
      <c r="B985">
        <f>IF(COUNTIF($A$4:$A985,A985)-COUNTIF($A$4:$A985,"-")=0,"",COUNTIF($A$4:$A985,A985)-COUNTIF($A$4:$A985,"-"))</f>
        <v>182</v>
      </c>
      <c r="C985" t="e">
        <f t="shared" si="18"/>
        <v>#VALUE!</v>
      </c>
    </row>
    <row r="986" spans="1:3" x14ac:dyDescent="0.25">
      <c r="A986" t="e">
        <f>IF(DataCollect[[#This Row],[Category]]="","",LEFT(DataCollect[[#This Row],[Category]],2)&amp;LEFT(DataCollect[[#This Row],[Type]],2))&amp;_xlfn.CONCAT("-",DataCollect[[#This Row],[Installation Year]])</f>
        <v>#VALUE!</v>
      </c>
      <c r="B986">
        <f>IF(COUNTIF($A$4:$A986,A986)-COUNTIF($A$4:$A986,"-")=0,"",COUNTIF($A$4:$A986,A986)-COUNTIF($A$4:$A986,"-"))</f>
        <v>183</v>
      </c>
      <c r="C986" t="e">
        <f t="shared" si="18"/>
        <v>#VALUE!</v>
      </c>
    </row>
    <row r="987" spans="1:3" x14ac:dyDescent="0.25">
      <c r="A987" t="e">
        <f>IF(DataCollect[[#This Row],[Category]]="","",LEFT(DataCollect[[#This Row],[Category]],2)&amp;LEFT(DataCollect[[#This Row],[Type]],2))&amp;_xlfn.CONCAT("-",DataCollect[[#This Row],[Installation Year]])</f>
        <v>#VALUE!</v>
      </c>
      <c r="B987">
        <f>IF(COUNTIF($A$4:$A987,A987)-COUNTIF($A$4:$A987,"-")=0,"",COUNTIF($A$4:$A987,A987)-COUNTIF($A$4:$A987,"-"))</f>
        <v>184</v>
      </c>
      <c r="C987" t="e">
        <f t="shared" si="18"/>
        <v>#VALUE!</v>
      </c>
    </row>
    <row r="988" spans="1:3" x14ac:dyDescent="0.25">
      <c r="A988" t="e">
        <f>IF(DataCollect[[#This Row],[Category]]="","",LEFT(DataCollect[[#This Row],[Category]],2)&amp;LEFT(DataCollect[[#This Row],[Type]],2))&amp;_xlfn.CONCAT("-",DataCollect[[#This Row],[Installation Year]])</f>
        <v>#VALUE!</v>
      </c>
      <c r="B988">
        <f>IF(COUNTIF($A$4:$A988,A988)-COUNTIF($A$4:$A988,"-")=0,"",COUNTIF($A$4:$A988,A988)-COUNTIF($A$4:$A988,"-"))</f>
        <v>185</v>
      </c>
      <c r="C988" t="e">
        <f t="shared" si="18"/>
        <v>#VALUE!</v>
      </c>
    </row>
    <row r="989" spans="1:3" x14ac:dyDescent="0.25">
      <c r="A989" t="e">
        <f>IF(DataCollect[[#This Row],[Category]]="","",LEFT(DataCollect[[#This Row],[Category]],2)&amp;LEFT(DataCollect[[#This Row],[Type]],2))&amp;_xlfn.CONCAT("-",DataCollect[[#This Row],[Installation Year]])</f>
        <v>#VALUE!</v>
      </c>
      <c r="B989">
        <f>IF(COUNTIF($A$4:$A989,A989)-COUNTIF($A$4:$A989,"-")=0,"",COUNTIF($A$4:$A989,A989)-COUNTIF($A$4:$A989,"-"))</f>
        <v>186</v>
      </c>
      <c r="C989" t="e">
        <f t="shared" si="18"/>
        <v>#VALUE!</v>
      </c>
    </row>
    <row r="990" spans="1:3" x14ac:dyDescent="0.25">
      <c r="A990" t="e">
        <f>IF(DataCollect[[#This Row],[Category]]="","",LEFT(DataCollect[[#This Row],[Category]],2)&amp;LEFT(DataCollect[[#This Row],[Type]],2))&amp;_xlfn.CONCAT("-",DataCollect[[#This Row],[Installation Year]])</f>
        <v>#VALUE!</v>
      </c>
      <c r="B990">
        <f>IF(COUNTIF($A$4:$A990,A990)-COUNTIF($A$4:$A990,"-")=0,"",COUNTIF($A$4:$A990,A990)-COUNTIF($A$4:$A990,"-"))</f>
        <v>187</v>
      </c>
      <c r="C990" t="e">
        <f t="shared" si="18"/>
        <v>#VALUE!</v>
      </c>
    </row>
    <row r="991" spans="1:3" x14ac:dyDescent="0.25">
      <c r="A991" t="e">
        <f>IF(DataCollect[[#This Row],[Category]]="","",LEFT(DataCollect[[#This Row],[Category]],2)&amp;LEFT(DataCollect[[#This Row],[Type]],2))&amp;_xlfn.CONCAT("-",DataCollect[[#This Row],[Installation Year]])</f>
        <v>#VALUE!</v>
      </c>
      <c r="B991">
        <f>IF(COUNTIF($A$4:$A991,A991)-COUNTIF($A$4:$A991,"-")=0,"",COUNTIF($A$4:$A991,A991)-COUNTIF($A$4:$A991,"-"))</f>
        <v>188</v>
      </c>
      <c r="C991" t="e">
        <f t="shared" si="18"/>
        <v>#VALUE!</v>
      </c>
    </row>
    <row r="992" spans="1:3" x14ac:dyDescent="0.25">
      <c r="A992" t="e">
        <f>IF(DataCollect[[#This Row],[Category]]="","",LEFT(DataCollect[[#This Row],[Category]],2)&amp;LEFT(DataCollect[[#This Row],[Type]],2))&amp;_xlfn.CONCAT("-",DataCollect[[#This Row],[Installation Year]])</f>
        <v>#VALUE!</v>
      </c>
      <c r="B992">
        <f>IF(COUNTIF($A$4:$A992,A992)-COUNTIF($A$4:$A992,"-")=0,"",COUNTIF($A$4:$A992,A992)-COUNTIF($A$4:$A992,"-"))</f>
        <v>189</v>
      </c>
      <c r="C992" t="e">
        <f t="shared" si="18"/>
        <v>#VALUE!</v>
      </c>
    </row>
    <row r="993" spans="1:3" x14ac:dyDescent="0.25">
      <c r="A993" t="e">
        <f>IF(DataCollect[[#This Row],[Category]]="","",LEFT(DataCollect[[#This Row],[Category]],2)&amp;LEFT(DataCollect[[#This Row],[Type]],2))&amp;_xlfn.CONCAT("-",DataCollect[[#This Row],[Installation Year]])</f>
        <v>#VALUE!</v>
      </c>
      <c r="B993">
        <f>IF(COUNTIF($A$4:$A993,A993)-COUNTIF($A$4:$A993,"-")=0,"",COUNTIF($A$4:$A993,A993)-COUNTIF($A$4:$A993,"-"))</f>
        <v>190</v>
      </c>
      <c r="C993" t="e">
        <f t="shared" si="18"/>
        <v>#VALUE!</v>
      </c>
    </row>
    <row r="994" spans="1:3" x14ac:dyDescent="0.25">
      <c r="A994" t="e">
        <f>IF(DataCollect[[#This Row],[Category]]="","",LEFT(DataCollect[[#This Row],[Category]],2)&amp;LEFT(DataCollect[[#This Row],[Type]],2))&amp;_xlfn.CONCAT("-",DataCollect[[#This Row],[Installation Year]])</f>
        <v>#VALUE!</v>
      </c>
      <c r="B994">
        <f>IF(COUNTIF($A$4:$A994,A994)-COUNTIF($A$4:$A994,"-")=0,"",COUNTIF($A$4:$A994,A994)-COUNTIF($A$4:$A994,"-"))</f>
        <v>191</v>
      </c>
      <c r="C994" t="e">
        <f t="shared" si="18"/>
        <v>#VALUE!</v>
      </c>
    </row>
    <row r="995" spans="1:3" x14ac:dyDescent="0.25">
      <c r="A995" t="e">
        <f>IF(DataCollect[[#This Row],[Category]]="","",LEFT(DataCollect[[#This Row],[Category]],2)&amp;LEFT(DataCollect[[#This Row],[Type]],2))&amp;_xlfn.CONCAT("-",DataCollect[[#This Row],[Installation Year]])</f>
        <v>#VALUE!</v>
      </c>
      <c r="B995">
        <f>IF(COUNTIF($A$4:$A995,A995)-COUNTIF($A$4:$A995,"-")=0,"",COUNTIF($A$4:$A995,A995)-COUNTIF($A$4:$A995,"-"))</f>
        <v>192</v>
      </c>
      <c r="C995" t="e">
        <f t="shared" si="18"/>
        <v>#VALUE!</v>
      </c>
    </row>
    <row r="996" spans="1:3" x14ac:dyDescent="0.25">
      <c r="A996" t="e">
        <f>IF(DataCollect[[#This Row],[Category]]="","",LEFT(DataCollect[[#This Row],[Category]],2)&amp;LEFT(DataCollect[[#This Row],[Type]],2))&amp;_xlfn.CONCAT("-",DataCollect[[#This Row],[Installation Year]])</f>
        <v>#VALUE!</v>
      </c>
      <c r="B996">
        <f>IF(COUNTIF($A$4:$A996,A996)-COUNTIF($A$4:$A996,"-")=0,"",COUNTIF($A$4:$A996,A996)-COUNTIF($A$4:$A996,"-"))</f>
        <v>193</v>
      </c>
      <c r="C996" t="e">
        <f t="shared" si="18"/>
        <v>#VALUE!</v>
      </c>
    </row>
    <row r="997" spans="1:3" x14ac:dyDescent="0.25">
      <c r="A997" t="e">
        <f>IF(DataCollect[[#This Row],[Category]]="","",LEFT(DataCollect[[#This Row],[Category]],2)&amp;LEFT(DataCollect[[#This Row],[Type]],2))&amp;_xlfn.CONCAT("-",DataCollect[[#This Row],[Installation Year]])</f>
        <v>#VALUE!</v>
      </c>
      <c r="B997">
        <f>IF(COUNTIF($A$4:$A997,A997)-COUNTIF($A$4:$A997,"-")=0,"",COUNTIF($A$4:$A997,A997)-COUNTIF($A$4:$A997,"-"))</f>
        <v>194</v>
      </c>
      <c r="C997" t="e">
        <f t="shared" si="18"/>
        <v>#VALUE!</v>
      </c>
    </row>
    <row r="998" spans="1:3" x14ac:dyDescent="0.25">
      <c r="A998" t="e">
        <f>IF(DataCollect[[#This Row],[Category]]="","",LEFT(DataCollect[[#This Row],[Category]],2)&amp;LEFT(DataCollect[[#This Row],[Type]],2))&amp;_xlfn.CONCAT("-",DataCollect[[#This Row],[Installation Year]])</f>
        <v>#VALUE!</v>
      </c>
      <c r="B998">
        <f>IF(COUNTIF($A$4:$A998,A998)-COUNTIF($A$4:$A998,"-")=0,"",COUNTIF($A$4:$A998,A998)-COUNTIF($A$4:$A998,"-"))</f>
        <v>195</v>
      </c>
      <c r="C998" t="e">
        <f t="shared" si="18"/>
        <v>#VALUE!</v>
      </c>
    </row>
    <row r="999" spans="1:3" x14ac:dyDescent="0.25">
      <c r="A999" t="e">
        <f>IF(DataCollect[[#This Row],[Category]]="","",LEFT(DataCollect[[#This Row],[Category]],2)&amp;LEFT(DataCollect[[#This Row],[Type]],2))&amp;_xlfn.CONCAT("-",DataCollect[[#This Row],[Installation Year]])</f>
        <v>#VALUE!</v>
      </c>
      <c r="B999">
        <f>IF(COUNTIF($A$4:$A999,A999)-COUNTIF($A$4:$A999,"-")=0,"",COUNTIF($A$4:$A999,A999)-COUNTIF($A$4:$A999,"-"))</f>
        <v>196</v>
      </c>
      <c r="C999" t="e">
        <f t="shared" si="18"/>
        <v>#VALUE!</v>
      </c>
    </row>
    <row r="1000" spans="1:3" x14ac:dyDescent="0.25">
      <c r="A1000" t="e">
        <f>IF(DataCollect[[#This Row],[Category]]="","",LEFT(DataCollect[[#This Row],[Category]],2)&amp;LEFT(DataCollect[[#This Row],[Type]],2))&amp;_xlfn.CONCAT("-",DataCollect[[#This Row],[Installation Year]])</f>
        <v>#VALUE!</v>
      </c>
      <c r="B1000">
        <f>IF(COUNTIF($A$4:$A1000,A1000)-COUNTIF($A$4:$A1000,"-")=0,"",COUNTIF($A$4:$A1000,A1000)-COUNTIF($A$4:$A1000,"-"))</f>
        <v>197</v>
      </c>
      <c r="C1000" t="e">
        <f t="shared" ref="C1000:C1001" si="19">_xlfn.CONCAT($A1000,"-",$B1000)</f>
        <v>#VALUE!</v>
      </c>
    </row>
    <row r="1001" spans="1:3" x14ac:dyDescent="0.25">
      <c r="A1001" t="e">
        <f>IF(DataCollect[[#This Row],[Category]]="","",LEFT(DataCollect[[#This Row],[Category]],2)&amp;LEFT(DataCollect[[#This Row],[Type]],2))&amp;_xlfn.CONCAT("-",DataCollect[[#This Row],[Installation Year]])</f>
        <v>#VALUE!</v>
      </c>
      <c r="B1001">
        <f>IF(COUNTIF($A$4:$A1001,A1001)-COUNTIF($A$4:$A1001,"-")=0,"",COUNTIF($A$4:$A1001,A1001)-COUNTIF($A$4:$A1001,"-"))</f>
        <v>198</v>
      </c>
      <c r="C1001" t="e">
        <f t="shared" si="19"/>
        <v>#VALUE!</v>
      </c>
    </row>
    <row r="1002" spans="1:3" x14ac:dyDescent="0.25">
      <c r="A1002" t="e">
        <f>IF(DataCollect[[#This Row],[Category]]="","",LEFT(DataCollect[[#This Row],[Category]],2)&amp;LEFT(DataCollect[[#This Row],[Type]],2))&amp;_xlfn.CONCAT("-",DataCollect[[#This Row],[Installation Year]])</f>
        <v>#VALUE!</v>
      </c>
      <c r="B1002">
        <f>IF(COUNTIF($A$4:$A1002,A1002)-COUNTIF($A$4:$A1002,"-")=0,"",COUNTIF($A$4:$A1002,A1002)-COUNTIF($A$4:$A1002,"-"))</f>
        <v>199</v>
      </c>
      <c r="C1002" t="e">
        <f t="shared" ref="C1002:C1003" si="20">_xlfn.CONCAT($A1002,"-",$B1002)</f>
        <v>#VALUE!</v>
      </c>
    </row>
    <row r="1003" spans="1:3" x14ac:dyDescent="0.25">
      <c r="A1003" t="e">
        <f>IF(DataCollect[[#This Row],[Category]]="","",LEFT(DataCollect[[#This Row],[Category]],2)&amp;LEFT(DataCollect[[#This Row],[Type]],2))&amp;_xlfn.CONCAT("-",DataCollect[[#This Row],[Installation Year]])</f>
        <v>#VALUE!</v>
      </c>
      <c r="B1003">
        <f>IF(COUNTIF($A$4:$A1003,A1003)-COUNTIF($A$4:$A1003,"-")=0,"",COUNTIF($A$4:$A1003,A1003)-COUNTIF($A$4:$A1003,"-"))</f>
        <v>200</v>
      </c>
      <c r="C1003" t="e">
        <f t="shared" si="20"/>
        <v>#VALUE!</v>
      </c>
    </row>
  </sheetData>
  <mergeCells count="1">
    <mergeCell ref="A2:C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D94F2-C56A-47A5-AF34-A788A4517672}">
  <sheetPr codeName="Sheet10"/>
  <dimension ref="A1:U403"/>
  <sheetViews>
    <sheetView workbookViewId="0">
      <selection activeCell="U4" sqref="U4"/>
    </sheetView>
  </sheetViews>
  <sheetFormatPr defaultRowHeight="15" x14ac:dyDescent="0.25"/>
  <cols>
    <col min="1" max="6" width="9.7109375" customWidth="1"/>
    <col min="7" max="7" width="11.42578125" customWidth="1"/>
    <col min="8" max="8" width="12" customWidth="1"/>
    <col min="9" max="11" width="9.7109375" customWidth="1"/>
    <col min="12" max="12" width="10" customWidth="1"/>
    <col min="13" max="13" width="9.7109375" customWidth="1"/>
    <col min="14" max="14" width="11.7109375" customWidth="1"/>
    <col min="15" max="17" width="9.7109375" customWidth="1"/>
    <col min="18" max="18" width="11" bestFit="1" customWidth="1"/>
    <col min="19" max="19" width="11" customWidth="1"/>
    <col min="20" max="20" width="13.28515625" bestFit="1" customWidth="1"/>
    <col min="21" max="21" width="11.85546875" bestFit="1" customWidth="1"/>
  </cols>
  <sheetData>
    <row r="1" spans="1:21" s="95" customFormat="1" x14ac:dyDescent="0.25"/>
    <row r="2" spans="1:21" ht="18.75" x14ac:dyDescent="0.3">
      <c r="A2" s="221" t="s">
        <v>512</v>
      </c>
      <c r="B2" s="221"/>
      <c r="C2" s="221"/>
      <c r="D2" s="221"/>
      <c r="E2" s="221"/>
      <c r="F2" s="221"/>
      <c r="G2" s="221"/>
      <c r="H2" s="221"/>
      <c r="I2" s="221"/>
      <c r="J2" s="221"/>
      <c r="K2" s="221"/>
      <c r="L2" s="221"/>
      <c r="M2" s="221"/>
      <c r="N2" s="221"/>
      <c r="O2" s="221"/>
      <c r="P2" s="221"/>
      <c r="Q2" s="221"/>
      <c r="R2" s="221"/>
      <c r="S2" s="221"/>
      <c r="T2" s="221"/>
      <c r="U2" s="221"/>
    </row>
    <row r="3" spans="1:21" x14ac:dyDescent="0.25">
      <c r="A3" s="102" t="s">
        <v>7</v>
      </c>
      <c r="B3" s="102" t="s">
        <v>8</v>
      </c>
      <c r="C3" s="102" t="s">
        <v>9</v>
      </c>
      <c r="D3" s="102" t="s">
        <v>10</v>
      </c>
      <c r="E3" s="102" t="s">
        <v>11</v>
      </c>
      <c r="F3" s="102" t="s">
        <v>12</v>
      </c>
      <c r="G3" s="102" t="s">
        <v>13</v>
      </c>
      <c r="H3" s="102" t="s">
        <v>14</v>
      </c>
      <c r="I3" s="102" t="s">
        <v>15</v>
      </c>
      <c r="J3" s="102" t="s">
        <v>16</v>
      </c>
      <c r="K3" s="102" t="s">
        <v>17</v>
      </c>
      <c r="L3" s="102" t="s">
        <v>18</v>
      </c>
      <c r="M3" s="102" t="s">
        <v>331</v>
      </c>
      <c r="N3" s="102" t="s">
        <v>502</v>
      </c>
      <c r="O3" s="102" t="s">
        <v>19</v>
      </c>
      <c r="P3" s="102" t="s">
        <v>78</v>
      </c>
      <c r="Q3" s="102" t="s">
        <v>82</v>
      </c>
      <c r="R3" s="101" t="s">
        <v>332</v>
      </c>
      <c r="S3" s="101" t="s">
        <v>528</v>
      </c>
      <c r="T3" s="101" t="s">
        <v>333</v>
      </c>
      <c r="U3" s="101" t="s">
        <v>334</v>
      </c>
    </row>
    <row r="4" spans="1:21" x14ac:dyDescent="0.25">
      <c r="A4" s="100">
        <f>IF(DataCollect[[#This Row],[Category]]="Pump",15,0)</f>
        <v>0</v>
      </c>
      <c r="B4" s="100">
        <f>IF(DataCollect[[#This Row],[Category]]="Hydrant",50,0)</f>
        <v>0</v>
      </c>
      <c r="C4" s="100">
        <f>IF(DataCollect[[#This Row],[Category]]="Meter",15,0)</f>
        <v>0</v>
      </c>
      <c r="D4" s="100">
        <f>IF(DataCollect[[#This Row],[Category]]="Pipe",35,0)</f>
        <v>0</v>
      </c>
      <c r="E4" s="100">
        <f>IF(DataCollect[[#This Row],[Category]]="Source",35,0)</f>
        <v>0</v>
      </c>
      <c r="F4" s="100">
        <f>IF(DataCollect[[#This Row],[Category]]="Tank",50,0)</f>
        <v>0</v>
      </c>
      <c r="G4" s="100">
        <f>IF(DataCollect[[#This Row],[Category]]="Analytical",10,0)</f>
        <v>0</v>
      </c>
      <c r="H4" s="100">
        <f>IF(DataCollect[[#This Row],[Category]]="Treatment",10,0)</f>
        <v>0</v>
      </c>
      <c r="I4" s="100">
        <f>IF(DataCollect[[#This Row],[Category]]="Valve",35,0)</f>
        <v>0</v>
      </c>
      <c r="J4" s="100">
        <f>IF(DataCollect[[#This Row],[Category]]="Control",15,0)</f>
        <v>0</v>
      </c>
      <c r="K4" s="100">
        <f>IF(DataCollect[[#This Row],[Category]]="Safety",10,0)</f>
        <v>0</v>
      </c>
      <c r="L4" s="100">
        <f>IF(DataCollect[[#This Row],[Category]]="Building",50,0)</f>
        <v>0</v>
      </c>
      <c r="M4" s="100">
        <f>IF(DataCollect[[#This Row],[Category]]="Vehicle",8,0)</f>
        <v>0</v>
      </c>
      <c r="N4" s="100">
        <f>IF(DataCollect[[#This Row],[Category]]="Generators",20,0)</f>
        <v>0</v>
      </c>
      <c r="O4" s="100">
        <f>IF(DataCollect[[#This Row],[Category]]="Other",15,0)</f>
        <v>0</v>
      </c>
      <c r="P4" s="100">
        <f>IF(DataCollect[[#This Row],[Current Condition]]="Bad",(-1*LifeExpect[[#This Row],[LIFE REMAINING]]),0)</f>
        <v>0</v>
      </c>
      <c r="Q4" s="100">
        <f>IF(DataCollect[[#This Row],[Current Condition]]="Fair",(-0.5*LifeExpect[[#This Row],[LIFE REMAINING]]),0)</f>
        <v>0</v>
      </c>
      <c r="R4" s="100">
        <f>SUM(A4:O4)</f>
        <v>0</v>
      </c>
      <c r="S4" s="100">
        <f>IF((LifeExpect[[#This Row],[NORMAL]]-('1. Basic Information'!$F$7-DataCollect[[#This Row],[Installation Year]]))&gt;0, LifeExpect[[#This Row],[NORMAL]]-('1. Basic Information'!$F$7-DataCollect[[#This Row],[Installation Year]]), 0)</f>
        <v>0</v>
      </c>
      <c r="T4" s="100">
        <f>SUM($A4:$Q4)</f>
        <v>0</v>
      </c>
      <c r="U4" s="100">
        <f t="shared" ref="U4:U67" si="0">ROUNDDOWN($T4,0)</f>
        <v>0</v>
      </c>
    </row>
    <row r="5" spans="1:21" x14ac:dyDescent="0.25">
      <c r="A5" s="100">
        <f>IF(DataCollect[[#This Row],[Category]]="Pump",15,0)</f>
        <v>0</v>
      </c>
      <c r="B5" s="100">
        <f>IF(DataCollect[[#This Row],[Category]]="Hydrant",50,0)</f>
        <v>0</v>
      </c>
      <c r="C5" s="100">
        <f>IF(DataCollect[[#This Row],[Category]]="Meter",15,0)</f>
        <v>0</v>
      </c>
      <c r="D5" s="100">
        <f>IF(DataCollect[[#This Row],[Category]]="Pipe",35,0)</f>
        <v>0</v>
      </c>
      <c r="E5" s="100">
        <f>IF(DataCollect[[#This Row],[Category]]="Source",35,0)</f>
        <v>0</v>
      </c>
      <c r="F5" s="100">
        <f>IF(DataCollect[[#This Row],[Category]]="Tank",50,0)</f>
        <v>0</v>
      </c>
      <c r="G5" s="100">
        <f>IF(DataCollect[[#This Row],[Category]]="Analytical",10,0)</f>
        <v>0</v>
      </c>
      <c r="H5" s="100">
        <f>IF(DataCollect[[#This Row],[Category]]="Treatment",10,0)</f>
        <v>0</v>
      </c>
      <c r="I5" s="100">
        <f>IF(DataCollect[[#This Row],[Category]]="Valve",35,0)</f>
        <v>0</v>
      </c>
      <c r="J5" s="100">
        <f>IF(DataCollect[[#This Row],[Category]]="Control",15,0)</f>
        <v>0</v>
      </c>
      <c r="K5" s="100">
        <f>IF(DataCollect[[#This Row],[Category]]="Safety",10,0)</f>
        <v>0</v>
      </c>
      <c r="L5" s="100">
        <f>IF(DataCollect[[#This Row],[Category]]="Building",50,0)</f>
        <v>0</v>
      </c>
      <c r="M5" s="100">
        <f>IF(DataCollect[[#This Row],[Category]]="Vehicle",8,0)</f>
        <v>0</v>
      </c>
      <c r="N5" s="100">
        <f>IF(DataCollect[[#This Row],[Category]]="Generators",20,0)</f>
        <v>0</v>
      </c>
      <c r="O5" s="100">
        <f>IF(DataCollect[[#This Row],[Category]]="Other",15,0)</f>
        <v>0</v>
      </c>
      <c r="P5" s="100">
        <f>IF(DataCollect[[#This Row],[Current Condition]]="Bad",(-1*LifeExpect[[#This Row],[LIFE REMAINING]]),0)</f>
        <v>0</v>
      </c>
      <c r="Q5" s="100">
        <f>IF(DataCollect[[#This Row],[Current Condition]]="Fair",(-0.5*LifeExpect[[#This Row],[LIFE REMAINING]]),0)</f>
        <v>0</v>
      </c>
      <c r="R5" s="100">
        <f t="shared" ref="R5:R67" si="1">SUM(A5:O5)</f>
        <v>0</v>
      </c>
      <c r="S5" s="100">
        <f>IF((LifeExpect[[#This Row],[NORMAL]]-('1. Basic Information'!$F$7-DataCollect[[#This Row],[Installation Year]]))&gt;0, LifeExpect[[#This Row],[NORMAL]]-('1. Basic Information'!$F$7-DataCollect[[#This Row],[Installation Year]]), 0)</f>
        <v>0</v>
      </c>
      <c r="T5" s="100">
        <f t="shared" ref="T5:T67" si="2">SUM($A5:$Q5)</f>
        <v>0</v>
      </c>
      <c r="U5" s="100">
        <f t="shared" si="0"/>
        <v>0</v>
      </c>
    </row>
    <row r="6" spans="1:21" x14ac:dyDescent="0.25">
      <c r="A6" s="100">
        <f>IF(DataCollect[[#This Row],[Category]]="Pump",15,0)</f>
        <v>0</v>
      </c>
      <c r="B6" s="100">
        <f>IF(DataCollect[[#This Row],[Category]]="Hydrant",50,0)</f>
        <v>0</v>
      </c>
      <c r="C6" s="100">
        <f>IF(DataCollect[[#This Row],[Category]]="Meter",15,0)</f>
        <v>0</v>
      </c>
      <c r="D6" s="100">
        <f>IF(DataCollect[[#This Row],[Category]]="Pipe",35,0)</f>
        <v>0</v>
      </c>
      <c r="E6" s="100">
        <f>IF(DataCollect[[#This Row],[Category]]="Source",35,0)</f>
        <v>0</v>
      </c>
      <c r="F6" s="100">
        <f>IF(DataCollect[[#This Row],[Category]]="Tank",50,0)</f>
        <v>0</v>
      </c>
      <c r="G6" s="100">
        <f>IF(DataCollect[[#This Row],[Category]]="Analytical",10,0)</f>
        <v>0</v>
      </c>
      <c r="H6" s="100">
        <f>IF(DataCollect[[#This Row],[Category]]="Treatment",10,0)</f>
        <v>0</v>
      </c>
      <c r="I6" s="100">
        <f>IF(DataCollect[[#This Row],[Category]]="Valve",35,0)</f>
        <v>0</v>
      </c>
      <c r="J6" s="100">
        <f>IF(DataCollect[[#This Row],[Category]]="Control",15,0)</f>
        <v>0</v>
      </c>
      <c r="K6" s="100">
        <f>IF(DataCollect[[#This Row],[Category]]="Safety",10,0)</f>
        <v>0</v>
      </c>
      <c r="L6" s="100">
        <f>IF(DataCollect[[#This Row],[Category]]="Building",50,0)</f>
        <v>0</v>
      </c>
      <c r="M6" s="100">
        <f>IF(DataCollect[[#This Row],[Category]]="Vehicle",8,0)</f>
        <v>0</v>
      </c>
      <c r="N6" s="100">
        <f>IF(DataCollect[[#This Row],[Category]]="Generators",20,0)</f>
        <v>0</v>
      </c>
      <c r="O6" s="100">
        <f>IF(DataCollect[[#This Row],[Category]]="Other",15,0)</f>
        <v>0</v>
      </c>
      <c r="P6" s="100">
        <f>IF(DataCollect[[#This Row],[Current Condition]]="Bad",(-1*LifeExpect[[#This Row],[LIFE REMAINING]]),0)</f>
        <v>0</v>
      </c>
      <c r="Q6" s="100">
        <f>IF(DataCollect[[#This Row],[Current Condition]]="Fair",(-0.5*LifeExpect[[#This Row],[LIFE REMAINING]]),0)</f>
        <v>0</v>
      </c>
      <c r="R6" s="100">
        <f t="shared" si="1"/>
        <v>0</v>
      </c>
      <c r="S6" s="100">
        <f>IF((LifeExpect[[#This Row],[NORMAL]]-('1. Basic Information'!$F$7-DataCollect[[#This Row],[Installation Year]]))&gt;0, LifeExpect[[#This Row],[NORMAL]]-('1. Basic Information'!$F$7-DataCollect[[#This Row],[Installation Year]]), 0)</f>
        <v>0</v>
      </c>
      <c r="T6" s="100">
        <f t="shared" si="2"/>
        <v>0</v>
      </c>
      <c r="U6" s="100">
        <f t="shared" si="0"/>
        <v>0</v>
      </c>
    </row>
    <row r="7" spans="1:21" x14ac:dyDescent="0.25">
      <c r="A7" s="100">
        <f>IF(DataCollect[[#This Row],[Category]]="Pump",15,0)</f>
        <v>0</v>
      </c>
      <c r="B7" s="100">
        <f>IF(DataCollect[[#This Row],[Category]]="Hydrant",50,0)</f>
        <v>0</v>
      </c>
      <c r="C7" s="100">
        <f>IF(DataCollect[[#This Row],[Category]]="Meter",15,0)</f>
        <v>0</v>
      </c>
      <c r="D7" s="100">
        <f>IF(DataCollect[[#This Row],[Category]]="Pipe",35,0)</f>
        <v>0</v>
      </c>
      <c r="E7" s="100">
        <f>IF(DataCollect[[#This Row],[Category]]="Source",35,0)</f>
        <v>0</v>
      </c>
      <c r="F7" s="100">
        <f>IF(DataCollect[[#This Row],[Category]]="Tank",50,0)</f>
        <v>0</v>
      </c>
      <c r="G7" s="100">
        <f>IF(DataCollect[[#This Row],[Category]]="Analytical",10,0)</f>
        <v>0</v>
      </c>
      <c r="H7" s="100">
        <f>IF(DataCollect[[#This Row],[Category]]="Treatment",10,0)</f>
        <v>0</v>
      </c>
      <c r="I7" s="100">
        <f>IF(DataCollect[[#This Row],[Category]]="Valve",35,0)</f>
        <v>0</v>
      </c>
      <c r="J7" s="100">
        <f>IF(DataCollect[[#This Row],[Category]]="Control",15,0)</f>
        <v>0</v>
      </c>
      <c r="K7" s="100">
        <f>IF(DataCollect[[#This Row],[Category]]="Safety",10,0)</f>
        <v>0</v>
      </c>
      <c r="L7" s="100">
        <f>IF(DataCollect[[#This Row],[Category]]="Building",50,0)</f>
        <v>0</v>
      </c>
      <c r="M7" s="100">
        <f>IF(DataCollect[[#This Row],[Category]]="Vehicle",8,0)</f>
        <v>0</v>
      </c>
      <c r="N7" s="100">
        <f>IF(DataCollect[[#This Row],[Category]]="Generators",20,0)</f>
        <v>0</v>
      </c>
      <c r="O7" s="100">
        <f>IF(DataCollect[[#This Row],[Category]]="Other",15,0)</f>
        <v>0</v>
      </c>
      <c r="P7" s="100">
        <f>IF(DataCollect[[#This Row],[Current Condition]]="Bad",(-1*LifeExpect[[#This Row],[LIFE REMAINING]]),0)</f>
        <v>0</v>
      </c>
      <c r="Q7" s="100">
        <f>IF(DataCollect[[#This Row],[Current Condition]]="Fair",(-0.5*LifeExpect[[#This Row],[LIFE REMAINING]]),0)</f>
        <v>0</v>
      </c>
      <c r="R7" s="100">
        <f t="shared" si="1"/>
        <v>0</v>
      </c>
      <c r="S7" s="100">
        <f>IF((LifeExpect[[#This Row],[NORMAL]]-('1. Basic Information'!$F$7-DataCollect[[#This Row],[Installation Year]]))&gt;0, LifeExpect[[#This Row],[NORMAL]]-('1. Basic Information'!$F$7-DataCollect[[#This Row],[Installation Year]]), 0)</f>
        <v>0</v>
      </c>
      <c r="T7" s="100">
        <f t="shared" si="2"/>
        <v>0</v>
      </c>
      <c r="U7" s="100">
        <f t="shared" si="0"/>
        <v>0</v>
      </c>
    </row>
    <row r="8" spans="1:21" x14ac:dyDescent="0.25">
      <c r="A8" s="100">
        <f>IF(DataCollect[[#This Row],[Category]]="Pump",15,0)</f>
        <v>0</v>
      </c>
      <c r="B8" s="100">
        <f>IF(DataCollect[[#This Row],[Category]]="Hydrant",50,0)</f>
        <v>0</v>
      </c>
      <c r="C8" s="100">
        <f>IF(DataCollect[[#This Row],[Category]]="Meter",15,0)</f>
        <v>0</v>
      </c>
      <c r="D8" s="100">
        <f>IF(DataCollect[[#This Row],[Category]]="Pipe",35,0)</f>
        <v>0</v>
      </c>
      <c r="E8" s="100">
        <f>IF(DataCollect[[#This Row],[Category]]="Source",35,0)</f>
        <v>0</v>
      </c>
      <c r="F8" s="100">
        <f>IF(DataCollect[[#This Row],[Category]]="Tank",50,0)</f>
        <v>0</v>
      </c>
      <c r="G8" s="100">
        <f>IF(DataCollect[[#This Row],[Category]]="Analytical",10,0)</f>
        <v>0</v>
      </c>
      <c r="H8" s="100">
        <f>IF(DataCollect[[#This Row],[Category]]="Treatment",10,0)</f>
        <v>0</v>
      </c>
      <c r="I8" s="100">
        <f>IF(DataCollect[[#This Row],[Category]]="Valve",35,0)</f>
        <v>0</v>
      </c>
      <c r="J8" s="100">
        <f>IF(DataCollect[[#This Row],[Category]]="Control",15,0)</f>
        <v>0</v>
      </c>
      <c r="K8" s="100">
        <f>IF(DataCollect[[#This Row],[Category]]="Safety",10,0)</f>
        <v>0</v>
      </c>
      <c r="L8" s="100">
        <f>IF(DataCollect[[#This Row],[Category]]="Building",50,0)</f>
        <v>0</v>
      </c>
      <c r="M8" s="100">
        <f>IF(DataCollect[[#This Row],[Category]]="Vehicle",8,0)</f>
        <v>0</v>
      </c>
      <c r="N8" s="100">
        <f>IF(DataCollect[[#This Row],[Category]]="Generators",20,0)</f>
        <v>0</v>
      </c>
      <c r="O8" s="100">
        <f>IF(DataCollect[[#This Row],[Category]]="Other",15,0)</f>
        <v>0</v>
      </c>
      <c r="P8" s="100">
        <f>IF(DataCollect[[#This Row],[Current Condition]]="Bad",(-1*LifeExpect[[#This Row],[LIFE REMAINING]]),0)</f>
        <v>0</v>
      </c>
      <c r="Q8" s="100">
        <f>IF(DataCollect[[#This Row],[Current Condition]]="Fair",(-0.5*LifeExpect[[#This Row],[LIFE REMAINING]]),0)</f>
        <v>0</v>
      </c>
      <c r="R8" s="100">
        <f t="shared" si="1"/>
        <v>0</v>
      </c>
      <c r="S8" s="100">
        <f>IF((LifeExpect[[#This Row],[NORMAL]]-('1. Basic Information'!$F$7-DataCollect[[#This Row],[Installation Year]]))&gt;0, LifeExpect[[#This Row],[NORMAL]]-('1. Basic Information'!$F$7-DataCollect[[#This Row],[Installation Year]]), 0)</f>
        <v>0</v>
      </c>
      <c r="T8" s="100">
        <f t="shared" si="2"/>
        <v>0</v>
      </c>
      <c r="U8" s="100">
        <f t="shared" si="0"/>
        <v>0</v>
      </c>
    </row>
    <row r="9" spans="1:21" x14ac:dyDescent="0.25">
      <c r="A9" s="100">
        <f>IF(DataCollect[[#This Row],[Category]]="Pump",15,0)</f>
        <v>0</v>
      </c>
      <c r="B9" s="100">
        <f>IF(DataCollect[[#This Row],[Category]]="Hydrant",50,0)</f>
        <v>0</v>
      </c>
      <c r="C9" s="100">
        <f>IF(DataCollect[[#This Row],[Category]]="Meter",15,0)</f>
        <v>0</v>
      </c>
      <c r="D9" s="100">
        <f>IF(DataCollect[[#This Row],[Category]]="Pipe",35,0)</f>
        <v>0</v>
      </c>
      <c r="E9" s="100">
        <f>IF(DataCollect[[#This Row],[Category]]="Source",35,0)</f>
        <v>0</v>
      </c>
      <c r="F9" s="100">
        <f>IF(DataCollect[[#This Row],[Category]]="Tank",50,0)</f>
        <v>0</v>
      </c>
      <c r="G9" s="100">
        <f>IF(DataCollect[[#This Row],[Category]]="Analytical",10,0)</f>
        <v>0</v>
      </c>
      <c r="H9" s="100">
        <f>IF(DataCollect[[#This Row],[Category]]="Treatment",10,0)</f>
        <v>0</v>
      </c>
      <c r="I9" s="100">
        <f>IF(DataCollect[[#This Row],[Category]]="Valve",35,0)</f>
        <v>0</v>
      </c>
      <c r="J9" s="100">
        <f>IF(DataCollect[[#This Row],[Category]]="Control",15,0)</f>
        <v>0</v>
      </c>
      <c r="K9" s="100">
        <f>IF(DataCollect[[#This Row],[Category]]="Safety",10,0)</f>
        <v>0</v>
      </c>
      <c r="L9" s="100">
        <f>IF(DataCollect[[#This Row],[Category]]="Building",50,0)</f>
        <v>0</v>
      </c>
      <c r="M9" s="100">
        <f>IF(DataCollect[[#This Row],[Category]]="Vehicle",8,0)</f>
        <v>0</v>
      </c>
      <c r="N9" s="100">
        <f>IF(DataCollect[[#This Row],[Category]]="Generators",20,0)</f>
        <v>0</v>
      </c>
      <c r="O9" s="100">
        <f>IF(DataCollect[[#This Row],[Category]]="Other",15,0)</f>
        <v>0</v>
      </c>
      <c r="P9" s="100">
        <f>IF(DataCollect[[#This Row],[Current Condition]]="Bad",(-1*LifeExpect[[#This Row],[LIFE REMAINING]]),0)</f>
        <v>0</v>
      </c>
      <c r="Q9" s="100">
        <f>IF(DataCollect[[#This Row],[Current Condition]]="Fair",(-0.5*LifeExpect[[#This Row],[LIFE REMAINING]]),0)</f>
        <v>0</v>
      </c>
      <c r="R9" s="100">
        <f t="shared" si="1"/>
        <v>0</v>
      </c>
      <c r="S9" s="100">
        <f>IF((LifeExpect[[#This Row],[NORMAL]]-('1. Basic Information'!$F$7-DataCollect[[#This Row],[Installation Year]]))&gt;0, LifeExpect[[#This Row],[NORMAL]]-('1. Basic Information'!$F$7-DataCollect[[#This Row],[Installation Year]]), 0)</f>
        <v>0</v>
      </c>
      <c r="T9" s="100">
        <f t="shared" si="2"/>
        <v>0</v>
      </c>
      <c r="U9" s="100">
        <f t="shared" si="0"/>
        <v>0</v>
      </c>
    </row>
    <row r="10" spans="1:21" x14ac:dyDescent="0.25">
      <c r="A10" s="100">
        <f>IF(DataCollect[[#This Row],[Category]]="Pump",15,0)</f>
        <v>0</v>
      </c>
      <c r="B10" s="100">
        <f>IF(DataCollect[[#This Row],[Category]]="Hydrant",50,0)</f>
        <v>0</v>
      </c>
      <c r="C10" s="100">
        <f>IF(DataCollect[[#This Row],[Category]]="Meter",15,0)</f>
        <v>0</v>
      </c>
      <c r="D10" s="100">
        <f>IF(DataCollect[[#This Row],[Category]]="Pipe",35,0)</f>
        <v>0</v>
      </c>
      <c r="E10" s="100">
        <f>IF(DataCollect[[#This Row],[Category]]="Source",35,0)</f>
        <v>0</v>
      </c>
      <c r="F10" s="100">
        <f>IF(DataCollect[[#This Row],[Category]]="Tank",50,0)</f>
        <v>0</v>
      </c>
      <c r="G10" s="100">
        <f>IF(DataCollect[[#This Row],[Category]]="Analytical",10,0)</f>
        <v>0</v>
      </c>
      <c r="H10" s="100">
        <f>IF(DataCollect[[#This Row],[Category]]="Treatment",10,0)</f>
        <v>0</v>
      </c>
      <c r="I10" s="100">
        <f>IF(DataCollect[[#This Row],[Category]]="Valve",35,0)</f>
        <v>0</v>
      </c>
      <c r="J10" s="100">
        <f>IF(DataCollect[[#This Row],[Category]]="Control",15,0)</f>
        <v>0</v>
      </c>
      <c r="K10" s="100">
        <f>IF(DataCollect[[#This Row],[Category]]="Safety",10,0)</f>
        <v>0</v>
      </c>
      <c r="L10" s="100">
        <f>IF(DataCollect[[#This Row],[Category]]="Building",50,0)</f>
        <v>0</v>
      </c>
      <c r="M10" s="100">
        <f>IF(DataCollect[[#This Row],[Category]]="Vehicle",8,0)</f>
        <v>0</v>
      </c>
      <c r="N10" s="100">
        <f>IF(DataCollect[[#This Row],[Category]]="Generators",20,0)</f>
        <v>0</v>
      </c>
      <c r="O10" s="100">
        <f>IF(DataCollect[[#This Row],[Category]]="Other",15,0)</f>
        <v>0</v>
      </c>
      <c r="P10" s="100">
        <f>IF(DataCollect[[#This Row],[Current Condition]]="Bad",(-1*LifeExpect[[#This Row],[LIFE REMAINING]]),0)</f>
        <v>0</v>
      </c>
      <c r="Q10" s="100">
        <f>IF(DataCollect[[#This Row],[Current Condition]]="Fair",(-0.5*LifeExpect[[#This Row],[LIFE REMAINING]]),0)</f>
        <v>0</v>
      </c>
      <c r="R10" s="100">
        <f t="shared" si="1"/>
        <v>0</v>
      </c>
      <c r="S10" s="100">
        <f>IF((LifeExpect[[#This Row],[NORMAL]]-('1. Basic Information'!$F$7-DataCollect[[#This Row],[Installation Year]]))&gt;0, LifeExpect[[#This Row],[NORMAL]]-('1. Basic Information'!$F$7-DataCollect[[#This Row],[Installation Year]]), 0)</f>
        <v>0</v>
      </c>
      <c r="T10" s="100">
        <f t="shared" si="2"/>
        <v>0</v>
      </c>
      <c r="U10" s="100">
        <f t="shared" si="0"/>
        <v>0</v>
      </c>
    </row>
    <row r="11" spans="1:21" x14ac:dyDescent="0.25">
      <c r="A11" s="100">
        <f>IF(DataCollect[[#This Row],[Category]]="Pump",15,0)</f>
        <v>0</v>
      </c>
      <c r="B11" s="100">
        <f>IF(DataCollect[[#This Row],[Category]]="Hydrant",50,0)</f>
        <v>0</v>
      </c>
      <c r="C11" s="100">
        <f>IF(DataCollect[[#This Row],[Category]]="Meter",15,0)</f>
        <v>0</v>
      </c>
      <c r="D11" s="100">
        <f>IF(DataCollect[[#This Row],[Category]]="Pipe",35,0)</f>
        <v>0</v>
      </c>
      <c r="E11" s="100">
        <f>IF(DataCollect[[#This Row],[Category]]="Source",35,0)</f>
        <v>0</v>
      </c>
      <c r="F11" s="100">
        <f>IF(DataCollect[[#This Row],[Category]]="Tank",50,0)</f>
        <v>0</v>
      </c>
      <c r="G11" s="100">
        <f>IF(DataCollect[[#This Row],[Category]]="Analytical",10,0)</f>
        <v>0</v>
      </c>
      <c r="H11" s="100">
        <f>IF(DataCollect[[#This Row],[Category]]="Treatment",10,0)</f>
        <v>0</v>
      </c>
      <c r="I11" s="100">
        <f>IF(DataCollect[[#This Row],[Category]]="Valve",35,0)</f>
        <v>0</v>
      </c>
      <c r="J11" s="100">
        <f>IF(DataCollect[[#This Row],[Category]]="Control",15,0)</f>
        <v>0</v>
      </c>
      <c r="K11" s="100">
        <f>IF(DataCollect[[#This Row],[Category]]="Safety",10,0)</f>
        <v>0</v>
      </c>
      <c r="L11" s="100">
        <f>IF(DataCollect[[#This Row],[Category]]="Building",50,0)</f>
        <v>0</v>
      </c>
      <c r="M11" s="100">
        <f>IF(DataCollect[[#This Row],[Category]]="Vehicle",8,0)</f>
        <v>0</v>
      </c>
      <c r="N11" s="100">
        <f>IF(DataCollect[[#This Row],[Category]]="Generators",20,0)</f>
        <v>0</v>
      </c>
      <c r="O11" s="100">
        <f>IF(DataCollect[[#This Row],[Category]]="Other",15,0)</f>
        <v>0</v>
      </c>
      <c r="P11" s="100">
        <f>IF(DataCollect[[#This Row],[Current Condition]]="Bad",(-1*LifeExpect[[#This Row],[LIFE REMAINING]]),0)</f>
        <v>0</v>
      </c>
      <c r="Q11" s="100">
        <f>IF(DataCollect[[#This Row],[Current Condition]]="Fair",(-0.5*LifeExpect[[#This Row],[LIFE REMAINING]]),0)</f>
        <v>0</v>
      </c>
      <c r="R11" s="100">
        <f t="shared" si="1"/>
        <v>0</v>
      </c>
      <c r="S11" s="100">
        <f>IF((LifeExpect[[#This Row],[NORMAL]]-('1. Basic Information'!$F$7-DataCollect[[#This Row],[Installation Year]]))&gt;0, LifeExpect[[#This Row],[NORMAL]]-('1. Basic Information'!$F$7-DataCollect[[#This Row],[Installation Year]]), 0)</f>
        <v>0</v>
      </c>
      <c r="T11" s="100">
        <f t="shared" si="2"/>
        <v>0</v>
      </c>
      <c r="U11" s="100">
        <f t="shared" si="0"/>
        <v>0</v>
      </c>
    </row>
    <row r="12" spans="1:21" x14ac:dyDescent="0.25">
      <c r="A12" s="100">
        <f>IF(DataCollect[[#This Row],[Category]]="Pump",15,0)</f>
        <v>0</v>
      </c>
      <c r="B12" s="100">
        <f>IF(DataCollect[[#This Row],[Category]]="Hydrant",50,0)</f>
        <v>0</v>
      </c>
      <c r="C12" s="100">
        <f>IF(DataCollect[[#This Row],[Category]]="Meter",15,0)</f>
        <v>0</v>
      </c>
      <c r="D12" s="100">
        <f>IF(DataCollect[[#This Row],[Category]]="Pipe",35,0)</f>
        <v>0</v>
      </c>
      <c r="E12" s="100">
        <f>IF(DataCollect[[#This Row],[Category]]="Source",35,0)</f>
        <v>0</v>
      </c>
      <c r="F12" s="100">
        <f>IF(DataCollect[[#This Row],[Category]]="Tank",50,0)</f>
        <v>0</v>
      </c>
      <c r="G12" s="100">
        <f>IF(DataCollect[[#This Row],[Category]]="Analytical",10,0)</f>
        <v>0</v>
      </c>
      <c r="H12" s="100">
        <f>IF(DataCollect[[#This Row],[Category]]="Treatment",10,0)</f>
        <v>0</v>
      </c>
      <c r="I12" s="100">
        <f>IF(DataCollect[[#This Row],[Category]]="Valve",35,0)</f>
        <v>0</v>
      </c>
      <c r="J12" s="100">
        <f>IF(DataCollect[[#This Row],[Category]]="Control",15,0)</f>
        <v>0</v>
      </c>
      <c r="K12" s="100">
        <f>IF(DataCollect[[#This Row],[Category]]="Safety",10,0)</f>
        <v>0</v>
      </c>
      <c r="L12" s="100">
        <f>IF(DataCollect[[#This Row],[Category]]="Building",50,0)</f>
        <v>0</v>
      </c>
      <c r="M12" s="100">
        <f>IF(DataCollect[[#This Row],[Category]]="Vehicle",8,0)</f>
        <v>0</v>
      </c>
      <c r="N12" s="100">
        <f>IF(DataCollect[[#This Row],[Category]]="Generators",20,0)</f>
        <v>0</v>
      </c>
      <c r="O12" s="100">
        <f>IF(DataCollect[[#This Row],[Category]]="Other",15,0)</f>
        <v>0</v>
      </c>
      <c r="P12" s="100">
        <f>IF(DataCollect[[#This Row],[Current Condition]]="Bad",(-1*LifeExpect[[#This Row],[LIFE REMAINING]]),0)</f>
        <v>0</v>
      </c>
      <c r="Q12" s="100">
        <f>IF(DataCollect[[#This Row],[Current Condition]]="Fair",(-0.5*LifeExpect[[#This Row],[LIFE REMAINING]]),0)</f>
        <v>0</v>
      </c>
      <c r="R12" s="100">
        <f t="shared" si="1"/>
        <v>0</v>
      </c>
      <c r="S12" s="100">
        <f>IF((LifeExpect[[#This Row],[NORMAL]]-('1. Basic Information'!$F$7-DataCollect[[#This Row],[Installation Year]]))&gt;0, LifeExpect[[#This Row],[NORMAL]]-('1. Basic Information'!$F$7-DataCollect[[#This Row],[Installation Year]]), 0)</f>
        <v>0</v>
      </c>
      <c r="T12" s="100">
        <f t="shared" si="2"/>
        <v>0</v>
      </c>
      <c r="U12" s="100">
        <f t="shared" si="0"/>
        <v>0</v>
      </c>
    </row>
    <row r="13" spans="1:21" x14ac:dyDescent="0.25">
      <c r="A13" s="100">
        <f>IF(DataCollect[[#This Row],[Category]]="Pump",15,0)</f>
        <v>0</v>
      </c>
      <c r="B13" s="100">
        <f>IF(DataCollect[[#This Row],[Category]]="Hydrant",50,0)</f>
        <v>0</v>
      </c>
      <c r="C13" s="100">
        <f>IF(DataCollect[[#This Row],[Category]]="Meter",15,0)</f>
        <v>0</v>
      </c>
      <c r="D13" s="100">
        <f>IF(DataCollect[[#This Row],[Category]]="Pipe",35,0)</f>
        <v>0</v>
      </c>
      <c r="E13" s="100">
        <f>IF(DataCollect[[#This Row],[Category]]="Source",35,0)</f>
        <v>0</v>
      </c>
      <c r="F13" s="100">
        <f>IF(DataCollect[[#This Row],[Category]]="Tank",50,0)</f>
        <v>0</v>
      </c>
      <c r="G13" s="100">
        <f>IF(DataCollect[[#This Row],[Category]]="Analytical",10,0)</f>
        <v>0</v>
      </c>
      <c r="H13" s="100">
        <f>IF(DataCollect[[#This Row],[Category]]="Treatment",10,0)</f>
        <v>0</v>
      </c>
      <c r="I13" s="100">
        <f>IF(DataCollect[[#This Row],[Category]]="Valve",35,0)</f>
        <v>0</v>
      </c>
      <c r="J13" s="100">
        <f>IF(DataCollect[[#This Row],[Category]]="Control",15,0)</f>
        <v>0</v>
      </c>
      <c r="K13" s="100">
        <f>IF(DataCollect[[#This Row],[Category]]="Safety",10,0)</f>
        <v>0</v>
      </c>
      <c r="L13" s="100">
        <f>IF(DataCollect[[#This Row],[Category]]="Building",50,0)</f>
        <v>0</v>
      </c>
      <c r="M13" s="100">
        <f>IF(DataCollect[[#This Row],[Category]]="Vehicle",8,0)</f>
        <v>0</v>
      </c>
      <c r="N13" s="100">
        <f>IF(DataCollect[[#This Row],[Category]]="Generators",20,0)</f>
        <v>0</v>
      </c>
      <c r="O13" s="100">
        <f>IF(DataCollect[[#This Row],[Category]]="Other",15,0)</f>
        <v>0</v>
      </c>
      <c r="P13" s="100">
        <f>IF(DataCollect[[#This Row],[Current Condition]]="Bad",(-1*LifeExpect[[#This Row],[LIFE REMAINING]]),0)</f>
        <v>0</v>
      </c>
      <c r="Q13" s="100">
        <f>IF(DataCollect[[#This Row],[Current Condition]]="Fair",(-0.5*LifeExpect[[#This Row],[LIFE REMAINING]]),0)</f>
        <v>0</v>
      </c>
      <c r="R13" s="100">
        <f t="shared" si="1"/>
        <v>0</v>
      </c>
      <c r="S13" s="100">
        <f>IF((LifeExpect[[#This Row],[NORMAL]]-('1. Basic Information'!$F$7-DataCollect[[#This Row],[Installation Year]]))&gt;0, LifeExpect[[#This Row],[NORMAL]]-('1. Basic Information'!$F$7-DataCollect[[#This Row],[Installation Year]]), 0)</f>
        <v>0</v>
      </c>
      <c r="T13" s="100">
        <f t="shared" si="2"/>
        <v>0</v>
      </c>
      <c r="U13" s="100">
        <f t="shared" si="0"/>
        <v>0</v>
      </c>
    </row>
    <row r="14" spans="1:21" x14ac:dyDescent="0.25">
      <c r="A14" s="100">
        <f>IF(DataCollect[[#This Row],[Category]]="Pump",15,0)</f>
        <v>0</v>
      </c>
      <c r="B14" s="100">
        <f>IF(DataCollect[[#This Row],[Category]]="Hydrant",50,0)</f>
        <v>0</v>
      </c>
      <c r="C14" s="100">
        <f>IF(DataCollect[[#This Row],[Category]]="Meter",15,0)</f>
        <v>0</v>
      </c>
      <c r="D14" s="100">
        <f>IF(DataCollect[[#This Row],[Category]]="Pipe",35,0)</f>
        <v>0</v>
      </c>
      <c r="E14" s="100">
        <f>IF(DataCollect[[#This Row],[Category]]="Source",35,0)</f>
        <v>0</v>
      </c>
      <c r="F14" s="100">
        <f>IF(DataCollect[[#This Row],[Category]]="Tank",50,0)</f>
        <v>0</v>
      </c>
      <c r="G14" s="100">
        <f>IF(DataCollect[[#This Row],[Category]]="Analytical",10,0)</f>
        <v>0</v>
      </c>
      <c r="H14" s="100">
        <f>IF(DataCollect[[#This Row],[Category]]="Treatment",10,0)</f>
        <v>0</v>
      </c>
      <c r="I14" s="100">
        <f>IF(DataCollect[[#This Row],[Category]]="Valve",35,0)</f>
        <v>0</v>
      </c>
      <c r="J14" s="100">
        <f>IF(DataCollect[[#This Row],[Category]]="Control",15,0)</f>
        <v>0</v>
      </c>
      <c r="K14" s="100">
        <f>IF(DataCollect[[#This Row],[Category]]="Safety",10,0)</f>
        <v>0</v>
      </c>
      <c r="L14" s="100">
        <f>IF(DataCollect[[#This Row],[Category]]="Building",50,0)</f>
        <v>0</v>
      </c>
      <c r="M14" s="100">
        <f>IF(DataCollect[[#This Row],[Category]]="Vehicle",8,0)</f>
        <v>0</v>
      </c>
      <c r="N14" s="100">
        <f>IF(DataCollect[[#This Row],[Category]]="Generators",20,0)</f>
        <v>0</v>
      </c>
      <c r="O14" s="100">
        <f>IF(DataCollect[[#This Row],[Category]]="Other",15,0)</f>
        <v>0</v>
      </c>
      <c r="P14" s="100">
        <f>IF(DataCollect[[#This Row],[Current Condition]]="Bad",(-1*LifeExpect[[#This Row],[LIFE REMAINING]]),0)</f>
        <v>0</v>
      </c>
      <c r="Q14" s="100">
        <f>IF(DataCollect[[#This Row],[Current Condition]]="Fair",(-0.5*LifeExpect[[#This Row],[LIFE REMAINING]]),0)</f>
        <v>0</v>
      </c>
      <c r="R14" s="100">
        <f t="shared" si="1"/>
        <v>0</v>
      </c>
      <c r="S14" s="100">
        <f>IF((LifeExpect[[#This Row],[NORMAL]]-('1. Basic Information'!$F$7-DataCollect[[#This Row],[Installation Year]]))&gt;0, LifeExpect[[#This Row],[NORMAL]]-('1. Basic Information'!$F$7-DataCollect[[#This Row],[Installation Year]]), 0)</f>
        <v>0</v>
      </c>
      <c r="T14" s="100">
        <f t="shared" si="2"/>
        <v>0</v>
      </c>
      <c r="U14" s="100">
        <f t="shared" si="0"/>
        <v>0</v>
      </c>
    </row>
    <row r="15" spans="1:21" x14ac:dyDescent="0.25">
      <c r="A15" s="100">
        <f>IF(DataCollect[[#This Row],[Category]]="Pump",15,0)</f>
        <v>0</v>
      </c>
      <c r="B15" s="100">
        <f>IF(DataCollect[[#This Row],[Category]]="Hydrant",50,0)</f>
        <v>0</v>
      </c>
      <c r="C15" s="100">
        <f>IF(DataCollect[[#This Row],[Category]]="Meter",15,0)</f>
        <v>0</v>
      </c>
      <c r="D15" s="100">
        <f>IF(DataCollect[[#This Row],[Category]]="Pipe",35,0)</f>
        <v>0</v>
      </c>
      <c r="E15" s="100">
        <f>IF(DataCollect[[#This Row],[Category]]="Source",35,0)</f>
        <v>0</v>
      </c>
      <c r="F15" s="100">
        <f>IF(DataCollect[[#This Row],[Category]]="Tank",50,0)</f>
        <v>0</v>
      </c>
      <c r="G15" s="100">
        <f>IF(DataCollect[[#This Row],[Category]]="Analytical",10,0)</f>
        <v>0</v>
      </c>
      <c r="H15" s="100">
        <f>IF(DataCollect[[#This Row],[Category]]="Treatment",10,0)</f>
        <v>0</v>
      </c>
      <c r="I15" s="100">
        <f>IF(DataCollect[[#This Row],[Category]]="Valve",35,0)</f>
        <v>0</v>
      </c>
      <c r="J15" s="100">
        <f>IF(DataCollect[[#This Row],[Category]]="Control",15,0)</f>
        <v>0</v>
      </c>
      <c r="K15" s="100">
        <f>IF(DataCollect[[#This Row],[Category]]="Safety",10,0)</f>
        <v>0</v>
      </c>
      <c r="L15" s="100">
        <f>IF(DataCollect[[#This Row],[Category]]="Building",50,0)</f>
        <v>0</v>
      </c>
      <c r="M15" s="100">
        <f>IF(DataCollect[[#This Row],[Category]]="Vehicle",8,0)</f>
        <v>0</v>
      </c>
      <c r="N15" s="100">
        <f>IF(DataCollect[[#This Row],[Category]]="Generators",20,0)</f>
        <v>0</v>
      </c>
      <c r="O15" s="100">
        <f>IF(DataCollect[[#This Row],[Category]]="Other",15,0)</f>
        <v>0</v>
      </c>
      <c r="P15" s="100">
        <f>IF(DataCollect[[#This Row],[Current Condition]]="Bad",(-1*LifeExpect[[#This Row],[LIFE REMAINING]]),0)</f>
        <v>0</v>
      </c>
      <c r="Q15" s="100">
        <f>IF(DataCollect[[#This Row],[Current Condition]]="Fair",(-0.5*LifeExpect[[#This Row],[LIFE REMAINING]]),0)</f>
        <v>0</v>
      </c>
      <c r="R15" s="100">
        <f t="shared" si="1"/>
        <v>0</v>
      </c>
      <c r="S15" s="100">
        <f>IF((LifeExpect[[#This Row],[NORMAL]]-('1. Basic Information'!$F$7-DataCollect[[#This Row],[Installation Year]]))&gt;0, LifeExpect[[#This Row],[NORMAL]]-('1. Basic Information'!$F$7-DataCollect[[#This Row],[Installation Year]]), 0)</f>
        <v>0</v>
      </c>
      <c r="T15" s="100">
        <f t="shared" si="2"/>
        <v>0</v>
      </c>
      <c r="U15" s="100">
        <f t="shared" si="0"/>
        <v>0</v>
      </c>
    </row>
    <row r="16" spans="1:21" x14ac:dyDescent="0.25">
      <c r="A16" s="100">
        <f>IF(DataCollect[[#This Row],[Category]]="Pump",15,0)</f>
        <v>0</v>
      </c>
      <c r="B16" s="100">
        <f>IF(DataCollect[[#This Row],[Category]]="Hydrant",50,0)</f>
        <v>0</v>
      </c>
      <c r="C16" s="100">
        <f>IF(DataCollect[[#This Row],[Category]]="Meter",15,0)</f>
        <v>0</v>
      </c>
      <c r="D16" s="100">
        <f>IF(DataCollect[[#This Row],[Category]]="Pipe",35,0)</f>
        <v>0</v>
      </c>
      <c r="E16" s="100">
        <f>IF(DataCollect[[#This Row],[Category]]="Source",35,0)</f>
        <v>0</v>
      </c>
      <c r="F16" s="100">
        <f>IF(DataCollect[[#This Row],[Category]]="Tank",50,0)</f>
        <v>0</v>
      </c>
      <c r="G16" s="100">
        <f>IF(DataCollect[[#This Row],[Category]]="Analytical",10,0)</f>
        <v>0</v>
      </c>
      <c r="H16" s="100">
        <f>IF(DataCollect[[#This Row],[Category]]="Treatment",10,0)</f>
        <v>0</v>
      </c>
      <c r="I16" s="100">
        <f>IF(DataCollect[[#This Row],[Category]]="Valve",35,0)</f>
        <v>0</v>
      </c>
      <c r="J16" s="100">
        <f>IF(DataCollect[[#This Row],[Category]]="Control",15,0)</f>
        <v>0</v>
      </c>
      <c r="K16" s="100">
        <f>IF(DataCollect[[#This Row],[Category]]="Safety",10,0)</f>
        <v>0</v>
      </c>
      <c r="L16" s="100">
        <f>IF(DataCollect[[#This Row],[Category]]="Building",50,0)</f>
        <v>0</v>
      </c>
      <c r="M16" s="100">
        <f>IF(DataCollect[[#This Row],[Category]]="Vehicle",8,0)</f>
        <v>0</v>
      </c>
      <c r="N16" s="100">
        <f>IF(DataCollect[[#This Row],[Category]]="Generators",20,0)</f>
        <v>0</v>
      </c>
      <c r="O16" s="100">
        <f>IF(DataCollect[[#This Row],[Category]]="Other",15,0)</f>
        <v>0</v>
      </c>
      <c r="P16" s="100">
        <f>IF(DataCollect[[#This Row],[Current Condition]]="Bad",(-1*LifeExpect[[#This Row],[LIFE REMAINING]]),0)</f>
        <v>0</v>
      </c>
      <c r="Q16" s="100">
        <f>IF(DataCollect[[#This Row],[Current Condition]]="Fair",(-0.5*LifeExpect[[#This Row],[LIFE REMAINING]]),0)</f>
        <v>0</v>
      </c>
      <c r="R16" s="100">
        <f t="shared" si="1"/>
        <v>0</v>
      </c>
      <c r="S16" s="100">
        <f>IF((LifeExpect[[#This Row],[NORMAL]]-('1. Basic Information'!$F$7-DataCollect[[#This Row],[Installation Year]]))&gt;0, LifeExpect[[#This Row],[NORMAL]]-('1. Basic Information'!$F$7-DataCollect[[#This Row],[Installation Year]]), 0)</f>
        <v>0</v>
      </c>
      <c r="T16" s="100">
        <f t="shared" si="2"/>
        <v>0</v>
      </c>
      <c r="U16" s="100">
        <f t="shared" si="0"/>
        <v>0</v>
      </c>
    </row>
    <row r="17" spans="1:21" x14ac:dyDescent="0.25">
      <c r="A17" s="100">
        <f>IF(DataCollect[[#This Row],[Category]]="Pump",15,0)</f>
        <v>0</v>
      </c>
      <c r="B17" s="100">
        <f>IF(DataCollect[[#This Row],[Category]]="Hydrant",50,0)</f>
        <v>0</v>
      </c>
      <c r="C17" s="100">
        <f>IF(DataCollect[[#This Row],[Category]]="Meter",15,0)</f>
        <v>0</v>
      </c>
      <c r="D17" s="100">
        <f>IF(DataCollect[[#This Row],[Category]]="Pipe",35,0)</f>
        <v>0</v>
      </c>
      <c r="E17" s="100">
        <f>IF(DataCollect[[#This Row],[Category]]="Source",35,0)</f>
        <v>0</v>
      </c>
      <c r="F17" s="100">
        <f>IF(DataCollect[[#This Row],[Category]]="Tank",50,0)</f>
        <v>0</v>
      </c>
      <c r="G17" s="100">
        <f>IF(DataCollect[[#This Row],[Category]]="Analytical",10,0)</f>
        <v>0</v>
      </c>
      <c r="H17" s="100">
        <f>IF(DataCollect[[#This Row],[Category]]="Treatment",10,0)</f>
        <v>0</v>
      </c>
      <c r="I17" s="100">
        <f>IF(DataCollect[[#This Row],[Category]]="Valve",35,0)</f>
        <v>0</v>
      </c>
      <c r="J17" s="100">
        <f>IF(DataCollect[[#This Row],[Category]]="Control",15,0)</f>
        <v>0</v>
      </c>
      <c r="K17" s="100">
        <f>IF(DataCollect[[#This Row],[Category]]="Safety",10,0)</f>
        <v>0</v>
      </c>
      <c r="L17" s="100">
        <f>IF(DataCollect[[#This Row],[Category]]="Building",50,0)</f>
        <v>0</v>
      </c>
      <c r="M17" s="100">
        <f>IF(DataCollect[[#This Row],[Category]]="Vehicle",8,0)</f>
        <v>0</v>
      </c>
      <c r="N17" s="100">
        <f>IF(DataCollect[[#This Row],[Category]]="Generators",20,0)</f>
        <v>0</v>
      </c>
      <c r="O17" s="100">
        <f>IF(DataCollect[[#This Row],[Category]]="Other",15,0)</f>
        <v>0</v>
      </c>
      <c r="P17" s="100">
        <f>IF(DataCollect[[#This Row],[Current Condition]]="Bad",(-1*LifeExpect[[#This Row],[LIFE REMAINING]]),0)</f>
        <v>0</v>
      </c>
      <c r="Q17" s="100">
        <f>IF(DataCollect[[#This Row],[Current Condition]]="Fair",(-0.5*LifeExpect[[#This Row],[LIFE REMAINING]]),0)</f>
        <v>0</v>
      </c>
      <c r="R17" s="100">
        <f t="shared" si="1"/>
        <v>0</v>
      </c>
      <c r="S17" s="100">
        <f>IF((LifeExpect[[#This Row],[NORMAL]]-('1. Basic Information'!$F$7-DataCollect[[#This Row],[Installation Year]]))&gt;0, LifeExpect[[#This Row],[NORMAL]]-('1. Basic Information'!$F$7-DataCollect[[#This Row],[Installation Year]]), 0)</f>
        <v>0</v>
      </c>
      <c r="T17" s="100">
        <f t="shared" si="2"/>
        <v>0</v>
      </c>
      <c r="U17" s="100">
        <f t="shared" si="0"/>
        <v>0</v>
      </c>
    </row>
    <row r="18" spans="1:21" x14ac:dyDescent="0.25">
      <c r="A18" s="100">
        <f>IF(DataCollect[[#This Row],[Category]]="Pump",15,0)</f>
        <v>0</v>
      </c>
      <c r="B18" s="100">
        <f>IF(DataCollect[[#This Row],[Category]]="Hydrant",50,0)</f>
        <v>0</v>
      </c>
      <c r="C18" s="100">
        <f>IF(DataCollect[[#This Row],[Category]]="Meter",15,0)</f>
        <v>0</v>
      </c>
      <c r="D18" s="100">
        <f>IF(DataCollect[[#This Row],[Category]]="Pipe",35,0)</f>
        <v>0</v>
      </c>
      <c r="E18" s="100">
        <f>IF(DataCollect[[#This Row],[Category]]="Source",35,0)</f>
        <v>0</v>
      </c>
      <c r="F18" s="100">
        <f>IF(DataCollect[[#This Row],[Category]]="Tank",50,0)</f>
        <v>0</v>
      </c>
      <c r="G18" s="100">
        <f>IF(DataCollect[[#This Row],[Category]]="Analytical",10,0)</f>
        <v>0</v>
      </c>
      <c r="H18" s="100">
        <f>IF(DataCollect[[#This Row],[Category]]="Treatment",10,0)</f>
        <v>0</v>
      </c>
      <c r="I18" s="100">
        <f>IF(DataCollect[[#This Row],[Category]]="Valve",35,0)</f>
        <v>0</v>
      </c>
      <c r="J18" s="100">
        <f>IF(DataCollect[[#This Row],[Category]]="Control",15,0)</f>
        <v>0</v>
      </c>
      <c r="K18" s="100">
        <f>IF(DataCollect[[#This Row],[Category]]="Safety",10,0)</f>
        <v>0</v>
      </c>
      <c r="L18" s="100">
        <f>IF(DataCollect[[#This Row],[Category]]="Building",50,0)</f>
        <v>0</v>
      </c>
      <c r="M18" s="100">
        <f>IF(DataCollect[[#This Row],[Category]]="Vehicle",8,0)</f>
        <v>0</v>
      </c>
      <c r="N18" s="100">
        <f>IF(DataCollect[[#This Row],[Category]]="Generators",20,0)</f>
        <v>0</v>
      </c>
      <c r="O18" s="100">
        <f>IF(DataCollect[[#This Row],[Category]]="Other",15,0)</f>
        <v>0</v>
      </c>
      <c r="P18" s="100">
        <f>IF(DataCollect[[#This Row],[Current Condition]]="Bad",(-1*LifeExpect[[#This Row],[LIFE REMAINING]]),0)</f>
        <v>0</v>
      </c>
      <c r="Q18" s="100">
        <f>IF(DataCollect[[#This Row],[Current Condition]]="Fair",(-0.5*LifeExpect[[#This Row],[LIFE REMAINING]]),0)</f>
        <v>0</v>
      </c>
      <c r="R18" s="100">
        <f t="shared" si="1"/>
        <v>0</v>
      </c>
      <c r="S18" s="100">
        <f>IF((LifeExpect[[#This Row],[NORMAL]]-('1. Basic Information'!$F$7-DataCollect[[#This Row],[Installation Year]]))&gt;0, LifeExpect[[#This Row],[NORMAL]]-('1. Basic Information'!$F$7-DataCollect[[#This Row],[Installation Year]]), 0)</f>
        <v>0</v>
      </c>
      <c r="T18" s="100">
        <f t="shared" si="2"/>
        <v>0</v>
      </c>
      <c r="U18" s="100">
        <f t="shared" si="0"/>
        <v>0</v>
      </c>
    </row>
    <row r="19" spans="1:21" x14ac:dyDescent="0.25">
      <c r="A19" s="100">
        <f>IF(DataCollect[[#This Row],[Category]]="Pump",15,0)</f>
        <v>0</v>
      </c>
      <c r="B19" s="100">
        <f>IF(DataCollect[[#This Row],[Category]]="Hydrant",50,0)</f>
        <v>0</v>
      </c>
      <c r="C19" s="100">
        <f>IF(DataCollect[[#This Row],[Category]]="Meter",15,0)</f>
        <v>0</v>
      </c>
      <c r="D19" s="100">
        <f>IF(DataCollect[[#This Row],[Category]]="Pipe",35,0)</f>
        <v>0</v>
      </c>
      <c r="E19" s="100">
        <f>IF(DataCollect[[#This Row],[Category]]="Source",35,0)</f>
        <v>0</v>
      </c>
      <c r="F19" s="100">
        <f>IF(DataCollect[[#This Row],[Category]]="Tank",50,0)</f>
        <v>0</v>
      </c>
      <c r="G19" s="100">
        <f>IF(DataCollect[[#This Row],[Category]]="Analytical",10,0)</f>
        <v>0</v>
      </c>
      <c r="H19" s="100">
        <f>IF(DataCollect[[#This Row],[Category]]="Treatment",10,0)</f>
        <v>0</v>
      </c>
      <c r="I19" s="100">
        <f>IF(DataCollect[[#This Row],[Category]]="Valve",35,0)</f>
        <v>0</v>
      </c>
      <c r="J19" s="100">
        <f>IF(DataCollect[[#This Row],[Category]]="Control",15,0)</f>
        <v>0</v>
      </c>
      <c r="K19" s="100">
        <f>IF(DataCollect[[#This Row],[Category]]="Safety",10,0)</f>
        <v>0</v>
      </c>
      <c r="L19" s="100">
        <f>IF(DataCollect[[#This Row],[Category]]="Building",50,0)</f>
        <v>0</v>
      </c>
      <c r="M19" s="100">
        <f>IF(DataCollect[[#This Row],[Category]]="Vehicle",8,0)</f>
        <v>0</v>
      </c>
      <c r="N19" s="100">
        <f>IF(DataCollect[[#This Row],[Category]]="Generators",20,0)</f>
        <v>0</v>
      </c>
      <c r="O19" s="100">
        <f>IF(DataCollect[[#This Row],[Category]]="Other",15,0)</f>
        <v>0</v>
      </c>
      <c r="P19" s="100">
        <f>IF(DataCollect[[#This Row],[Current Condition]]="Bad",(-1*LifeExpect[[#This Row],[LIFE REMAINING]]),0)</f>
        <v>0</v>
      </c>
      <c r="Q19" s="100">
        <f>IF(DataCollect[[#This Row],[Current Condition]]="Fair",(-0.5*LifeExpect[[#This Row],[LIFE REMAINING]]),0)</f>
        <v>0</v>
      </c>
      <c r="R19" s="100">
        <f t="shared" si="1"/>
        <v>0</v>
      </c>
      <c r="S19" s="100">
        <f>IF((LifeExpect[[#This Row],[NORMAL]]-('1. Basic Information'!$F$7-DataCollect[[#This Row],[Installation Year]]))&gt;0, LifeExpect[[#This Row],[NORMAL]]-('1. Basic Information'!$F$7-DataCollect[[#This Row],[Installation Year]]), 0)</f>
        <v>0</v>
      </c>
      <c r="T19" s="100">
        <f t="shared" si="2"/>
        <v>0</v>
      </c>
      <c r="U19" s="100">
        <f t="shared" si="0"/>
        <v>0</v>
      </c>
    </row>
    <row r="20" spans="1:21" x14ac:dyDescent="0.25">
      <c r="A20" s="100">
        <f>IF(DataCollect[[#This Row],[Category]]="Pump",15,0)</f>
        <v>0</v>
      </c>
      <c r="B20" s="100">
        <f>IF(DataCollect[[#This Row],[Category]]="Hydrant",50,0)</f>
        <v>0</v>
      </c>
      <c r="C20" s="100">
        <f>IF(DataCollect[[#This Row],[Category]]="Meter",15,0)</f>
        <v>0</v>
      </c>
      <c r="D20" s="100">
        <f>IF(DataCollect[[#This Row],[Category]]="Pipe",35,0)</f>
        <v>0</v>
      </c>
      <c r="E20" s="100">
        <f>IF(DataCollect[[#This Row],[Category]]="Source",35,0)</f>
        <v>0</v>
      </c>
      <c r="F20" s="100">
        <f>IF(DataCollect[[#This Row],[Category]]="Tank",50,0)</f>
        <v>0</v>
      </c>
      <c r="G20" s="100">
        <f>IF(DataCollect[[#This Row],[Category]]="Analytical",10,0)</f>
        <v>0</v>
      </c>
      <c r="H20" s="100">
        <f>IF(DataCollect[[#This Row],[Category]]="Treatment",10,0)</f>
        <v>0</v>
      </c>
      <c r="I20" s="100">
        <f>IF(DataCollect[[#This Row],[Category]]="Valve",35,0)</f>
        <v>0</v>
      </c>
      <c r="J20" s="100">
        <f>IF(DataCollect[[#This Row],[Category]]="Control",15,0)</f>
        <v>0</v>
      </c>
      <c r="K20" s="100">
        <f>IF(DataCollect[[#This Row],[Category]]="Safety",10,0)</f>
        <v>0</v>
      </c>
      <c r="L20" s="100">
        <f>IF(DataCollect[[#This Row],[Category]]="Building",50,0)</f>
        <v>0</v>
      </c>
      <c r="M20" s="100">
        <f>IF(DataCollect[[#This Row],[Category]]="Vehicle",8,0)</f>
        <v>0</v>
      </c>
      <c r="N20" s="100">
        <f>IF(DataCollect[[#This Row],[Category]]="Generators",20,0)</f>
        <v>0</v>
      </c>
      <c r="O20" s="100">
        <f>IF(DataCollect[[#This Row],[Category]]="Other",15,0)</f>
        <v>0</v>
      </c>
      <c r="P20" s="100">
        <f>IF(DataCollect[[#This Row],[Current Condition]]="Bad",(-1*LifeExpect[[#This Row],[LIFE REMAINING]]),0)</f>
        <v>0</v>
      </c>
      <c r="Q20" s="100">
        <f>IF(DataCollect[[#This Row],[Current Condition]]="Fair",(-0.5*LifeExpect[[#This Row],[LIFE REMAINING]]),0)</f>
        <v>0</v>
      </c>
      <c r="R20" s="100">
        <f t="shared" si="1"/>
        <v>0</v>
      </c>
      <c r="S20" s="100">
        <f>IF((LifeExpect[[#This Row],[NORMAL]]-('1. Basic Information'!$F$7-DataCollect[[#This Row],[Installation Year]]))&gt;0, LifeExpect[[#This Row],[NORMAL]]-('1. Basic Information'!$F$7-DataCollect[[#This Row],[Installation Year]]), 0)</f>
        <v>0</v>
      </c>
      <c r="T20" s="100">
        <f t="shared" si="2"/>
        <v>0</v>
      </c>
      <c r="U20" s="100">
        <f t="shared" si="0"/>
        <v>0</v>
      </c>
    </row>
    <row r="21" spans="1:21" x14ac:dyDescent="0.25">
      <c r="A21" s="100">
        <f>IF(DataCollect[[#This Row],[Category]]="Pump",15,0)</f>
        <v>0</v>
      </c>
      <c r="B21" s="100">
        <f>IF(DataCollect[[#This Row],[Category]]="Hydrant",50,0)</f>
        <v>0</v>
      </c>
      <c r="C21" s="100">
        <f>IF(DataCollect[[#This Row],[Category]]="Meter",15,0)</f>
        <v>0</v>
      </c>
      <c r="D21" s="100">
        <f>IF(DataCollect[[#This Row],[Category]]="Pipe",35,0)</f>
        <v>0</v>
      </c>
      <c r="E21" s="100">
        <f>IF(DataCollect[[#This Row],[Category]]="Source",35,0)</f>
        <v>0</v>
      </c>
      <c r="F21" s="100">
        <f>IF(DataCollect[[#This Row],[Category]]="Tank",50,0)</f>
        <v>0</v>
      </c>
      <c r="G21" s="100">
        <f>IF(DataCollect[[#This Row],[Category]]="Analytical",10,0)</f>
        <v>0</v>
      </c>
      <c r="H21" s="100">
        <f>IF(DataCollect[[#This Row],[Category]]="Treatment",10,0)</f>
        <v>0</v>
      </c>
      <c r="I21" s="100">
        <f>IF(DataCollect[[#This Row],[Category]]="Valve",35,0)</f>
        <v>0</v>
      </c>
      <c r="J21" s="100">
        <f>IF(DataCollect[[#This Row],[Category]]="Control",15,0)</f>
        <v>0</v>
      </c>
      <c r="K21" s="100">
        <f>IF(DataCollect[[#This Row],[Category]]="Safety",10,0)</f>
        <v>0</v>
      </c>
      <c r="L21" s="100">
        <f>IF(DataCollect[[#This Row],[Category]]="Building",50,0)</f>
        <v>0</v>
      </c>
      <c r="M21" s="100">
        <f>IF(DataCollect[[#This Row],[Category]]="Vehicle",8,0)</f>
        <v>0</v>
      </c>
      <c r="N21" s="100">
        <f>IF(DataCollect[[#This Row],[Category]]="Generators",20,0)</f>
        <v>0</v>
      </c>
      <c r="O21" s="100">
        <f>IF(DataCollect[[#This Row],[Category]]="Other",15,0)</f>
        <v>0</v>
      </c>
      <c r="P21" s="100">
        <f>IF(DataCollect[[#This Row],[Current Condition]]="Bad",(-1*LifeExpect[[#This Row],[LIFE REMAINING]]),0)</f>
        <v>0</v>
      </c>
      <c r="Q21" s="100">
        <f>IF(DataCollect[[#This Row],[Current Condition]]="Fair",(-0.5*LifeExpect[[#This Row],[LIFE REMAINING]]),0)</f>
        <v>0</v>
      </c>
      <c r="R21" s="100">
        <f t="shared" si="1"/>
        <v>0</v>
      </c>
      <c r="S21" s="100">
        <f>IF((LifeExpect[[#This Row],[NORMAL]]-('1. Basic Information'!$F$7-DataCollect[[#This Row],[Installation Year]]))&gt;0, LifeExpect[[#This Row],[NORMAL]]-('1. Basic Information'!$F$7-DataCollect[[#This Row],[Installation Year]]), 0)</f>
        <v>0</v>
      </c>
      <c r="T21" s="100">
        <f t="shared" si="2"/>
        <v>0</v>
      </c>
      <c r="U21" s="100">
        <f t="shared" si="0"/>
        <v>0</v>
      </c>
    </row>
    <row r="22" spans="1:21" x14ac:dyDescent="0.25">
      <c r="A22" s="100">
        <f>IF(DataCollect[[#This Row],[Category]]="Pump",15,0)</f>
        <v>0</v>
      </c>
      <c r="B22" s="100">
        <f>IF(DataCollect[[#This Row],[Category]]="Hydrant",50,0)</f>
        <v>0</v>
      </c>
      <c r="C22" s="100">
        <f>IF(DataCollect[[#This Row],[Category]]="Meter",15,0)</f>
        <v>0</v>
      </c>
      <c r="D22" s="100">
        <f>IF(DataCollect[[#This Row],[Category]]="Pipe",35,0)</f>
        <v>0</v>
      </c>
      <c r="E22" s="100">
        <f>IF(DataCollect[[#This Row],[Category]]="Source",35,0)</f>
        <v>0</v>
      </c>
      <c r="F22" s="100">
        <f>IF(DataCollect[[#This Row],[Category]]="Tank",50,0)</f>
        <v>0</v>
      </c>
      <c r="G22" s="100">
        <f>IF(DataCollect[[#This Row],[Category]]="Analytical",10,0)</f>
        <v>0</v>
      </c>
      <c r="H22" s="100">
        <f>IF(DataCollect[[#This Row],[Category]]="Treatment",10,0)</f>
        <v>0</v>
      </c>
      <c r="I22" s="100">
        <f>IF(DataCollect[[#This Row],[Category]]="Valve",35,0)</f>
        <v>0</v>
      </c>
      <c r="J22" s="100">
        <f>IF(DataCollect[[#This Row],[Category]]="Control",15,0)</f>
        <v>0</v>
      </c>
      <c r="K22" s="100">
        <f>IF(DataCollect[[#This Row],[Category]]="Safety",10,0)</f>
        <v>0</v>
      </c>
      <c r="L22" s="100">
        <f>IF(DataCollect[[#This Row],[Category]]="Building",50,0)</f>
        <v>0</v>
      </c>
      <c r="M22" s="100">
        <f>IF(DataCollect[[#This Row],[Category]]="Vehicle",8,0)</f>
        <v>0</v>
      </c>
      <c r="N22" s="100">
        <f>IF(DataCollect[[#This Row],[Category]]="Generators",20,0)</f>
        <v>0</v>
      </c>
      <c r="O22" s="100">
        <f>IF(DataCollect[[#This Row],[Category]]="Other",15,0)</f>
        <v>0</v>
      </c>
      <c r="P22" s="100">
        <f>IF(DataCollect[[#This Row],[Current Condition]]="Bad",(-1*LifeExpect[[#This Row],[LIFE REMAINING]]),0)</f>
        <v>0</v>
      </c>
      <c r="Q22" s="100">
        <f>IF(DataCollect[[#This Row],[Current Condition]]="Fair",(-0.5*LifeExpect[[#This Row],[LIFE REMAINING]]),0)</f>
        <v>0</v>
      </c>
      <c r="R22" s="100">
        <f t="shared" si="1"/>
        <v>0</v>
      </c>
      <c r="S22" s="100">
        <f>IF((LifeExpect[[#This Row],[NORMAL]]-('1. Basic Information'!$F$7-DataCollect[[#This Row],[Installation Year]]))&gt;0, LifeExpect[[#This Row],[NORMAL]]-('1. Basic Information'!$F$7-DataCollect[[#This Row],[Installation Year]]), 0)</f>
        <v>0</v>
      </c>
      <c r="T22" s="100">
        <f t="shared" si="2"/>
        <v>0</v>
      </c>
      <c r="U22" s="100">
        <f t="shared" si="0"/>
        <v>0</v>
      </c>
    </row>
    <row r="23" spans="1:21" x14ac:dyDescent="0.25">
      <c r="A23" s="100">
        <f>IF(DataCollect[[#This Row],[Category]]="Pump",15,0)</f>
        <v>0</v>
      </c>
      <c r="B23" s="100">
        <f>IF(DataCollect[[#This Row],[Category]]="Hydrant",50,0)</f>
        <v>0</v>
      </c>
      <c r="C23" s="100">
        <f>IF(DataCollect[[#This Row],[Category]]="Meter",15,0)</f>
        <v>0</v>
      </c>
      <c r="D23" s="100">
        <f>IF(DataCollect[[#This Row],[Category]]="Pipe",35,0)</f>
        <v>0</v>
      </c>
      <c r="E23" s="100">
        <f>IF(DataCollect[[#This Row],[Category]]="Source",35,0)</f>
        <v>0</v>
      </c>
      <c r="F23" s="100">
        <f>IF(DataCollect[[#This Row],[Category]]="Tank",50,0)</f>
        <v>0</v>
      </c>
      <c r="G23" s="100">
        <f>IF(DataCollect[[#This Row],[Category]]="Analytical",10,0)</f>
        <v>0</v>
      </c>
      <c r="H23" s="100">
        <f>IF(DataCollect[[#This Row],[Category]]="Treatment",10,0)</f>
        <v>0</v>
      </c>
      <c r="I23" s="100">
        <f>IF(DataCollect[[#This Row],[Category]]="Valve",35,0)</f>
        <v>0</v>
      </c>
      <c r="J23" s="100">
        <f>IF(DataCollect[[#This Row],[Category]]="Control",15,0)</f>
        <v>0</v>
      </c>
      <c r="K23" s="100">
        <f>IF(DataCollect[[#This Row],[Category]]="Safety",10,0)</f>
        <v>0</v>
      </c>
      <c r="L23" s="100">
        <f>IF(DataCollect[[#This Row],[Category]]="Building",50,0)</f>
        <v>0</v>
      </c>
      <c r="M23" s="100">
        <f>IF(DataCollect[[#This Row],[Category]]="Vehicle",8,0)</f>
        <v>0</v>
      </c>
      <c r="N23" s="100">
        <f>IF(DataCollect[[#This Row],[Category]]="Generators",20,0)</f>
        <v>0</v>
      </c>
      <c r="O23" s="100">
        <f>IF(DataCollect[[#This Row],[Category]]="Other",15,0)</f>
        <v>0</v>
      </c>
      <c r="P23" s="100">
        <f>IF(DataCollect[[#This Row],[Current Condition]]="Bad",(-1*LifeExpect[[#This Row],[LIFE REMAINING]]),0)</f>
        <v>0</v>
      </c>
      <c r="Q23" s="100">
        <f>IF(DataCollect[[#This Row],[Current Condition]]="Fair",(-0.5*LifeExpect[[#This Row],[LIFE REMAINING]]),0)</f>
        <v>0</v>
      </c>
      <c r="R23" s="100">
        <f t="shared" si="1"/>
        <v>0</v>
      </c>
      <c r="S23" s="100">
        <f>IF((LifeExpect[[#This Row],[NORMAL]]-('1. Basic Information'!$F$7-DataCollect[[#This Row],[Installation Year]]))&gt;0, LifeExpect[[#This Row],[NORMAL]]-('1. Basic Information'!$F$7-DataCollect[[#This Row],[Installation Year]]), 0)</f>
        <v>0</v>
      </c>
      <c r="T23" s="100">
        <f t="shared" si="2"/>
        <v>0</v>
      </c>
      <c r="U23" s="100">
        <f t="shared" si="0"/>
        <v>0</v>
      </c>
    </row>
    <row r="24" spans="1:21" x14ac:dyDescent="0.25">
      <c r="A24" s="100">
        <f>IF(DataCollect[[#This Row],[Category]]="Pump",15,0)</f>
        <v>0</v>
      </c>
      <c r="B24" s="100">
        <f>IF(DataCollect[[#This Row],[Category]]="Hydrant",50,0)</f>
        <v>0</v>
      </c>
      <c r="C24" s="100">
        <f>IF(DataCollect[[#This Row],[Category]]="Meter",15,0)</f>
        <v>0</v>
      </c>
      <c r="D24" s="100">
        <f>IF(DataCollect[[#This Row],[Category]]="Pipe",35,0)</f>
        <v>0</v>
      </c>
      <c r="E24" s="100">
        <f>IF(DataCollect[[#This Row],[Category]]="Source",35,0)</f>
        <v>0</v>
      </c>
      <c r="F24" s="100">
        <f>IF(DataCollect[[#This Row],[Category]]="Tank",50,0)</f>
        <v>0</v>
      </c>
      <c r="G24" s="100">
        <f>IF(DataCollect[[#This Row],[Category]]="Analytical",10,0)</f>
        <v>0</v>
      </c>
      <c r="H24" s="100">
        <f>IF(DataCollect[[#This Row],[Category]]="Treatment",10,0)</f>
        <v>0</v>
      </c>
      <c r="I24" s="100">
        <f>IF(DataCollect[[#This Row],[Category]]="Valve",35,0)</f>
        <v>0</v>
      </c>
      <c r="J24" s="100">
        <f>IF(DataCollect[[#This Row],[Category]]="Control",15,0)</f>
        <v>0</v>
      </c>
      <c r="K24" s="100">
        <f>IF(DataCollect[[#This Row],[Category]]="Safety",10,0)</f>
        <v>0</v>
      </c>
      <c r="L24" s="100">
        <f>IF(DataCollect[[#This Row],[Category]]="Building",50,0)</f>
        <v>0</v>
      </c>
      <c r="M24" s="100">
        <f>IF(DataCollect[[#This Row],[Category]]="Vehicle",8,0)</f>
        <v>0</v>
      </c>
      <c r="N24" s="100">
        <f>IF(DataCollect[[#This Row],[Category]]="Generators",20,0)</f>
        <v>0</v>
      </c>
      <c r="O24" s="100">
        <f>IF(DataCollect[[#This Row],[Category]]="Other",15,0)</f>
        <v>0</v>
      </c>
      <c r="P24" s="100">
        <f>IF(DataCollect[[#This Row],[Current Condition]]="Bad",(-1*LifeExpect[[#This Row],[LIFE REMAINING]]),0)</f>
        <v>0</v>
      </c>
      <c r="Q24" s="100">
        <f>IF(DataCollect[[#This Row],[Current Condition]]="Fair",(-0.5*LifeExpect[[#This Row],[LIFE REMAINING]]),0)</f>
        <v>0</v>
      </c>
      <c r="R24" s="100">
        <f t="shared" si="1"/>
        <v>0</v>
      </c>
      <c r="S24" s="100">
        <f>IF((LifeExpect[[#This Row],[NORMAL]]-('1. Basic Information'!$F$7-DataCollect[[#This Row],[Installation Year]]))&gt;0, LifeExpect[[#This Row],[NORMAL]]-('1. Basic Information'!$F$7-DataCollect[[#This Row],[Installation Year]]), 0)</f>
        <v>0</v>
      </c>
      <c r="T24" s="100">
        <f t="shared" si="2"/>
        <v>0</v>
      </c>
      <c r="U24" s="100">
        <f t="shared" si="0"/>
        <v>0</v>
      </c>
    </row>
    <row r="25" spans="1:21" x14ac:dyDescent="0.25">
      <c r="A25" s="100">
        <f>IF(DataCollect[[#This Row],[Category]]="Pump",15,0)</f>
        <v>0</v>
      </c>
      <c r="B25" s="100">
        <f>IF(DataCollect[[#This Row],[Category]]="Hydrant",50,0)</f>
        <v>0</v>
      </c>
      <c r="C25" s="100">
        <f>IF(DataCollect[[#This Row],[Category]]="Meter",15,0)</f>
        <v>0</v>
      </c>
      <c r="D25" s="100">
        <f>IF(DataCollect[[#This Row],[Category]]="Pipe",35,0)</f>
        <v>0</v>
      </c>
      <c r="E25" s="100">
        <f>IF(DataCollect[[#This Row],[Category]]="Source",35,0)</f>
        <v>0</v>
      </c>
      <c r="F25" s="100">
        <f>IF(DataCollect[[#This Row],[Category]]="Tank",50,0)</f>
        <v>0</v>
      </c>
      <c r="G25" s="100">
        <f>IF(DataCollect[[#This Row],[Category]]="Analytical",10,0)</f>
        <v>0</v>
      </c>
      <c r="H25" s="100">
        <f>IF(DataCollect[[#This Row],[Category]]="Treatment",10,0)</f>
        <v>0</v>
      </c>
      <c r="I25" s="100">
        <f>IF(DataCollect[[#This Row],[Category]]="Valve",35,0)</f>
        <v>0</v>
      </c>
      <c r="J25" s="100">
        <f>IF(DataCollect[[#This Row],[Category]]="Control",15,0)</f>
        <v>0</v>
      </c>
      <c r="K25" s="100">
        <f>IF(DataCollect[[#This Row],[Category]]="Safety",10,0)</f>
        <v>0</v>
      </c>
      <c r="L25" s="100">
        <f>IF(DataCollect[[#This Row],[Category]]="Building",50,0)</f>
        <v>0</v>
      </c>
      <c r="M25" s="100">
        <f>IF(DataCollect[[#This Row],[Category]]="Vehicle",8,0)</f>
        <v>0</v>
      </c>
      <c r="N25" s="100">
        <f>IF(DataCollect[[#This Row],[Category]]="Generators",20,0)</f>
        <v>0</v>
      </c>
      <c r="O25" s="100">
        <f>IF(DataCollect[[#This Row],[Category]]="Other",15,0)</f>
        <v>0</v>
      </c>
      <c r="P25" s="100">
        <f>IF(DataCollect[[#This Row],[Current Condition]]="Bad",(-1*LifeExpect[[#This Row],[LIFE REMAINING]]),0)</f>
        <v>0</v>
      </c>
      <c r="Q25" s="100">
        <f>IF(DataCollect[[#This Row],[Current Condition]]="Fair",(-0.5*LifeExpect[[#This Row],[LIFE REMAINING]]),0)</f>
        <v>0</v>
      </c>
      <c r="R25" s="100">
        <f t="shared" si="1"/>
        <v>0</v>
      </c>
      <c r="S25" s="100">
        <f>IF((LifeExpect[[#This Row],[NORMAL]]-('1. Basic Information'!$F$7-DataCollect[[#This Row],[Installation Year]]))&gt;0, LifeExpect[[#This Row],[NORMAL]]-('1. Basic Information'!$F$7-DataCollect[[#This Row],[Installation Year]]), 0)</f>
        <v>0</v>
      </c>
      <c r="T25" s="100">
        <f t="shared" si="2"/>
        <v>0</v>
      </c>
      <c r="U25" s="100">
        <f t="shared" si="0"/>
        <v>0</v>
      </c>
    </row>
    <row r="26" spans="1:21" x14ac:dyDescent="0.25">
      <c r="A26" s="100">
        <f>IF(DataCollect[[#This Row],[Category]]="Pump",15,0)</f>
        <v>0</v>
      </c>
      <c r="B26" s="100">
        <f>IF(DataCollect[[#This Row],[Category]]="Hydrant",50,0)</f>
        <v>0</v>
      </c>
      <c r="C26" s="100">
        <f>IF(DataCollect[[#This Row],[Category]]="Meter",15,0)</f>
        <v>0</v>
      </c>
      <c r="D26" s="100">
        <f>IF(DataCollect[[#This Row],[Category]]="Pipe",35,0)</f>
        <v>0</v>
      </c>
      <c r="E26" s="100">
        <f>IF(DataCollect[[#This Row],[Category]]="Source",35,0)</f>
        <v>0</v>
      </c>
      <c r="F26" s="100">
        <f>IF(DataCollect[[#This Row],[Category]]="Tank",50,0)</f>
        <v>0</v>
      </c>
      <c r="G26" s="100">
        <f>IF(DataCollect[[#This Row],[Category]]="Analytical",10,0)</f>
        <v>0</v>
      </c>
      <c r="H26" s="100">
        <f>IF(DataCollect[[#This Row],[Category]]="Treatment",10,0)</f>
        <v>0</v>
      </c>
      <c r="I26" s="100">
        <f>IF(DataCollect[[#This Row],[Category]]="Valve",35,0)</f>
        <v>0</v>
      </c>
      <c r="J26" s="100">
        <f>IF(DataCollect[[#This Row],[Category]]="Control",15,0)</f>
        <v>0</v>
      </c>
      <c r="K26" s="100">
        <f>IF(DataCollect[[#This Row],[Category]]="Safety",10,0)</f>
        <v>0</v>
      </c>
      <c r="L26" s="100">
        <f>IF(DataCollect[[#This Row],[Category]]="Building",50,0)</f>
        <v>0</v>
      </c>
      <c r="M26" s="100">
        <f>IF(DataCollect[[#This Row],[Category]]="Vehicle",8,0)</f>
        <v>0</v>
      </c>
      <c r="N26" s="100">
        <f>IF(DataCollect[[#This Row],[Category]]="Generators",20,0)</f>
        <v>0</v>
      </c>
      <c r="O26" s="100">
        <f>IF(DataCollect[[#This Row],[Category]]="Other",15,0)</f>
        <v>0</v>
      </c>
      <c r="P26" s="100">
        <f>IF(DataCollect[[#This Row],[Current Condition]]="Bad",(-1*LifeExpect[[#This Row],[LIFE REMAINING]]),0)</f>
        <v>0</v>
      </c>
      <c r="Q26" s="100">
        <f>IF(DataCollect[[#This Row],[Current Condition]]="Fair",(-0.5*LifeExpect[[#This Row],[LIFE REMAINING]]),0)</f>
        <v>0</v>
      </c>
      <c r="R26" s="100">
        <f t="shared" si="1"/>
        <v>0</v>
      </c>
      <c r="S26" s="100">
        <f>IF((LifeExpect[[#This Row],[NORMAL]]-('1. Basic Information'!$F$7-DataCollect[[#This Row],[Installation Year]]))&gt;0, LifeExpect[[#This Row],[NORMAL]]-('1. Basic Information'!$F$7-DataCollect[[#This Row],[Installation Year]]), 0)</f>
        <v>0</v>
      </c>
      <c r="T26" s="100">
        <f t="shared" si="2"/>
        <v>0</v>
      </c>
      <c r="U26" s="100">
        <f t="shared" si="0"/>
        <v>0</v>
      </c>
    </row>
    <row r="27" spans="1:21" x14ac:dyDescent="0.25">
      <c r="A27" s="100">
        <f>IF(DataCollect[[#This Row],[Category]]="Pump",15,0)</f>
        <v>0</v>
      </c>
      <c r="B27" s="100">
        <f>IF(DataCollect[[#This Row],[Category]]="Hydrant",50,0)</f>
        <v>0</v>
      </c>
      <c r="C27" s="100">
        <f>IF(DataCollect[[#This Row],[Category]]="Meter",15,0)</f>
        <v>0</v>
      </c>
      <c r="D27" s="100">
        <f>IF(DataCollect[[#This Row],[Category]]="Pipe",35,0)</f>
        <v>0</v>
      </c>
      <c r="E27" s="100">
        <f>IF(DataCollect[[#This Row],[Category]]="Source",35,0)</f>
        <v>0</v>
      </c>
      <c r="F27" s="100">
        <f>IF(DataCollect[[#This Row],[Category]]="Tank",50,0)</f>
        <v>0</v>
      </c>
      <c r="G27" s="100">
        <f>IF(DataCollect[[#This Row],[Category]]="Analytical",10,0)</f>
        <v>0</v>
      </c>
      <c r="H27" s="100">
        <f>IF(DataCollect[[#This Row],[Category]]="Treatment",10,0)</f>
        <v>0</v>
      </c>
      <c r="I27" s="100">
        <f>IF(DataCollect[[#This Row],[Category]]="Valve",35,0)</f>
        <v>0</v>
      </c>
      <c r="J27" s="100">
        <f>IF(DataCollect[[#This Row],[Category]]="Control",15,0)</f>
        <v>0</v>
      </c>
      <c r="K27" s="100">
        <f>IF(DataCollect[[#This Row],[Category]]="Safety",10,0)</f>
        <v>0</v>
      </c>
      <c r="L27" s="100">
        <f>IF(DataCollect[[#This Row],[Category]]="Building",50,0)</f>
        <v>0</v>
      </c>
      <c r="M27" s="100">
        <f>IF(DataCollect[[#This Row],[Category]]="Vehicle",8,0)</f>
        <v>0</v>
      </c>
      <c r="N27" s="100">
        <f>IF(DataCollect[[#This Row],[Category]]="Generators",20,0)</f>
        <v>0</v>
      </c>
      <c r="O27" s="100">
        <f>IF(DataCollect[[#This Row],[Category]]="Other",15,0)</f>
        <v>0</v>
      </c>
      <c r="P27" s="100">
        <f>IF(DataCollect[[#This Row],[Current Condition]]="Bad",(-1*LifeExpect[[#This Row],[LIFE REMAINING]]),0)</f>
        <v>0</v>
      </c>
      <c r="Q27" s="100">
        <f>IF(DataCollect[[#This Row],[Current Condition]]="Fair",(-0.5*LifeExpect[[#This Row],[LIFE REMAINING]]),0)</f>
        <v>0</v>
      </c>
      <c r="R27" s="100">
        <f t="shared" si="1"/>
        <v>0</v>
      </c>
      <c r="S27" s="100">
        <f>IF((LifeExpect[[#This Row],[NORMAL]]-('1. Basic Information'!$F$7-DataCollect[[#This Row],[Installation Year]]))&gt;0, LifeExpect[[#This Row],[NORMAL]]-('1. Basic Information'!$F$7-DataCollect[[#This Row],[Installation Year]]), 0)</f>
        <v>0</v>
      </c>
      <c r="T27" s="100">
        <f t="shared" si="2"/>
        <v>0</v>
      </c>
      <c r="U27" s="100">
        <f t="shared" si="0"/>
        <v>0</v>
      </c>
    </row>
    <row r="28" spans="1:21" x14ac:dyDescent="0.25">
      <c r="A28" s="100">
        <f>IF(DataCollect[[#This Row],[Category]]="Pump",15,0)</f>
        <v>0</v>
      </c>
      <c r="B28" s="100">
        <f>IF(DataCollect[[#This Row],[Category]]="Hydrant",50,0)</f>
        <v>0</v>
      </c>
      <c r="C28" s="100">
        <f>IF(DataCollect[[#This Row],[Category]]="Meter",15,0)</f>
        <v>0</v>
      </c>
      <c r="D28" s="100">
        <f>IF(DataCollect[[#This Row],[Category]]="Pipe",35,0)</f>
        <v>0</v>
      </c>
      <c r="E28" s="100">
        <f>IF(DataCollect[[#This Row],[Category]]="Source",35,0)</f>
        <v>0</v>
      </c>
      <c r="F28" s="100">
        <f>IF(DataCollect[[#This Row],[Category]]="Tank",50,0)</f>
        <v>0</v>
      </c>
      <c r="G28" s="100">
        <f>IF(DataCollect[[#This Row],[Category]]="Analytical",10,0)</f>
        <v>0</v>
      </c>
      <c r="H28" s="100">
        <f>IF(DataCollect[[#This Row],[Category]]="Treatment",10,0)</f>
        <v>0</v>
      </c>
      <c r="I28" s="100">
        <f>IF(DataCollect[[#This Row],[Category]]="Valve",35,0)</f>
        <v>0</v>
      </c>
      <c r="J28" s="100">
        <f>IF(DataCollect[[#This Row],[Category]]="Control",15,0)</f>
        <v>0</v>
      </c>
      <c r="K28" s="100">
        <f>IF(DataCollect[[#This Row],[Category]]="Safety",10,0)</f>
        <v>0</v>
      </c>
      <c r="L28" s="100">
        <f>IF(DataCollect[[#This Row],[Category]]="Building",50,0)</f>
        <v>0</v>
      </c>
      <c r="M28" s="100">
        <f>IF(DataCollect[[#This Row],[Category]]="Vehicle",8,0)</f>
        <v>0</v>
      </c>
      <c r="N28" s="100">
        <f>IF(DataCollect[[#This Row],[Category]]="Generators",20,0)</f>
        <v>0</v>
      </c>
      <c r="O28" s="100">
        <f>IF(DataCollect[[#This Row],[Category]]="Other",15,0)</f>
        <v>0</v>
      </c>
      <c r="P28" s="100">
        <f>IF(DataCollect[[#This Row],[Current Condition]]="Bad",(-1*LifeExpect[[#This Row],[LIFE REMAINING]]),0)</f>
        <v>0</v>
      </c>
      <c r="Q28" s="100">
        <f>IF(DataCollect[[#This Row],[Current Condition]]="Fair",(-0.5*LifeExpect[[#This Row],[LIFE REMAINING]]),0)</f>
        <v>0</v>
      </c>
      <c r="R28" s="100">
        <f t="shared" si="1"/>
        <v>0</v>
      </c>
      <c r="S28" s="100">
        <f>IF((LifeExpect[[#This Row],[NORMAL]]-('1. Basic Information'!$F$7-DataCollect[[#This Row],[Installation Year]]))&gt;0, LifeExpect[[#This Row],[NORMAL]]-('1. Basic Information'!$F$7-DataCollect[[#This Row],[Installation Year]]), 0)</f>
        <v>0</v>
      </c>
      <c r="T28" s="100">
        <f t="shared" si="2"/>
        <v>0</v>
      </c>
      <c r="U28" s="100">
        <f t="shared" si="0"/>
        <v>0</v>
      </c>
    </row>
    <row r="29" spans="1:21" x14ac:dyDescent="0.25">
      <c r="A29" s="100">
        <f>IF(DataCollect[[#This Row],[Category]]="Pump",15,0)</f>
        <v>0</v>
      </c>
      <c r="B29" s="100">
        <f>IF(DataCollect[[#This Row],[Category]]="Hydrant",50,0)</f>
        <v>0</v>
      </c>
      <c r="C29" s="100">
        <f>IF(DataCollect[[#This Row],[Category]]="Meter",15,0)</f>
        <v>0</v>
      </c>
      <c r="D29" s="100">
        <f>IF(DataCollect[[#This Row],[Category]]="Pipe",35,0)</f>
        <v>0</v>
      </c>
      <c r="E29" s="100">
        <f>IF(DataCollect[[#This Row],[Category]]="Source",35,0)</f>
        <v>0</v>
      </c>
      <c r="F29" s="100">
        <f>IF(DataCollect[[#This Row],[Category]]="Tank",50,0)</f>
        <v>0</v>
      </c>
      <c r="G29" s="100">
        <f>IF(DataCollect[[#This Row],[Category]]="Analytical",10,0)</f>
        <v>0</v>
      </c>
      <c r="H29" s="100">
        <f>IF(DataCollect[[#This Row],[Category]]="Treatment",10,0)</f>
        <v>0</v>
      </c>
      <c r="I29" s="100">
        <f>IF(DataCollect[[#This Row],[Category]]="Valve",35,0)</f>
        <v>0</v>
      </c>
      <c r="J29" s="100">
        <f>IF(DataCollect[[#This Row],[Category]]="Control",15,0)</f>
        <v>0</v>
      </c>
      <c r="K29" s="100">
        <f>IF(DataCollect[[#This Row],[Category]]="Safety",10,0)</f>
        <v>0</v>
      </c>
      <c r="L29" s="100">
        <f>IF(DataCollect[[#This Row],[Category]]="Building",50,0)</f>
        <v>0</v>
      </c>
      <c r="M29" s="100">
        <f>IF(DataCollect[[#This Row],[Category]]="Vehicle",8,0)</f>
        <v>0</v>
      </c>
      <c r="N29" s="100">
        <f>IF(DataCollect[[#This Row],[Category]]="Generators",20,0)</f>
        <v>0</v>
      </c>
      <c r="O29" s="100">
        <f>IF(DataCollect[[#This Row],[Category]]="Other",15,0)</f>
        <v>0</v>
      </c>
      <c r="P29" s="100">
        <f>IF(DataCollect[[#This Row],[Current Condition]]="Bad",(-1*LifeExpect[[#This Row],[LIFE REMAINING]]),0)</f>
        <v>0</v>
      </c>
      <c r="Q29" s="100">
        <f>IF(DataCollect[[#This Row],[Current Condition]]="Fair",(-0.5*LifeExpect[[#This Row],[LIFE REMAINING]]),0)</f>
        <v>0</v>
      </c>
      <c r="R29" s="100">
        <f t="shared" si="1"/>
        <v>0</v>
      </c>
      <c r="S29" s="100">
        <f>IF((LifeExpect[[#This Row],[NORMAL]]-('1. Basic Information'!$F$7-DataCollect[[#This Row],[Installation Year]]))&gt;0, LifeExpect[[#This Row],[NORMAL]]-('1. Basic Information'!$F$7-DataCollect[[#This Row],[Installation Year]]), 0)</f>
        <v>0</v>
      </c>
      <c r="T29" s="100">
        <f t="shared" si="2"/>
        <v>0</v>
      </c>
      <c r="U29" s="100">
        <f t="shared" si="0"/>
        <v>0</v>
      </c>
    </row>
    <row r="30" spans="1:21" x14ac:dyDescent="0.25">
      <c r="A30" s="100">
        <f>IF(DataCollect[[#This Row],[Category]]="Pump",15,0)</f>
        <v>0</v>
      </c>
      <c r="B30" s="100">
        <f>IF(DataCollect[[#This Row],[Category]]="Hydrant",50,0)</f>
        <v>0</v>
      </c>
      <c r="C30" s="100">
        <f>IF(DataCollect[[#This Row],[Category]]="Meter",15,0)</f>
        <v>0</v>
      </c>
      <c r="D30" s="100">
        <f>IF(DataCollect[[#This Row],[Category]]="Pipe",35,0)</f>
        <v>0</v>
      </c>
      <c r="E30" s="100">
        <f>IF(DataCollect[[#This Row],[Category]]="Source",35,0)</f>
        <v>0</v>
      </c>
      <c r="F30" s="100">
        <f>IF(DataCollect[[#This Row],[Category]]="Tank",50,0)</f>
        <v>0</v>
      </c>
      <c r="G30" s="100">
        <f>IF(DataCollect[[#This Row],[Category]]="Analytical",10,0)</f>
        <v>0</v>
      </c>
      <c r="H30" s="100">
        <f>IF(DataCollect[[#This Row],[Category]]="Treatment",10,0)</f>
        <v>0</v>
      </c>
      <c r="I30" s="100">
        <f>IF(DataCollect[[#This Row],[Category]]="Valve",35,0)</f>
        <v>0</v>
      </c>
      <c r="J30" s="100">
        <f>IF(DataCollect[[#This Row],[Category]]="Control",15,0)</f>
        <v>0</v>
      </c>
      <c r="K30" s="100">
        <f>IF(DataCollect[[#This Row],[Category]]="Safety",10,0)</f>
        <v>0</v>
      </c>
      <c r="L30" s="100">
        <f>IF(DataCollect[[#This Row],[Category]]="Building",50,0)</f>
        <v>0</v>
      </c>
      <c r="M30" s="100">
        <f>IF(DataCollect[[#This Row],[Category]]="Vehicle",8,0)</f>
        <v>0</v>
      </c>
      <c r="N30" s="100">
        <f>IF(DataCollect[[#This Row],[Category]]="Generators",20,0)</f>
        <v>0</v>
      </c>
      <c r="O30" s="100">
        <f>IF(DataCollect[[#This Row],[Category]]="Other",15,0)</f>
        <v>0</v>
      </c>
      <c r="P30" s="100">
        <f>IF(DataCollect[[#This Row],[Current Condition]]="Bad",(-1*LifeExpect[[#This Row],[LIFE REMAINING]]),0)</f>
        <v>0</v>
      </c>
      <c r="Q30" s="100">
        <f>IF(DataCollect[[#This Row],[Current Condition]]="Fair",(-0.5*LifeExpect[[#This Row],[LIFE REMAINING]]),0)</f>
        <v>0</v>
      </c>
      <c r="R30" s="100">
        <f t="shared" si="1"/>
        <v>0</v>
      </c>
      <c r="S30" s="100">
        <f>IF((LifeExpect[[#This Row],[NORMAL]]-('1. Basic Information'!$F$7-DataCollect[[#This Row],[Installation Year]]))&gt;0, LifeExpect[[#This Row],[NORMAL]]-('1. Basic Information'!$F$7-DataCollect[[#This Row],[Installation Year]]), 0)</f>
        <v>0</v>
      </c>
      <c r="T30" s="100">
        <f t="shared" si="2"/>
        <v>0</v>
      </c>
      <c r="U30" s="100">
        <f t="shared" si="0"/>
        <v>0</v>
      </c>
    </row>
    <row r="31" spans="1:21" x14ac:dyDescent="0.25">
      <c r="A31" s="100">
        <f>IF(DataCollect[[#This Row],[Category]]="Pump",15,0)</f>
        <v>0</v>
      </c>
      <c r="B31" s="100">
        <f>IF(DataCollect[[#This Row],[Category]]="Hydrant",50,0)</f>
        <v>0</v>
      </c>
      <c r="C31" s="100">
        <f>IF(DataCollect[[#This Row],[Category]]="Meter",15,0)</f>
        <v>0</v>
      </c>
      <c r="D31" s="100">
        <f>IF(DataCollect[[#This Row],[Category]]="Pipe",35,0)</f>
        <v>0</v>
      </c>
      <c r="E31" s="100">
        <f>IF(DataCollect[[#This Row],[Category]]="Source",35,0)</f>
        <v>0</v>
      </c>
      <c r="F31" s="100">
        <f>IF(DataCollect[[#This Row],[Category]]="Tank",50,0)</f>
        <v>0</v>
      </c>
      <c r="G31" s="100">
        <f>IF(DataCollect[[#This Row],[Category]]="Analytical",10,0)</f>
        <v>0</v>
      </c>
      <c r="H31" s="100">
        <f>IF(DataCollect[[#This Row],[Category]]="Treatment",10,0)</f>
        <v>0</v>
      </c>
      <c r="I31" s="100">
        <f>IF(DataCollect[[#This Row],[Category]]="Valve",35,0)</f>
        <v>0</v>
      </c>
      <c r="J31" s="100">
        <f>IF(DataCollect[[#This Row],[Category]]="Control",15,0)</f>
        <v>0</v>
      </c>
      <c r="K31" s="100">
        <f>IF(DataCollect[[#This Row],[Category]]="Safety",10,0)</f>
        <v>0</v>
      </c>
      <c r="L31" s="100">
        <f>IF(DataCollect[[#This Row],[Category]]="Building",50,0)</f>
        <v>0</v>
      </c>
      <c r="M31" s="100">
        <f>IF(DataCollect[[#This Row],[Category]]="Vehicle",8,0)</f>
        <v>0</v>
      </c>
      <c r="N31" s="100">
        <f>IF(DataCollect[[#This Row],[Category]]="Generators",20,0)</f>
        <v>0</v>
      </c>
      <c r="O31" s="100">
        <f>IF(DataCollect[[#This Row],[Category]]="Other",15,0)</f>
        <v>0</v>
      </c>
      <c r="P31" s="100">
        <f>IF(DataCollect[[#This Row],[Current Condition]]="Bad",(-1*LifeExpect[[#This Row],[LIFE REMAINING]]),0)</f>
        <v>0</v>
      </c>
      <c r="Q31" s="100">
        <f>IF(DataCollect[[#This Row],[Current Condition]]="Fair",(-0.5*LifeExpect[[#This Row],[LIFE REMAINING]]),0)</f>
        <v>0</v>
      </c>
      <c r="R31" s="100">
        <f t="shared" si="1"/>
        <v>0</v>
      </c>
      <c r="S31" s="100">
        <f>IF((LifeExpect[[#This Row],[NORMAL]]-('1. Basic Information'!$F$7-DataCollect[[#This Row],[Installation Year]]))&gt;0, LifeExpect[[#This Row],[NORMAL]]-('1. Basic Information'!$F$7-DataCollect[[#This Row],[Installation Year]]), 0)</f>
        <v>0</v>
      </c>
      <c r="T31" s="100">
        <f t="shared" si="2"/>
        <v>0</v>
      </c>
      <c r="U31" s="100">
        <f t="shared" si="0"/>
        <v>0</v>
      </c>
    </row>
    <row r="32" spans="1:21" x14ac:dyDescent="0.25">
      <c r="A32" s="100">
        <f>IF(DataCollect[[#This Row],[Category]]="Pump",15,0)</f>
        <v>0</v>
      </c>
      <c r="B32" s="100">
        <f>IF(DataCollect[[#This Row],[Category]]="Hydrant",50,0)</f>
        <v>0</v>
      </c>
      <c r="C32" s="100">
        <f>IF(DataCollect[[#This Row],[Category]]="Meter",15,0)</f>
        <v>0</v>
      </c>
      <c r="D32" s="100">
        <f>IF(DataCollect[[#This Row],[Category]]="Pipe",35,0)</f>
        <v>0</v>
      </c>
      <c r="E32" s="100">
        <f>IF(DataCollect[[#This Row],[Category]]="Source",35,0)</f>
        <v>0</v>
      </c>
      <c r="F32" s="100">
        <f>IF(DataCollect[[#This Row],[Category]]="Tank",50,0)</f>
        <v>0</v>
      </c>
      <c r="G32" s="100">
        <f>IF(DataCollect[[#This Row],[Category]]="Analytical",10,0)</f>
        <v>0</v>
      </c>
      <c r="H32" s="100">
        <f>IF(DataCollect[[#This Row],[Category]]="Treatment",10,0)</f>
        <v>0</v>
      </c>
      <c r="I32" s="100">
        <f>IF(DataCollect[[#This Row],[Category]]="Valve",35,0)</f>
        <v>0</v>
      </c>
      <c r="J32" s="100">
        <f>IF(DataCollect[[#This Row],[Category]]="Control",15,0)</f>
        <v>0</v>
      </c>
      <c r="K32" s="100">
        <f>IF(DataCollect[[#This Row],[Category]]="Safety",10,0)</f>
        <v>0</v>
      </c>
      <c r="L32" s="100">
        <f>IF(DataCollect[[#This Row],[Category]]="Building",50,0)</f>
        <v>0</v>
      </c>
      <c r="M32" s="100">
        <f>IF(DataCollect[[#This Row],[Category]]="Vehicle",8,0)</f>
        <v>0</v>
      </c>
      <c r="N32" s="100">
        <f>IF(DataCollect[[#This Row],[Category]]="Generators",20,0)</f>
        <v>0</v>
      </c>
      <c r="O32" s="100">
        <f>IF(DataCollect[[#This Row],[Category]]="Other",15,0)</f>
        <v>0</v>
      </c>
      <c r="P32" s="100">
        <f>IF(DataCollect[[#This Row],[Current Condition]]="Bad",(-1*LifeExpect[[#This Row],[LIFE REMAINING]]),0)</f>
        <v>0</v>
      </c>
      <c r="Q32" s="100">
        <f>IF(DataCollect[[#This Row],[Current Condition]]="Fair",(-0.5*LifeExpect[[#This Row],[LIFE REMAINING]]),0)</f>
        <v>0</v>
      </c>
      <c r="R32" s="100">
        <f t="shared" si="1"/>
        <v>0</v>
      </c>
      <c r="S32" s="100">
        <f>IF((LifeExpect[[#This Row],[NORMAL]]-('1. Basic Information'!$F$7-DataCollect[[#This Row],[Installation Year]]))&gt;0, LifeExpect[[#This Row],[NORMAL]]-('1. Basic Information'!$F$7-DataCollect[[#This Row],[Installation Year]]), 0)</f>
        <v>0</v>
      </c>
      <c r="T32" s="100">
        <f t="shared" si="2"/>
        <v>0</v>
      </c>
      <c r="U32" s="100">
        <f t="shared" si="0"/>
        <v>0</v>
      </c>
    </row>
    <row r="33" spans="1:21" x14ac:dyDescent="0.25">
      <c r="A33" s="100">
        <f>IF(DataCollect[[#This Row],[Category]]="Pump",15,0)</f>
        <v>0</v>
      </c>
      <c r="B33" s="100">
        <f>IF(DataCollect[[#This Row],[Category]]="Hydrant",50,0)</f>
        <v>0</v>
      </c>
      <c r="C33" s="100">
        <f>IF(DataCollect[[#This Row],[Category]]="Meter",15,0)</f>
        <v>0</v>
      </c>
      <c r="D33" s="100">
        <f>IF(DataCollect[[#This Row],[Category]]="Pipe",35,0)</f>
        <v>0</v>
      </c>
      <c r="E33" s="100">
        <f>IF(DataCollect[[#This Row],[Category]]="Source",35,0)</f>
        <v>0</v>
      </c>
      <c r="F33" s="100">
        <f>IF(DataCollect[[#This Row],[Category]]="Tank",50,0)</f>
        <v>0</v>
      </c>
      <c r="G33" s="100">
        <f>IF(DataCollect[[#This Row],[Category]]="Analytical",10,0)</f>
        <v>0</v>
      </c>
      <c r="H33" s="100">
        <f>IF(DataCollect[[#This Row],[Category]]="Treatment",10,0)</f>
        <v>0</v>
      </c>
      <c r="I33" s="100">
        <f>IF(DataCollect[[#This Row],[Category]]="Valve",35,0)</f>
        <v>0</v>
      </c>
      <c r="J33" s="100">
        <f>IF(DataCollect[[#This Row],[Category]]="Control",15,0)</f>
        <v>0</v>
      </c>
      <c r="K33" s="100">
        <f>IF(DataCollect[[#This Row],[Category]]="Safety",10,0)</f>
        <v>0</v>
      </c>
      <c r="L33" s="100">
        <f>IF(DataCollect[[#This Row],[Category]]="Building",50,0)</f>
        <v>0</v>
      </c>
      <c r="M33" s="100">
        <f>IF(DataCollect[[#This Row],[Category]]="Vehicle",8,0)</f>
        <v>0</v>
      </c>
      <c r="N33" s="100">
        <f>IF(DataCollect[[#This Row],[Category]]="Generators",20,0)</f>
        <v>0</v>
      </c>
      <c r="O33" s="100">
        <f>IF(DataCollect[[#This Row],[Category]]="Other",15,0)</f>
        <v>0</v>
      </c>
      <c r="P33" s="100">
        <f>IF(DataCollect[[#This Row],[Current Condition]]="Bad",(-1*LifeExpect[[#This Row],[LIFE REMAINING]]),0)</f>
        <v>0</v>
      </c>
      <c r="Q33" s="100">
        <f>IF(DataCollect[[#This Row],[Current Condition]]="Fair",(-0.5*LifeExpect[[#This Row],[LIFE REMAINING]]),0)</f>
        <v>0</v>
      </c>
      <c r="R33" s="100">
        <f t="shared" si="1"/>
        <v>0</v>
      </c>
      <c r="S33" s="100">
        <f>IF((LifeExpect[[#This Row],[NORMAL]]-('1. Basic Information'!$F$7-DataCollect[[#This Row],[Installation Year]]))&gt;0, LifeExpect[[#This Row],[NORMAL]]-('1. Basic Information'!$F$7-DataCollect[[#This Row],[Installation Year]]), 0)</f>
        <v>0</v>
      </c>
      <c r="T33" s="100">
        <f t="shared" si="2"/>
        <v>0</v>
      </c>
      <c r="U33" s="100">
        <f t="shared" si="0"/>
        <v>0</v>
      </c>
    </row>
    <row r="34" spans="1:21" x14ac:dyDescent="0.25">
      <c r="A34" s="100">
        <f>IF(DataCollect[[#This Row],[Category]]="Pump",15,0)</f>
        <v>0</v>
      </c>
      <c r="B34" s="100">
        <f>IF(DataCollect[[#This Row],[Category]]="Hydrant",50,0)</f>
        <v>0</v>
      </c>
      <c r="C34" s="100">
        <f>IF(DataCollect[[#This Row],[Category]]="Meter",15,0)</f>
        <v>0</v>
      </c>
      <c r="D34" s="100">
        <f>IF(DataCollect[[#This Row],[Category]]="Pipe",35,0)</f>
        <v>0</v>
      </c>
      <c r="E34" s="100">
        <f>IF(DataCollect[[#This Row],[Category]]="Source",35,0)</f>
        <v>0</v>
      </c>
      <c r="F34" s="100">
        <f>IF(DataCollect[[#This Row],[Category]]="Tank",50,0)</f>
        <v>0</v>
      </c>
      <c r="G34" s="100">
        <f>IF(DataCollect[[#This Row],[Category]]="Analytical",10,0)</f>
        <v>0</v>
      </c>
      <c r="H34" s="100">
        <f>IF(DataCollect[[#This Row],[Category]]="Treatment",10,0)</f>
        <v>0</v>
      </c>
      <c r="I34" s="100">
        <f>IF(DataCollect[[#This Row],[Category]]="Valve",35,0)</f>
        <v>0</v>
      </c>
      <c r="J34" s="100">
        <f>IF(DataCollect[[#This Row],[Category]]="Control",15,0)</f>
        <v>0</v>
      </c>
      <c r="K34" s="100">
        <f>IF(DataCollect[[#This Row],[Category]]="Safety",10,0)</f>
        <v>0</v>
      </c>
      <c r="L34" s="100">
        <f>IF(DataCollect[[#This Row],[Category]]="Building",50,0)</f>
        <v>0</v>
      </c>
      <c r="M34" s="100">
        <f>IF(DataCollect[[#This Row],[Category]]="Vehicle",8,0)</f>
        <v>0</v>
      </c>
      <c r="N34" s="100">
        <f>IF(DataCollect[[#This Row],[Category]]="Generators",20,0)</f>
        <v>0</v>
      </c>
      <c r="O34" s="100">
        <f>IF(DataCollect[[#This Row],[Category]]="Other",15,0)</f>
        <v>0</v>
      </c>
      <c r="P34" s="100">
        <f>IF(DataCollect[[#This Row],[Current Condition]]="Bad",(-1*LifeExpect[[#This Row],[LIFE REMAINING]]),0)</f>
        <v>0</v>
      </c>
      <c r="Q34" s="100">
        <f>IF(DataCollect[[#This Row],[Current Condition]]="Fair",(-0.5*LifeExpect[[#This Row],[LIFE REMAINING]]),0)</f>
        <v>0</v>
      </c>
      <c r="R34" s="100">
        <f t="shared" si="1"/>
        <v>0</v>
      </c>
      <c r="S34" s="100">
        <f>IF((LifeExpect[[#This Row],[NORMAL]]-('1. Basic Information'!$F$7-DataCollect[[#This Row],[Installation Year]]))&gt;0, LifeExpect[[#This Row],[NORMAL]]-('1. Basic Information'!$F$7-DataCollect[[#This Row],[Installation Year]]), 0)</f>
        <v>0</v>
      </c>
      <c r="T34" s="100">
        <f t="shared" si="2"/>
        <v>0</v>
      </c>
      <c r="U34" s="100">
        <f t="shared" si="0"/>
        <v>0</v>
      </c>
    </row>
    <row r="35" spans="1:21" x14ac:dyDescent="0.25">
      <c r="A35" s="100">
        <f>IF(DataCollect[[#This Row],[Category]]="Pump",15,0)</f>
        <v>0</v>
      </c>
      <c r="B35" s="100">
        <f>IF(DataCollect[[#This Row],[Category]]="Hydrant",50,0)</f>
        <v>0</v>
      </c>
      <c r="C35" s="100">
        <f>IF(DataCollect[[#This Row],[Category]]="Meter",15,0)</f>
        <v>0</v>
      </c>
      <c r="D35" s="100">
        <f>IF(DataCollect[[#This Row],[Category]]="Pipe",35,0)</f>
        <v>0</v>
      </c>
      <c r="E35" s="100">
        <f>IF(DataCollect[[#This Row],[Category]]="Source",35,0)</f>
        <v>0</v>
      </c>
      <c r="F35" s="100">
        <f>IF(DataCollect[[#This Row],[Category]]="Tank",50,0)</f>
        <v>0</v>
      </c>
      <c r="G35" s="100">
        <f>IF(DataCollect[[#This Row],[Category]]="Analytical",10,0)</f>
        <v>0</v>
      </c>
      <c r="H35" s="100">
        <f>IF(DataCollect[[#This Row],[Category]]="Treatment",10,0)</f>
        <v>0</v>
      </c>
      <c r="I35" s="100">
        <f>IF(DataCollect[[#This Row],[Category]]="Valve",35,0)</f>
        <v>0</v>
      </c>
      <c r="J35" s="100">
        <f>IF(DataCollect[[#This Row],[Category]]="Control",15,0)</f>
        <v>0</v>
      </c>
      <c r="K35" s="100">
        <f>IF(DataCollect[[#This Row],[Category]]="Safety",10,0)</f>
        <v>0</v>
      </c>
      <c r="L35" s="100">
        <f>IF(DataCollect[[#This Row],[Category]]="Building",50,0)</f>
        <v>0</v>
      </c>
      <c r="M35" s="100">
        <f>IF(DataCollect[[#This Row],[Category]]="Vehicle",8,0)</f>
        <v>0</v>
      </c>
      <c r="N35" s="100">
        <f>IF(DataCollect[[#This Row],[Category]]="Generators",20,0)</f>
        <v>0</v>
      </c>
      <c r="O35" s="100">
        <f>IF(DataCollect[[#This Row],[Category]]="Other",15,0)</f>
        <v>0</v>
      </c>
      <c r="P35" s="100">
        <f>IF(DataCollect[[#This Row],[Current Condition]]="Bad",(-1*LifeExpect[[#This Row],[LIFE REMAINING]]),0)</f>
        <v>0</v>
      </c>
      <c r="Q35" s="100">
        <f>IF(DataCollect[[#This Row],[Current Condition]]="Fair",(-0.5*LifeExpect[[#This Row],[LIFE REMAINING]]),0)</f>
        <v>0</v>
      </c>
      <c r="R35" s="100">
        <f t="shared" si="1"/>
        <v>0</v>
      </c>
      <c r="S35" s="100">
        <f>IF((LifeExpect[[#This Row],[NORMAL]]-('1. Basic Information'!$F$7-DataCollect[[#This Row],[Installation Year]]))&gt;0, LifeExpect[[#This Row],[NORMAL]]-('1. Basic Information'!$F$7-DataCollect[[#This Row],[Installation Year]]), 0)</f>
        <v>0</v>
      </c>
      <c r="T35" s="100">
        <f t="shared" si="2"/>
        <v>0</v>
      </c>
      <c r="U35" s="100">
        <f t="shared" si="0"/>
        <v>0</v>
      </c>
    </row>
    <row r="36" spans="1:21" x14ac:dyDescent="0.25">
      <c r="A36" s="100">
        <f>IF(DataCollect[[#This Row],[Category]]="Pump",15,0)</f>
        <v>0</v>
      </c>
      <c r="B36" s="100">
        <f>IF(DataCollect[[#This Row],[Category]]="Hydrant",50,0)</f>
        <v>0</v>
      </c>
      <c r="C36" s="100">
        <f>IF(DataCollect[[#This Row],[Category]]="Meter",15,0)</f>
        <v>0</v>
      </c>
      <c r="D36" s="100">
        <f>IF(DataCollect[[#This Row],[Category]]="Pipe",35,0)</f>
        <v>0</v>
      </c>
      <c r="E36" s="100">
        <f>IF(DataCollect[[#This Row],[Category]]="Source",35,0)</f>
        <v>0</v>
      </c>
      <c r="F36" s="100">
        <f>IF(DataCollect[[#This Row],[Category]]="Tank",50,0)</f>
        <v>0</v>
      </c>
      <c r="G36" s="100">
        <f>IF(DataCollect[[#This Row],[Category]]="Analytical",10,0)</f>
        <v>0</v>
      </c>
      <c r="H36" s="100">
        <f>IF(DataCollect[[#This Row],[Category]]="Treatment",10,0)</f>
        <v>0</v>
      </c>
      <c r="I36" s="100">
        <f>IF(DataCollect[[#This Row],[Category]]="Valve",35,0)</f>
        <v>0</v>
      </c>
      <c r="J36" s="100">
        <f>IF(DataCollect[[#This Row],[Category]]="Control",15,0)</f>
        <v>0</v>
      </c>
      <c r="K36" s="100">
        <f>IF(DataCollect[[#This Row],[Category]]="Safety",10,0)</f>
        <v>0</v>
      </c>
      <c r="L36" s="100">
        <f>IF(DataCollect[[#This Row],[Category]]="Building",50,0)</f>
        <v>0</v>
      </c>
      <c r="M36" s="100">
        <f>IF(DataCollect[[#This Row],[Category]]="Vehicle",8,0)</f>
        <v>0</v>
      </c>
      <c r="N36" s="100">
        <f>IF(DataCollect[[#This Row],[Category]]="Generators",20,0)</f>
        <v>0</v>
      </c>
      <c r="O36" s="100">
        <f>IF(DataCollect[[#This Row],[Category]]="Other",15,0)</f>
        <v>0</v>
      </c>
      <c r="P36" s="100">
        <f>IF(DataCollect[[#This Row],[Current Condition]]="Bad",(-1*LifeExpect[[#This Row],[LIFE REMAINING]]),0)</f>
        <v>0</v>
      </c>
      <c r="Q36" s="100">
        <f>IF(DataCollect[[#This Row],[Current Condition]]="Fair",(-0.5*LifeExpect[[#This Row],[LIFE REMAINING]]),0)</f>
        <v>0</v>
      </c>
      <c r="R36" s="100">
        <f t="shared" si="1"/>
        <v>0</v>
      </c>
      <c r="S36" s="100">
        <f>IF((LifeExpect[[#This Row],[NORMAL]]-('1. Basic Information'!$F$7-DataCollect[[#This Row],[Installation Year]]))&gt;0, LifeExpect[[#This Row],[NORMAL]]-('1. Basic Information'!$F$7-DataCollect[[#This Row],[Installation Year]]), 0)</f>
        <v>0</v>
      </c>
      <c r="T36" s="100">
        <f t="shared" si="2"/>
        <v>0</v>
      </c>
      <c r="U36" s="100">
        <f t="shared" si="0"/>
        <v>0</v>
      </c>
    </row>
    <row r="37" spans="1:21" x14ac:dyDescent="0.25">
      <c r="A37" s="100">
        <f>IF(DataCollect[[#This Row],[Category]]="Pump",15,0)</f>
        <v>0</v>
      </c>
      <c r="B37" s="100">
        <f>IF(DataCollect[[#This Row],[Category]]="Hydrant",50,0)</f>
        <v>0</v>
      </c>
      <c r="C37" s="100">
        <f>IF(DataCollect[[#This Row],[Category]]="Meter",15,0)</f>
        <v>0</v>
      </c>
      <c r="D37" s="100">
        <f>IF(DataCollect[[#This Row],[Category]]="Pipe",35,0)</f>
        <v>0</v>
      </c>
      <c r="E37" s="100">
        <f>IF(DataCollect[[#This Row],[Category]]="Source",35,0)</f>
        <v>0</v>
      </c>
      <c r="F37" s="100">
        <f>IF(DataCollect[[#This Row],[Category]]="Tank",50,0)</f>
        <v>0</v>
      </c>
      <c r="G37" s="100">
        <f>IF(DataCollect[[#This Row],[Category]]="Analytical",10,0)</f>
        <v>0</v>
      </c>
      <c r="H37" s="100">
        <f>IF(DataCollect[[#This Row],[Category]]="Treatment",10,0)</f>
        <v>0</v>
      </c>
      <c r="I37" s="100">
        <f>IF(DataCollect[[#This Row],[Category]]="Valve",35,0)</f>
        <v>0</v>
      </c>
      <c r="J37" s="100">
        <f>IF(DataCollect[[#This Row],[Category]]="Control",15,0)</f>
        <v>0</v>
      </c>
      <c r="K37" s="100">
        <f>IF(DataCollect[[#This Row],[Category]]="Safety",10,0)</f>
        <v>0</v>
      </c>
      <c r="L37" s="100">
        <f>IF(DataCollect[[#This Row],[Category]]="Building",50,0)</f>
        <v>0</v>
      </c>
      <c r="M37" s="100">
        <f>IF(DataCollect[[#This Row],[Category]]="Vehicle",8,0)</f>
        <v>0</v>
      </c>
      <c r="N37" s="100">
        <f>IF(DataCollect[[#This Row],[Category]]="Generators",20,0)</f>
        <v>0</v>
      </c>
      <c r="O37" s="100">
        <f>IF(DataCollect[[#This Row],[Category]]="Other",15,0)</f>
        <v>0</v>
      </c>
      <c r="P37" s="100">
        <f>IF(DataCollect[[#This Row],[Current Condition]]="Bad",(-1*LifeExpect[[#This Row],[LIFE REMAINING]]),0)</f>
        <v>0</v>
      </c>
      <c r="Q37" s="100">
        <f>IF(DataCollect[[#This Row],[Current Condition]]="Fair",(-0.5*LifeExpect[[#This Row],[LIFE REMAINING]]),0)</f>
        <v>0</v>
      </c>
      <c r="R37" s="100">
        <f t="shared" si="1"/>
        <v>0</v>
      </c>
      <c r="S37" s="100">
        <f>IF((LifeExpect[[#This Row],[NORMAL]]-('1. Basic Information'!$F$7-DataCollect[[#This Row],[Installation Year]]))&gt;0, LifeExpect[[#This Row],[NORMAL]]-('1. Basic Information'!$F$7-DataCollect[[#This Row],[Installation Year]]), 0)</f>
        <v>0</v>
      </c>
      <c r="T37" s="100">
        <f t="shared" si="2"/>
        <v>0</v>
      </c>
      <c r="U37" s="100">
        <f t="shared" si="0"/>
        <v>0</v>
      </c>
    </row>
    <row r="38" spans="1:21" x14ac:dyDescent="0.25">
      <c r="A38" s="100">
        <f>IF(DataCollect[[#This Row],[Category]]="Pump",15,0)</f>
        <v>0</v>
      </c>
      <c r="B38" s="100">
        <f>IF(DataCollect[[#This Row],[Category]]="Hydrant",50,0)</f>
        <v>0</v>
      </c>
      <c r="C38" s="100">
        <f>IF(DataCollect[[#This Row],[Category]]="Meter",15,0)</f>
        <v>0</v>
      </c>
      <c r="D38" s="100">
        <f>IF(DataCollect[[#This Row],[Category]]="Pipe",35,0)</f>
        <v>0</v>
      </c>
      <c r="E38" s="100">
        <f>IF(DataCollect[[#This Row],[Category]]="Source",35,0)</f>
        <v>0</v>
      </c>
      <c r="F38" s="100">
        <f>IF(DataCollect[[#This Row],[Category]]="Tank",50,0)</f>
        <v>0</v>
      </c>
      <c r="G38" s="100">
        <f>IF(DataCollect[[#This Row],[Category]]="Analytical",10,0)</f>
        <v>0</v>
      </c>
      <c r="H38" s="100">
        <f>IF(DataCollect[[#This Row],[Category]]="Treatment",10,0)</f>
        <v>0</v>
      </c>
      <c r="I38" s="100">
        <f>IF(DataCollect[[#This Row],[Category]]="Valve",35,0)</f>
        <v>0</v>
      </c>
      <c r="J38" s="100">
        <f>IF(DataCollect[[#This Row],[Category]]="Control",15,0)</f>
        <v>0</v>
      </c>
      <c r="K38" s="100">
        <f>IF(DataCollect[[#This Row],[Category]]="Safety",10,0)</f>
        <v>0</v>
      </c>
      <c r="L38" s="100">
        <f>IF(DataCollect[[#This Row],[Category]]="Building",50,0)</f>
        <v>0</v>
      </c>
      <c r="M38" s="100">
        <f>IF(DataCollect[[#This Row],[Category]]="Vehicle",8,0)</f>
        <v>0</v>
      </c>
      <c r="N38" s="100">
        <f>IF(DataCollect[[#This Row],[Category]]="Generators",20,0)</f>
        <v>0</v>
      </c>
      <c r="O38" s="100">
        <f>IF(DataCollect[[#This Row],[Category]]="Other",15,0)</f>
        <v>0</v>
      </c>
      <c r="P38" s="100">
        <f>IF(DataCollect[[#This Row],[Current Condition]]="Bad",(-1*LifeExpect[[#This Row],[LIFE REMAINING]]),0)</f>
        <v>0</v>
      </c>
      <c r="Q38" s="100">
        <f>IF(DataCollect[[#This Row],[Current Condition]]="Fair",(-0.5*LifeExpect[[#This Row],[LIFE REMAINING]]),0)</f>
        <v>0</v>
      </c>
      <c r="R38" s="100">
        <f t="shared" si="1"/>
        <v>0</v>
      </c>
      <c r="S38" s="100">
        <f>IF((LifeExpect[[#This Row],[NORMAL]]-('1. Basic Information'!$F$7-DataCollect[[#This Row],[Installation Year]]))&gt;0, LifeExpect[[#This Row],[NORMAL]]-('1. Basic Information'!$F$7-DataCollect[[#This Row],[Installation Year]]), 0)</f>
        <v>0</v>
      </c>
      <c r="T38" s="100">
        <f t="shared" si="2"/>
        <v>0</v>
      </c>
      <c r="U38" s="100">
        <f t="shared" si="0"/>
        <v>0</v>
      </c>
    </row>
    <row r="39" spans="1:21" x14ac:dyDescent="0.25">
      <c r="A39" s="100">
        <f>IF(DataCollect[[#This Row],[Category]]="Pump",15,0)</f>
        <v>0</v>
      </c>
      <c r="B39" s="100">
        <f>IF(DataCollect[[#This Row],[Category]]="Hydrant",50,0)</f>
        <v>0</v>
      </c>
      <c r="C39" s="100">
        <f>IF(DataCollect[[#This Row],[Category]]="Meter",15,0)</f>
        <v>0</v>
      </c>
      <c r="D39" s="100">
        <f>IF(DataCollect[[#This Row],[Category]]="Pipe",35,0)</f>
        <v>0</v>
      </c>
      <c r="E39" s="100">
        <f>IF(DataCollect[[#This Row],[Category]]="Source",35,0)</f>
        <v>0</v>
      </c>
      <c r="F39" s="100">
        <f>IF(DataCollect[[#This Row],[Category]]="Tank",50,0)</f>
        <v>0</v>
      </c>
      <c r="G39" s="100">
        <f>IF(DataCollect[[#This Row],[Category]]="Analytical",10,0)</f>
        <v>0</v>
      </c>
      <c r="H39" s="100">
        <f>IF(DataCollect[[#This Row],[Category]]="Treatment",10,0)</f>
        <v>0</v>
      </c>
      <c r="I39" s="100">
        <f>IF(DataCollect[[#This Row],[Category]]="Valve",35,0)</f>
        <v>0</v>
      </c>
      <c r="J39" s="100">
        <f>IF(DataCollect[[#This Row],[Category]]="Control",15,0)</f>
        <v>0</v>
      </c>
      <c r="K39" s="100">
        <f>IF(DataCollect[[#This Row],[Category]]="Safety",10,0)</f>
        <v>0</v>
      </c>
      <c r="L39" s="100">
        <f>IF(DataCollect[[#This Row],[Category]]="Building",50,0)</f>
        <v>0</v>
      </c>
      <c r="M39" s="100">
        <f>IF(DataCollect[[#This Row],[Category]]="Vehicle",8,0)</f>
        <v>0</v>
      </c>
      <c r="N39" s="100">
        <f>IF(DataCollect[[#This Row],[Category]]="Generators",20,0)</f>
        <v>0</v>
      </c>
      <c r="O39" s="100">
        <f>IF(DataCollect[[#This Row],[Category]]="Other",15,0)</f>
        <v>0</v>
      </c>
      <c r="P39" s="100">
        <f>IF(DataCollect[[#This Row],[Current Condition]]="Bad",(-1*LifeExpect[[#This Row],[LIFE REMAINING]]),0)</f>
        <v>0</v>
      </c>
      <c r="Q39" s="100">
        <f>IF(DataCollect[[#This Row],[Current Condition]]="Fair",(-0.5*LifeExpect[[#This Row],[LIFE REMAINING]]),0)</f>
        <v>0</v>
      </c>
      <c r="R39" s="100">
        <f t="shared" si="1"/>
        <v>0</v>
      </c>
      <c r="S39" s="100">
        <f>IF((LifeExpect[[#This Row],[NORMAL]]-('1. Basic Information'!$F$7-DataCollect[[#This Row],[Installation Year]]))&gt;0, LifeExpect[[#This Row],[NORMAL]]-('1. Basic Information'!$F$7-DataCollect[[#This Row],[Installation Year]]), 0)</f>
        <v>0</v>
      </c>
      <c r="T39" s="100">
        <f t="shared" si="2"/>
        <v>0</v>
      </c>
      <c r="U39" s="100">
        <f t="shared" si="0"/>
        <v>0</v>
      </c>
    </row>
    <row r="40" spans="1:21" x14ac:dyDescent="0.25">
      <c r="A40" s="100">
        <f>IF(DataCollect[[#This Row],[Category]]="Pump",15,0)</f>
        <v>0</v>
      </c>
      <c r="B40" s="100">
        <f>IF(DataCollect[[#This Row],[Category]]="Hydrant",50,0)</f>
        <v>0</v>
      </c>
      <c r="C40" s="100">
        <f>IF(DataCollect[[#This Row],[Category]]="Meter",15,0)</f>
        <v>0</v>
      </c>
      <c r="D40" s="100">
        <f>IF(DataCollect[[#This Row],[Category]]="Pipe",35,0)</f>
        <v>0</v>
      </c>
      <c r="E40" s="100">
        <f>IF(DataCollect[[#This Row],[Category]]="Source",35,0)</f>
        <v>0</v>
      </c>
      <c r="F40" s="100">
        <f>IF(DataCollect[[#This Row],[Category]]="Tank",50,0)</f>
        <v>0</v>
      </c>
      <c r="G40" s="100">
        <f>IF(DataCollect[[#This Row],[Category]]="Analytical",10,0)</f>
        <v>0</v>
      </c>
      <c r="H40" s="100">
        <f>IF(DataCollect[[#This Row],[Category]]="Treatment",10,0)</f>
        <v>0</v>
      </c>
      <c r="I40" s="100">
        <f>IF(DataCollect[[#This Row],[Category]]="Valve",35,0)</f>
        <v>0</v>
      </c>
      <c r="J40" s="100">
        <f>IF(DataCollect[[#This Row],[Category]]="Control",15,0)</f>
        <v>0</v>
      </c>
      <c r="K40" s="100">
        <f>IF(DataCollect[[#This Row],[Category]]="Safety",10,0)</f>
        <v>0</v>
      </c>
      <c r="L40" s="100">
        <f>IF(DataCollect[[#This Row],[Category]]="Building",50,0)</f>
        <v>0</v>
      </c>
      <c r="M40" s="100">
        <f>IF(DataCollect[[#This Row],[Category]]="Vehicle",8,0)</f>
        <v>0</v>
      </c>
      <c r="N40" s="100">
        <f>IF(DataCollect[[#This Row],[Category]]="Generators",20,0)</f>
        <v>0</v>
      </c>
      <c r="O40" s="100">
        <f>IF(DataCollect[[#This Row],[Category]]="Other",15,0)</f>
        <v>0</v>
      </c>
      <c r="P40" s="100">
        <f>IF(DataCollect[[#This Row],[Current Condition]]="Bad",(-1*LifeExpect[[#This Row],[LIFE REMAINING]]),0)</f>
        <v>0</v>
      </c>
      <c r="Q40" s="100">
        <f>IF(DataCollect[[#This Row],[Current Condition]]="Fair",(-0.5*LifeExpect[[#This Row],[LIFE REMAINING]]),0)</f>
        <v>0</v>
      </c>
      <c r="R40" s="100">
        <f t="shared" si="1"/>
        <v>0</v>
      </c>
      <c r="S40" s="100">
        <f>IF((LifeExpect[[#This Row],[NORMAL]]-('1. Basic Information'!$F$7-DataCollect[[#This Row],[Installation Year]]))&gt;0, LifeExpect[[#This Row],[NORMAL]]-('1. Basic Information'!$F$7-DataCollect[[#This Row],[Installation Year]]), 0)</f>
        <v>0</v>
      </c>
      <c r="T40" s="100">
        <f t="shared" si="2"/>
        <v>0</v>
      </c>
      <c r="U40" s="100">
        <f t="shared" si="0"/>
        <v>0</v>
      </c>
    </row>
    <row r="41" spans="1:21" x14ac:dyDescent="0.25">
      <c r="A41" s="100">
        <f>IF(DataCollect[[#This Row],[Category]]="Pump",15,0)</f>
        <v>0</v>
      </c>
      <c r="B41" s="100">
        <f>IF(DataCollect[[#This Row],[Category]]="Hydrant",50,0)</f>
        <v>0</v>
      </c>
      <c r="C41" s="100">
        <f>IF(DataCollect[[#This Row],[Category]]="Meter",15,0)</f>
        <v>0</v>
      </c>
      <c r="D41" s="100">
        <f>IF(DataCollect[[#This Row],[Category]]="Pipe",35,0)</f>
        <v>0</v>
      </c>
      <c r="E41" s="100">
        <f>IF(DataCollect[[#This Row],[Category]]="Source",35,0)</f>
        <v>0</v>
      </c>
      <c r="F41" s="100">
        <f>IF(DataCollect[[#This Row],[Category]]="Tank",50,0)</f>
        <v>0</v>
      </c>
      <c r="G41" s="100">
        <f>IF(DataCollect[[#This Row],[Category]]="Analytical",10,0)</f>
        <v>0</v>
      </c>
      <c r="H41" s="100">
        <f>IF(DataCollect[[#This Row],[Category]]="Treatment",10,0)</f>
        <v>0</v>
      </c>
      <c r="I41" s="100">
        <f>IF(DataCollect[[#This Row],[Category]]="Valve",35,0)</f>
        <v>0</v>
      </c>
      <c r="J41" s="100">
        <f>IF(DataCollect[[#This Row],[Category]]="Control",15,0)</f>
        <v>0</v>
      </c>
      <c r="K41" s="100">
        <f>IF(DataCollect[[#This Row],[Category]]="Safety",10,0)</f>
        <v>0</v>
      </c>
      <c r="L41" s="100">
        <f>IF(DataCollect[[#This Row],[Category]]="Building",50,0)</f>
        <v>0</v>
      </c>
      <c r="M41" s="100">
        <f>IF(DataCollect[[#This Row],[Category]]="Vehicle",8,0)</f>
        <v>0</v>
      </c>
      <c r="N41" s="100">
        <f>IF(DataCollect[[#This Row],[Category]]="Generators",20,0)</f>
        <v>0</v>
      </c>
      <c r="O41" s="100">
        <f>IF(DataCollect[[#This Row],[Category]]="Other",15,0)</f>
        <v>0</v>
      </c>
      <c r="P41" s="100">
        <f>IF(DataCollect[[#This Row],[Current Condition]]="Bad",(-1*LifeExpect[[#This Row],[LIFE REMAINING]]),0)</f>
        <v>0</v>
      </c>
      <c r="Q41" s="100">
        <f>IF(DataCollect[[#This Row],[Current Condition]]="Fair",(-0.5*LifeExpect[[#This Row],[LIFE REMAINING]]),0)</f>
        <v>0</v>
      </c>
      <c r="R41" s="100">
        <f t="shared" si="1"/>
        <v>0</v>
      </c>
      <c r="S41" s="100">
        <f>IF((LifeExpect[[#This Row],[NORMAL]]-('1. Basic Information'!$F$7-DataCollect[[#This Row],[Installation Year]]))&gt;0, LifeExpect[[#This Row],[NORMAL]]-('1. Basic Information'!$F$7-DataCollect[[#This Row],[Installation Year]]), 0)</f>
        <v>0</v>
      </c>
      <c r="T41" s="100">
        <f t="shared" si="2"/>
        <v>0</v>
      </c>
      <c r="U41" s="100">
        <f t="shared" si="0"/>
        <v>0</v>
      </c>
    </row>
    <row r="42" spans="1:21" x14ac:dyDescent="0.25">
      <c r="A42" s="100">
        <f>IF(DataCollect[[#This Row],[Category]]="Pump",15,0)</f>
        <v>0</v>
      </c>
      <c r="B42" s="100">
        <f>IF(DataCollect[[#This Row],[Category]]="Hydrant",50,0)</f>
        <v>0</v>
      </c>
      <c r="C42" s="100">
        <f>IF(DataCollect[[#This Row],[Category]]="Meter",15,0)</f>
        <v>0</v>
      </c>
      <c r="D42" s="100">
        <f>IF(DataCollect[[#This Row],[Category]]="Pipe",35,0)</f>
        <v>0</v>
      </c>
      <c r="E42" s="100">
        <f>IF(DataCollect[[#This Row],[Category]]="Source",35,0)</f>
        <v>0</v>
      </c>
      <c r="F42" s="100">
        <f>IF(DataCollect[[#This Row],[Category]]="Tank",50,0)</f>
        <v>0</v>
      </c>
      <c r="G42" s="100">
        <f>IF(DataCollect[[#This Row],[Category]]="Analytical",10,0)</f>
        <v>0</v>
      </c>
      <c r="H42" s="100">
        <f>IF(DataCollect[[#This Row],[Category]]="Treatment",10,0)</f>
        <v>0</v>
      </c>
      <c r="I42" s="100">
        <f>IF(DataCollect[[#This Row],[Category]]="Valve",35,0)</f>
        <v>0</v>
      </c>
      <c r="J42" s="100">
        <f>IF(DataCollect[[#This Row],[Category]]="Control",15,0)</f>
        <v>0</v>
      </c>
      <c r="K42" s="100">
        <f>IF(DataCollect[[#This Row],[Category]]="Safety",10,0)</f>
        <v>0</v>
      </c>
      <c r="L42" s="100">
        <f>IF(DataCollect[[#This Row],[Category]]="Building",50,0)</f>
        <v>0</v>
      </c>
      <c r="M42" s="100">
        <f>IF(DataCollect[[#This Row],[Category]]="Vehicle",8,0)</f>
        <v>0</v>
      </c>
      <c r="N42" s="100">
        <f>IF(DataCollect[[#This Row],[Category]]="Generators",20,0)</f>
        <v>0</v>
      </c>
      <c r="O42" s="100">
        <f>IF(DataCollect[[#This Row],[Category]]="Other",15,0)</f>
        <v>0</v>
      </c>
      <c r="P42" s="100">
        <f>IF(DataCollect[[#This Row],[Current Condition]]="Bad",(-1*LifeExpect[[#This Row],[LIFE REMAINING]]),0)</f>
        <v>0</v>
      </c>
      <c r="Q42" s="100">
        <f>IF(DataCollect[[#This Row],[Current Condition]]="Fair",(-0.5*LifeExpect[[#This Row],[LIFE REMAINING]]),0)</f>
        <v>0</v>
      </c>
      <c r="R42" s="100">
        <f t="shared" si="1"/>
        <v>0</v>
      </c>
      <c r="S42" s="100">
        <f>IF((LifeExpect[[#This Row],[NORMAL]]-('1. Basic Information'!$F$7-DataCollect[[#This Row],[Installation Year]]))&gt;0, LifeExpect[[#This Row],[NORMAL]]-('1. Basic Information'!$F$7-DataCollect[[#This Row],[Installation Year]]), 0)</f>
        <v>0</v>
      </c>
      <c r="T42" s="100">
        <f t="shared" si="2"/>
        <v>0</v>
      </c>
      <c r="U42" s="100">
        <f t="shared" si="0"/>
        <v>0</v>
      </c>
    </row>
    <row r="43" spans="1:21" x14ac:dyDescent="0.25">
      <c r="A43" s="100">
        <f>IF(DataCollect[[#This Row],[Category]]="Pump",15,0)</f>
        <v>0</v>
      </c>
      <c r="B43" s="100">
        <f>IF(DataCollect[[#This Row],[Category]]="Hydrant",50,0)</f>
        <v>0</v>
      </c>
      <c r="C43" s="100">
        <f>IF(DataCollect[[#This Row],[Category]]="Meter",15,0)</f>
        <v>0</v>
      </c>
      <c r="D43" s="100">
        <f>IF(DataCollect[[#This Row],[Category]]="Pipe",35,0)</f>
        <v>0</v>
      </c>
      <c r="E43" s="100">
        <f>IF(DataCollect[[#This Row],[Category]]="Source",35,0)</f>
        <v>0</v>
      </c>
      <c r="F43" s="100">
        <f>IF(DataCollect[[#This Row],[Category]]="Tank",50,0)</f>
        <v>0</v>
      </c>
      <c r="G43" s="100">
        <f>IF(DataCollect[[#This Row],[Category]]="Analytical",10,0)</f>
        <v>0</v>
      </c>
      <c r="H43" s="100">
        <f>IF(DataCollect[[#This Row],[Category]]="Treatment",10,0)</f>
        <v>0</v>
      </c>
      <c r="I43" s="100">
        <f>IF(DataCollect[[#This Row],[Category]]="Valve",35,0)</f>
        <v>0</v>
      </c>
      <c r="J43" s="100">
        <f>IF(DataCollect[[#This Row],[Category]]="Control",15,0)</f>
        <v>0</v>
      </c>
      <c r="K43" s="100">
        <f>IF(DataCollect[[#This Row],[Category]]="Safety",10,0)</f>
        <v>0</v>
      </c>
      <c r="L43" s="100">
        <f>IF(DataCollect[[#This Row],[Category]]="Building",50,0)</f>
        <v>0</v>
      </c>
      <c r="M43" s="100">
        <f>IF(DataCollect[[#This Row],[Category]]="Vehicle",8,0)</f>
        <v>0</v>
      </c>
      <c r="N43" s="100">
        <f>IF(DataCollect[[#This Row],[Category]]="Generators",20,0)</f>
        <v>0</v>
      </c>
      <c r="O43" s="100">
        <f>IF(DataCollect[[#This Row],[Category]]="Other",15,0)</f>
        <v>0</v>
      </c>
      <c r="P43" s="100">
        <f>IF(DataCollect[[#This Row],[Current Condition]]="Bad",(-1*LifeExpect[[#This Row],[LIFE REMAINING]]),0)</f>
        <v>0</v>
      </c>
      <c r="Q43" s="100">
        <f>IF(DataCollect[[#This Row],[Current Condition]]="Fair",(-0.5*LifeExpect[[#This Row],[LIFE REMAINING]]),0)</f>
        <v>0</v>
      </c>
      <c r="R43" s="100">
        <f t="shared" si="1"/>
        <v>0</v>
      </c>
      <c r="S43" s="100">
        <f>IF((LifeExpect[[#This Row],[NORMAL]]-('1. Basic Information'!$F$7-DataCollect[[#This Row],[Installation Year]]))&gt;0, LifeExpect[[#This Row],[NORMAL]]-('1. Basic Information'!$F$7-DataCollect[[#This Row],[Installation Year]]), 0)</f>
        <v>0</v>
      </c>
      <c r="T43" s="100">
        <f t="shared" si="2"/>
        <v>0</v>
      </c>
      <c r="U43" s="100">
        <f t="shared" si="0"/>
        <v>0</v>
      </c>
    </row>
    <row r="44" spans="1:21" x14ac:dyDescent="0.25">
      <c r="A44" s="100">
        <f>IF(DataCollect[[#This Row],[Category]]="Pump",15,0)</f>
        <v>0</v>
      </c>
      <c r="B44" s="100">
        <f>IF(DataCollect[[#This Row],[Category]]="Hydrant",50,0)</f>
        <v>0</v>
      </c>
      <c r="C44" s="100">
        <f>IF(DataCollect[[#This Row],[Category]]="Meter",15,0)</f>
        <v>0</v>
      </c>
      <c r="D44" s="100">
        <f>IF(DataCollect[[#This Row],[Category]]="Pipe",35,0)</f>
        <v>0</v>
      </c>
      <c r="E44" s="100">
        <f>IF(DataCollect[[#This Row],[Category]]="Source",35,0)</f>
        <v>0</v>
      </c>
      <c r="F44" s="100">
        <f>IF(DataCollect[[#This Row],[Category]]="Tank",50,0)</f>
        <v>0</v>
      </c>
      <c r="G44" s="100">
        <f>IF(DataCollect[[#This Row],[Category]]="Analytical",10,0)</f>
        <v>0</v>
      </c>
      <c r="H44" s="100">
        <f>IF(DataCollect[[#This Row],[Category]]="Treatment",10,0)</f>
        <v>0</v>
      </c>
      <c r="I44" s="100">
        <f>IF(DataCollect[[#This Row],[Category]]="Valve",35,0)</f>
        <v>0</v>
      </c>
      <c r="J44" s="100">
        <f>IF(DataCollect[[#This Row],[Category]]="Control",15,0)</f>
        <v>0</v>
      </c>
      <c r="K44" s="100">
        <f>IF(DataCollect[[#This Row],[Category]]="Safety",10,0)</f>
        <v>0</v>
      </c>
      <c r="L44" s="100">
        <f>IF(DataCollect[[#This Row],[Category]]="Building",50,0)</f>
        <v>0</v>
      </c>
      <c r="M44" s="100">
        <f>IF(DataCollect[[#This Row],[Category]]="Vehicle",8,0)</f>
        <v>0</v>
      </c>
      <c r="N44" s="100">
        <f>IF(DataCollect[[#This Row],[Category]]="Generators",20,0)</f>
        <v>0</v>
      </c>
      <c r="O44" s="100">
        <f>IF(DataCollect[[#This Row],[Category]]="Other",15,0)</f>
        <v>0</v>
      </c>
      <c r="P44" s="100">
        <f>IF(DataCollect[[#This Row],[Current Condition]]="Bad",(-1*LifeExpect[[#This Row],[LIFE REMAINING]]),0)</f>
        <v>0</v>
      </c>
      <c r="Q44" s="100">
        <f>IF(DataCollect[[#This Row],[Current Condition]]="Fair",(-0.5*LifeExpect[[#This Row],[LIFE REMAINING]]),0)</f>
        <v>0</v>
      </c>
      <c r="R44" s="100">
        <f t="shared" si="1"/>
        <v>0</v>
      </c>
      <c r="S44" s="100">
        <f>IF((LifeExpect[[#This Row],[NORMAL]]-('1. Basic Information'!$F$7-DataCollect[[#This Row],[Installation Year]]))&gt;0, LifeExpect[[#This Row],[NORMAL]]-('1. Basic Information'!$F$7-DataCollect[[#This Row],[Installation Year]]), 0)</f>
        <v>0</v>
      </c>
      <c r="T44" s="100">
        <f t="shared" si="2"/>
        <v>0</v>
      </c>
      <c r="U44" s="100">
        <f t="shared" si="0"/>
        <v>0</v>
      </c>
    </row>
    <row r="45" spans="1:21" x14ac:dyDescent="0.25">
      <c r="A45" s="100">
        <f>IF(DataCollect[[#This Row],[Category]]="Pump",15,0)</f>
        <v>0</v>
      </c>
      <c r="B45" s="100">
        <f>IF(DataCollect[[#This Row],[Category]]="Hydrant",50,0)</f>
        <v>0</v>
      </c>
      <c r="C45" s="100">
        <f>IF(DataCollect[[#This Row],[Category]]="Meter",15,0)</f>
        <v>0</v>
      </c>
      <c r="D45" s="100">
        <f>IF(DataCollect[[#This Row],[Category]]="Pipe",35,0)</f>
        <v>0</v>
      </c>
      <c r="E45" s="100">
        <f>IF(DataCollect[[#This Row],[Category]]="Source",35,0)</f>
        <v>0</v>
      </c>
      <c r="F45" s="100">
        <f>IF(DataCollect[[#This Row],[Category]]="Tank",50,0)</f>
        <v>0</v>
      </c>
      <c r="G45" s="100">
        <f>IF(DataCollect[[#This Row],[Category]]="Analytical",10,0)</f>
        <v>0</v>
      </c>
      <c r="H45" s="100">
        <f>IF(DataCollect[[#This Row],[Category]]="Treatment",10,0)</f>
        <v>0</v>
      </c>
      <c r="I45" s="100">
        <f>IF(DataCollect[[#This Row],[Category]]="Valve",35,0)</f>
        <v>0</v>
      </c>
      <c r="J45" s="100">
        <f>IF(DataCollect[[#This Row],[Category]]="Control",15,0)</f>
        <v>0</v>
      </c>
      <c r="K45" s="100">
        <f>IF(DataCollect[[#This Row],[Category]]="Safety",10,0)</f>
        <v>0</v>
      </c>
      <c r="L45" s="100">
        <f>IF(DataCollect[[#This Row],[Category]]="Building",50,0)</f>
        <v>0</v>
      </c>
      <c r="M45" s="100">
        <f>IF(DataCollect[[#This Row],[Category]]="Vehicle",8,0)</f>
        <v>0</v>
      </c>
      <c r="N45" s="100">
        <f>IF(DataCollect[[#This Row],[Category]]="Generators",20,0)</f>
        <v>0</v>
      </c>
      <c r="O45" s="100">
        <f>IF(DataCollect[[#This Row],[Category]]="Other",15,0)</f>
        <v>0</v>
      </c>
      <c r="P45" s="100">
        <f>IF(DataCollect[[#This Row],[Current Condition]]="Bad",(-1*LifeExpect[[#This Row],[LIFE REMAINING]]),0)</f>
        <v>0</v>
      </c>
      <c r="Q45" s="100">
        <f>IF(DataCollect[[#This Row],[Current Condition]]="Fair",(-0.5*LifeExpect[[#This Row],[LIFE REMAINING]]),0)</f>
        <v>0</v>
      </c>
      <c r="R45" s="100">
        <f t="shared" si="1"/>
        <v>0</v>
      </c>
      <c r="S45" s="100">
        <f>IF((LifeExpect[[#This Row],[NORMAL]]-('1. Basic Information'!$F$7-DataCollect[[#This Row],[Installation Year]]))&gt;0, LifeExpect[[#This Row],[NORMAL]]-('1. Basic Information'!$F$7-DataCollect[[#This Row],[Installation Year]]), 0)</f>
        <v>0</v>
      </c>
      <c r="T45" s="100">
        <f t="shared" si="2"/>
        <v>0</v>
      </c>
      <c r="U45" s="100">
        <f t="shared" si="0"/>
        <v>0</v>
      </c>
    </row>
    <row r="46" spans="1:21" x14ac:dyDescent="0.25">
      <c r="A46" s="100">
        <f>IF(DataCollect[[#This Row],[Category]]="Pump",15,0)</f>
        <v>0</v>
      </c>
      <c r="B46" s="100">
        <f>IF(DataCollect[[#This Row],[Category]]="Hydrant",50,0)</f>
        <v>0</v>
      </c>
      <c r="C46" s="100">
        <f>IF(DataCollect[[#This Row],[Category]]="Meter",15,0)</f>
        <v>0</v>
      </c>
      <c r="D46" s="100">
        <f>IF(DataCollect[[#This Row],[Category]]="Pipe",35,0)</f>
        <v>0</v>
      </c>
      <c r="E46" s="100">
        <f>IF(DataCollect[[#This Row],[Category]]="Source",35,0)</f>
        <v>0</v>
      </c>
      <c r="F46" s="100">
        <f>IF(DataCollect[[#This Row],[Category]]="Tank",50,0)</f>
        <v>0</v>
      </c>
      <c r="G46" s="100">
        <f>IF(DataCollect[[#This Row],[Category]]="Analytical",10,0)</f>
        <v>0</v>
      </c>
      <c r="H46" s="100">
        <f>IF(DataCollect[[#This Row],[Category]]="Treatment",10,0)</f>
        <v>0</v>
      </c>
      <c r="I46" s="100">
        <f>IF(DataCollect[[#This Row],[Category]]="Valve",35,0)</f>
        <v>0</v>
      </c>
      <c r="J46" s="100">
        <f>IF(DataCollect[[#This Row],[Category]]="Control",15,0)</f>
        <v>0</v>
      </c>
      <c r="K46" s="100">
        <f>IF(DataCollect[[#This Row],[Category]]="Safety",10,0)</f>
        <v>0</v>
      </c>
      <c r="L46" s="100">
        <f>IF(DataCollect[[#This Row],[Category]]="Building",50,0)</f>
        <v>0</v>
      </c>
      <c r="M46" s="100">
        <f>IF(DataCollect[[#This Row],[Category]]="Vehicle",8,0)</f>
        <v>0</v>
      </c>
      <c r="N46" s="100">
        <f>IF(DataCollect[[#This Row],[Category]]="Generators",20,0)</f>
        <v>0</v>
      </c>
      <c r="O46" s="100">
        <f>IF(DataCollect[[#This Row],[Category]]="Other",15,0)</f>
        <v>0</v>
      </c>
      <c r="P46" s="100">
        <f>IF(DataCollect[[#This Row],[Current Condition]]="Bad",(-1*LifeExpect[[#This Row],[LIFE REMAINING]]),0)</f>
        <v>0</v>
      </c>
      <c r="Q46" s="100">
        <f>IF(DataCollect[[#This Row],[Current Condition]]="Fair",(-0.5*LifeExpect[[#This Row],[LIFE REMAINING]]),0)</f>
        <v>0</v>
      </c>
      <c r="R46" s="100">
        <f t="shared" si="1"/>
        <v>0</v>
      </c>
      <c r="S46" s="100">
        <f>IF((LifeExpect[[#This Row],[NORMAL]]-('1. Basic Information'!$F$7-DataCollect[[#This Row],[Installation Year]]))&gt;0, LifeExpect[[#This Row],[NORMAL]]-('1. Basic Information'!$F$7-DataCollect[[#This Row],[Installation Year]]), 0)</f>
        <v>0</v>
      </c>
      <c r="T46" s="100">
        <f t="shared" si="2"/>
        <v>0</v>
      </c>
      <c r="U46" s="100">
        <f t="shared" si="0"/>
        <v>0</v>
      </c>
    </row>
    <row r="47" spans="1:21" x14ac:dyDescent="0.25">
      <c r="A47" s="100">
        <f>IF(DataCollect[[#This Row],[Category]]="Pump",15,0)</f>
        <v>0</v>
      </c>
      <c r="B47" s="100">
        <f>IF(DataCollect[[#This Row],[Category]]="Hydrant",50,0)</f>
        <v>0</v>
      </c>
      <c r="C47" s="100">
        <f>IF(DataCollect[[#This Row],[Category]]="Meter",15,0)</f>
        <v>0</v>
      </c>
      <c r="D47" s="100">
        <f>IF(DataCollect[[#This Row],[Category]]="Pipe",35,0)</f>
        <v>0</v>
      </c>
      <c r="E47" s="100">
        <f>IF(DataCollect[[#This Row],[Category]]="Source",35,0)</f>
        <v>0</v>
      </c>
      <c r="F47" s="100">
        <f>IF(DataCollect[[#This Row],[Category]]="Tank",50,0)</f>
        <v>0</v>
      </c>
      <c r="G47" s="100">
        <f>IF(DataCollect[[#This Row],[Category]]="Analytical",10,0)</f>
        <v>0</v>
      </c>
      <c r="H47" s="100">
        <f>IF(DataCollect[[#This Row],[Category]]="Treatment",10,0)</f>
        <v>0</v>
      </c>
      <c r="I47" s="100">
        <f>IF(DataCollect[[#This Row],[Category]]="Valve",35,0)</f>
        <v>0</v>
      </c>
      <c r="J47" s="100">
        <f>IF(DataCollect[[#This Row],[Category]]="Control",15,0)</f>
        <v>0</v>
      </c>
      <c r="K47" s="100">
        <f>IF(DataCollect[[#This Row],[Category]]="Safety",10,0)</f>
        <v>0</v>
      </c>
      <c r="L47" s="100">
        <f>IF(DataCollect[[#This Row],[Category]]="Building",50,0)</f>
        <v>0</v>
      </c>
      <c r="M47" s="100">
        <f>IF(DataCollect[[#This Row],[Category]]="Vehicle",8,0)</f>
        <v>0</v>
      </c>
      <c r="N47" s="100">
        <f>IF(DataCollect[[#This Row],[Category]]="Generators",20,0)</f>
        <v>0</v>
      </c>
      <c r="O47" s="100">
        <f>IF(DataCollect[[#This Row],[Category]]="Other",15,0)</f>
        <v>0</v>
      </c>
      <c r="P47" s="100">
        <f>IF(DataCollect[[#This Row],[Current Condition]]="Bad",(-1*LifeExpect[[#This Row],[LIFE REMAINING]]),0)</f>
        <v>0</v>
      </c>
      <c r="Q47" s="100">
        <f>IF(DataCollect[[#This Row],[Current Condition]]="Fair",(-0.5*LifeExpect[[#This Row],[LIFE REMAINING]]),0)</f>
        <v>0</v>
      </c>
      <c r="R47" s="100">
        <f t="shared" si="1"/>
        <v>0</v>
      </c>
      <c r="S47" s="100">
        <f>IF((LifeExpect[[#This Row],[NORMAL]]-('1. Basic Information'!$F$7-DataCollect[[#This Row],[Installation Year]]))&gt;0, LifeExpect[[#This Row],[NORMAL]]-('1. Basic Information'!$F$7-DataCollect[[#This Row],[Installation Year]]), 0)</f>
        <v>0</v>
      </c>
      <c r="T47" s="100">
        <f t="shared" si="2"/>
        <v>0</v>
      </c>
      <c r="U47" s="100">
        <f t="shared" si="0"/>
        <v>0</v>
      </c>
    </row>
    <row r="48" spans="1:21" x14ac:dyDescent="0.25">
      <c r="A48" s="100">
        <f>IF(DataCollect[[#This Row],[Category]]="Pump",15,0)</f>
        <v>0</v>
      </c>
      <c r="B48" s="100">
        <f>IF(DataCollect[[#This Row],[Category]]="Hydrant",50,0)</f>
        <v>0</v>
      </c>
      <c r="C48" s="100">
        <f>IF(DataCollect[[#This Row],[Category]]="Meter",15,0)</f>
        <v>0</v>
      </c>
      <c r="D48" s="100">
        <f>IF(DataCollect[[#This Row],[Category]]="Pipe",35,0)</f>
        <v>0</v>
      </c>
      <c r="E48" s="100">
        <f>IF(DataCollect[[#This Row],[Category]]="Source",35,0)</f>
        <v>0</v>
      </c>
      <c r="F48" s="100">
        <f>IF(DataCollect[[#This Row],[Category]]="Tank",50,0)</f>
        <v>0</v>
      </c>
      <c r="G48" s="100">
        <f>IF(DataCollect[[#This Row],[Category]]="Analytical",10,0)</f>
        <v>0</v>
      </c>
      <c r="H48" s="100">
        <f>IF(DataCollect[[#This Row],[Category]]="Treatment",10,0)</f>
        <v>0</v>
      </c>
      <c r="I48" s="100">
        <f>IF(DataCollect[[#This Row],[Category]]="Valve",35,0)</f>
        <v>0</v>
      </c>
      <c r="J48" s="100">
        <f>IF(DataCollect[[#This Row],[Category]]="Control",15,0)</f>
        <v>0</v>
      </c>
      <c r="K48" s="100">
        <f>IF(DataCollect[[#This Row],[Category]]="Safety",10,0)</f>
        <v>0</v>
      </c>
      <c r="L48" s="100">
        <f>IF(DataCollect[[#This Row],[Category]]="Building",50,0)</f>
        <v>0</v>
      </c>
      <c r="M48" s="100">
        <f>IF(DataCollect[[#This Row],[Category]]="Vehicle",8,0)</f>
        <v>0</v>
      </c>
      <c r="N48" s="100">
        <f>IF(DataCollect[[#This Row],[Category]]="Generators",20,0)</f>
        <v>0</v>
      </c>
      <c r="O48" s="100">
        <f>IF(DataCollect[[#This Row],[Category]]="Other",15,0)</f>
        <v>0</v>
      </c>
      <c r="P48" s="100">
        <f>IF(DataCollect[[#This Row],[Current Condition]]="Bad",(-1*LifeExpect[[#This Row],[LIFE REMAINING]]),0)</f>
        <v>0</v>
      </c>
      <c r="Q48" s="100">
        <f>IF(DataCollect[[#This Row],[Current Condition]]="Fair",(-0.5*LifeExpect[[#This Row],[LIFE REMAINING]]),0)</f>
        <v>0</v>
      </c>
      <c r="R48" s="100">
        <f t="shared" si="1"/>
        <v>0</v>
      </c>
      <c r="S48" s="100">
        <f>IF((LifeExpect[[#This Row],[NORMAL]]-('1. Basic Information'!$F$7-DataCollect[[#This Row],[Installation Year]]))&gt;0, LifeExpect[[#This Row],[NORMAL]]-('1. Basic Information'!$F$7-DataCollect[[#This Row],[Installation Year]]), 0)</f>
        <v>0</v>
      </c>
      <c r="T48" s="100">
        <f t="shared" si="2"/>
        <v>0</v>
      </c>
      <c r="U48" s="100">
        <f t="shared" si="0"/>
        <v>0</v>
      </c>
    </row>
    <row r="49" spans="1:21" x14ac:dyDescent="0.25">
      <c r="A49" s="100">
        <f>IF(DataCollect[[#This Row],[Category]]="Pump",15,0)</f>
        <v>0</v>
      </c>
      <c r="B49" s="100">
        <f>IF(DataCollect[[#This Row],[Category]]="Hydrant",50,0)</f>
        <v>0</v>
      </c>
      <c r="C49" s="100">
        <f>IF(DataCollect[[#This Row],[Category]]="Meter",15,0)</f>
        <v>0</v>
      </c>
      <c r="D49" s="100">
        <f>IF(DataCollect[[#This Row],[Category]]="Pipe",35,0)</f>
        <v>0</v>
      </c>
      <c r="E49" s="100">
        <f>IF(DataCollect[[#This Row],[Category]]="Source",35,0)</f>
        <v>0</v>
      </c>
      <c r="F49" s="100">
        <f>IF(DataCollect[[#This Row],[Category]]="Tank",50,0)</f>
        <v>0</v>
      </c>
      <c r="G49" s="100">
        <f>IF(DataCollect[[#This Row],[Category]]="Analytical",10,0)</f>
        <v>0</v>
      </c>
      <c r="H49" s="100">
        <f>IF(DataCollect[[#This Row],[Category]]="Treatment",10,0)</f>
        <v>0</v>
      </c>
      <c r="I49" s="100">
        <f>IF(DataCollect[[#This Row],[Category]]="Valve",35,0)</f>
        <v>0</v>
      </c>
      <c r="J49" s="100">
        <f>IF(DataCollect[[#This Row],[Category]]="Control",15,0)</f>
        <v>0</v>
      </c>
      <c r="K49" s="100">
        <f>IF(DataCollect[[#This Row],[Category]]="Safety",10,0)</f>
        <v>0</v>
      </c>
      <c r="L49" s="100">
        <f>IF(DataCollect[[#This Row],[Category]]="Building",50,0)</f>
        <v>0</v>
      </c>
      <c r="M49" s="100">
        <f>IF(DataCollect[[#This Row],[Category]]="Vehicle",8,0)</f>
        <v>0</v>
      </c>
      <c r="N49" s="100">
        <f>IF(DataCollect[[#This Row],[Category]]="Generators",20,0)</f>
        <v>0</v>
      </c>
      <c r="O49" s="100">
        <f>IF(DataCollect[[#This Row],[Category]]="Other",15,0)</f>
        <v>0</v>
      </c>
      <c r="P49" s="100">
        <f>IF(DataCollect[[#This Row],[Current Condition]]="Bad",(-1*LifeExpect[[#This Row],[LIFE REMAINING]]),0)</f>
        <v>0</v>
      </c>
      <c r="Q49" s="100">
        <f>IF(DataCollect[[#This Row],[Current Condition]]="Fair",(-0.5*LifeExpect[[#This Row],[LIFE REMAINING]]),0)</f>
        <v>0</v>
      </c>
      <c r="R49" s="100">
        <f t="shared" si="1"/>
        <v>0</v>
      </c>
      <c r="S49" s="100">
        <f>IF((LifeExpect[[#This Row],[NORMAL]]-('1. Basic Information'!$F$7-DataCollect[[#This Row],[Installation Year]]))&gt;0, LifeExpect[[#This Row],[NORMAL]]-('1. Basic Information'!$F$7-DataCollect[[#This Row],[Installation Year]]), 0)</f>
        <v>0</v>
      </c>
      <c r="T49" s="100">
        <f t="shared" si="2"/>
        <v>0</v>
      </c>
      <c r="U49" s="100">
        <f t="shared" si="0"/>
        <v>0</v>
      </c>
    </row>
    <row r="50" spans="1:21" x14ac:dyDescent="0.25">
      <c r="A50" s="100">
        <f>IF(DataCollect[[#This Row],[Category]]="Pump",15,0)</f>
        <v>0</v>
      </c>
      <c r="B50" s="100">
        <f>IF(DataCollect[[#This Row],[Category]]="Hydrant",50,0)</f>
        <v>0</v>
      </c>
      <c r="C50" s="100">
        <f>IF(DataCollect[[#This Row],[Category]]="Meter",15,0)</f>
        <v>0</v>
      </c>
      <c r="D50" s="100">
        <f>IF(DataCollect[[#This Row],[Category]]="Pipe",35,0)</f>
        <v>0</v>
      </c>
      <c r="E50" s="100">
        <f>IF(DataCollect[[#This Row],[Category]]="Source",35,0)</f>
        <v>0</v>
      </c>
      <c r="F50" s="100">
        <f>IF(DataCollect[[#This Row],[Category]]="Tank",50,0)</f>
        <v>0</v>
      </c>
      <c r="G50" s="100">
        <f>IF(DataCollect[[#This Row],[Category]]="Analytical",10,0)</f>
        <v>0</v>
      </c>
      <c r="H50" s="100">
        <f>IF(DataCollect[[#This Row],[Category]]="Treatment",10,0)</f>
        <v>0</v>
      </c>
      <c r="I50" s="100">
        <f>IF(DataCollect[[#This Row],[Category]]="Valve",35,0)</f>
        <v>0</v>
      </c>
      <c r="J50" s="100">
        <f>IF(DataCollect[[#This Row],[Category]]="Control",15,0)</f>
        <v>0</v>
      </c>
      <c r="K50" s="100">
        <f>IF(DataCollect[[#This Row],[Category]]="Safety",10,0)</f>
        <v>0</v>
      </c>
      <c r="L50" s="100">
        <f>IF(DataCollect[[#This Row],[Category]]="Building",50,0)</f>
        <v>0</v>
      </c>
      <c r="M50" s="100">
        <f>IF(DataCollect[[#This Row],[Category]]="Vehicle",8,0)</f>
        <v>0</v>
      </c>
      <c r="N50" s="100">
        <f>IF(DataCollect[[#This Row],[Category]]="Generators",20,0)</f>
        <v>0</v>
      </c>
      <c r="O50" s="100">
        <f>IF(DataCollect[[#This Row],[Category]]="Other",15,0)</f>
        <v>0</v>
      </c>
      <c r="P50" s="100">
        <f>IF(DataCollect[[#This Row],[Current Condition]]="Bad",(-1*LifeExpect[[#This Row],[LIFE REMAINING]]),0)</f>
        <v>0</v>
      </c>
      <c r="Q50" s="100">
        <f>IF(DataCollect[[#This Row],[Current Condition]]="Fair",(-0.5*LifeExpect[[#This Row],[LIFE REMAINING]]),0)</f>
        <v>0</v>
      </c>
      <c r="R50" s="100">
        <f t="shared" si="1"/>
        <v>0</v>
      </c>
      <c r="S50" s="100">
        <f>IF((LifeExpect[[#This Row],[NORMAL]]-('1. Basic Information'!$F$7-DataCollect[[#This Row],[Installation Year]]))&gt;0, LifeExpect[[#This Row],[NORMAL]]-('1. Basic Information'!$F$7-DataCollect[[#This Row],[Installation Year]]), 0)</f>
        <v>0</v>
      </c>
      <c r="T50" s="100">
        <f t="shared" si="2"/>
        <v>0</v>
      </c>
      <c r="U50" s="100">
        <f t="shared" si="0"/>
        <v>0</v>
      </c>
    </row>
    <row r="51" spans="1:21" x14ac:dyDescent="0.25">
      <c r="A51" s="100">
        <f>IF(DataCollect[[#This Row],[Category]]="Pump",15,0)</f>
        <v>0</v>
      </c>
      <c r="B51" s="100">
        <f>IF(DataCollect[[#This Row],[Category]]="Hydrant",50,0)</f>
        <v>0</v>
      </c>
      <c r="C51" s="100">
        <f>IF(DataCollect[[#This Row],[Category]]="Meter",15,0)</f>
        <v>0</v>
      </c>
      <c r="D51" s="100">
        <f>IF(DataCollect[[#This Row],[Category]]="Pipe",35,0)</f>
        <v>0</v>
      </c>
      <c r="E51" s="100">
        <f>IF(DataCollect[[#This Row],[Category]]="Source",35,0)</f>
        <v>0</v>
      </c>
      <c r="F51" s="100">
        <f>IF(DataCollect[[#This Row],[Category]]="Tank",50,0)</f>
        <v>0</v>
      </c>
      <c r="G51" s="100">
        <f>IF(DataCollect[[#This Row],[Category]]="Analytical",10,0)</f>
        <v>0</v>
      </c>
      <c r="H51" s="100">
        <f>IF(DataCollect[[#This Row],[Category]]="Treatment",10,0)</f>
        <v>0</v>
      </c>
      <c r="I51" s="100">
        <f>IF(DataCollect[[#This Row],[Category]]="Valve",35,0)</f>
        <v>0</v>
      </c>
      <c r="J51" s="100">
        <f>IF(DataCollect[[#This Row],[Category]]="Control",15,0)</f>
        <v>0</v>
      </c>
      <c r="K51" s="100">
        <f>IF(DataCollect[[#This Row],[Category]]="Safety",10,0)</f>
        <v>0</v>
      </c>
      <c r="L51" s="100">
        <f>IF(DataCollect[[#This Row],[Category]]="Building",50,0)</f>
        <v>0</v>
      </c>
      <c r="M51" s="100">
        <f>IF(DataCollect[[#This Row],[Category]]="Vehicle",8,0)</f>
        <v>0</v>
      </c>
      <c r="N51" s="100">
        <f>IF(DataCollect[[#This Row],[Category]]="Generators",20,0)</f>
        <v>0</v>
      </c>
      <c r="O51" s="100">
        <f>IF(DataCollect[[#This Row],[Category]]="Other",15,0)</f>
        <v>0</v>
      </c>
      <c r="P51" s="100">
        <f>IF(DataCollect[[#This Row],[Current Condition]]="Bad",(-1*LifeExpect[[#This Row],[LIFE REMAINING]]),0)</f>
        <v>0</v>
      </c>
      <c r="Q51" s="100">
        <f>IF(DataCollect[[#This Row],[Current Condition]]="Fair",(-0.5*LifeExpect[[#This Row],[LIFE REMAINING]]),0)</f>
        <v>0</v>
      </c>
      <c r="R51" s="100">
        <f t="shared" si="1"/>
        <v>0</v>
      </c>
      <c r="S51" s="100">
        <f>IF((LifeExpect[[#This Row],[NORMAL]]-('1. Basic Information'!$F$7-DataCollect[[#This Row],[Installation Year]]))&gt;0, LifeExpect[[#This Row],[NORMAL]]-('1. Basic Information'!$F$7-DataCollect[[#This Row],[Installation Year]]), 0)</f>
        <v>0</v>
      </c>
      <c r="T51" s="100">
        <f t="shared" si="2"/>
        <v>0</v>
      </c>
      <c r="U51" s="100">
        <f t="shared" si="0"/>
        <v>0</v>
      </c>
    </row>
    <row r="52" spans="1:21" x14ac:dyDescent="0.25">
      <c r="A52" s="100">
        <f>IF(DataCollect[[#This Row],[Category]]="Pump",15,0)</f>
        <v>0</v>
      </c>
      <c r="B52" s="100">
        <f>IF(DataCollect[[#This Row],[Category]]="Hydrant",50,0)</f>
        <v>0</v>
      </c>
      <c r="C52" s="100">
        <f>IF(DataCollect[[#This Row],[Category]]="Meter",15,0)</f>
        <v>0</v>
      </c>
      <c r="D52" s="100">
        <f>IF(DataCollect[[#This Row],[Category]]="Pipe",35,0)</f>
        <v>0</v>
      </c>
      <c r="E52" s="100">
        <f>IF(DataCollect[[#This Row],[Category]]="Source",35,0)</f>
        <v>0</v>
      </c>
      <c r="F52" s="100">
        <f>IF(DataCollect[[#This Row],[Category]]="Tank",50,0)</f>
        <v>0</v>
      </c>
      <c r="G52" s="100">
        <f>IF(DataCollect[[#This Row],[Category]]="Analytical",10,0)</f>
        <v>0</v>
      </c>
      <c r="H52" s="100">
        <f>IF(DataCollect[[#This Row],[Category]]="Treatment",10,0)</f>
        <v>0</v>
      </c>
      <c r="I52" s="100">
        <f>IF(DataCollect[[#This Row],[Category]]="Valve",35,0)</f>
        <v>0</v>
      </c>
      <c r="J52" s="100">
        <f>IF(DataCollect[[#This Row],[Category]]="Control",15,0)</f>
        <v>0</v>
      </c>
      <c r="K52" s="100">
        <f>IF(DataCollect[[#This Row],[Category]]="Safety",10,0)</f>
        <v>0</v>
      </c>
      <c r="L52" s="100">
        <f>IF(DataCollect[[#This Row],[Category]]="Building",50,0)</f>
        <v>0</v>
      </c>
      <c r="M52" s="100">
        <f>IF(DataCollect[[#This Row],[Category]]="Vehicle",8,0)</f>
        <v>0</v>
      </c>
      <c r="N52" s="100">
        <f>IF(DataCollect[[#This Row],[Category]]="Generators",20,0)</f>
        <v>0</v>
      </c>
      <c r="O52" s="100">
        <f>IF(DataCollect[[#This Row],[Category]]="Other",15,0)</f>
        <v>0</v>
      </c>
      <c r="P52" s="100">
        <f>IF(DataCollect[[#This Row],[Current Condition]]="Bad",(-1*LifeExpect[[#This Row],[LIFE REMAINING]]),0)</f>
        <v>0</v>
      </c>
      <c r="Q52" s="100">
        <f>IF(DataCollect[[#This Row],[Current Condition]]="Fair",(-0.5*LifeExpect[[#This Row],[LIFE REMAINING]]),0)</f>
        <v>0</v>
      </c>
      <c r="R52" s="100">
        <f t="shared" si="1"/>
        <v>0</v>
      </c>
      <c r="S52" s="100">
        <f>IF((LifeExpect[[#This Row],[NORMAL]]-('1. Basic Information'!$F$7-DataCollect[[#This Row],[Installation Year]]))&gt;0, LifeExpect[[#This Row],[NORMAL]]-('1. Basic Information'!$F$7-DataCollect[[#This Row],[Installation Year]]), 0)</f>
        <v>0</v>
      </c>
      <c r="T52" s="100">
        <f t="shared" si="2"/>
        <v>0</v>
      </c>
      <c r="U52" s="100">
        <f t="shared" si="0"/>
        <v>0</v>
      </c>
    </row>
    <row r="53" spans="1:21" x14ac:dyDescent="0.25">
      <c r="A53" s="100">
        <f>IF(DataCollect[[#This Row],[Category]]="Pump",15,0)</f>
        <v>0</v>
      </c>
      <c r="B53" s="100">
        <f>IF(DataCollect[[#This Row],[Category]]="Hydrant",50,0)</f>
        <v>0</v>
      </c>
      <c r="C53" s="100">
        <f>IF(DataCollect[[#This Row],[Category]]="Meter",15,0)</f>
        <v>0</v>
      </c>
      <c r="D53" s="100">
        <f>IF(DataCollect[[#This Row],[Category]]="Pipe",35,0)</f>
        <v>0</v>
      </c>
      <c r="E53" s="100">
        <f>IF(DataCollect[[#This Row],[Category]]="Source",35,0)</f>
        <v>0</v>
      </c>
      <c r="F53" s="100">
        <f>IF(DataCollect[[#This Row],[Category]]="Tank",50,0)</f>
        <v>0</v>
      </c>
      <c r="G53" s="100">
        <f>IF(DataCollect[[#This Row],[Category]]="Analytical",10,0)</f>
        <v>0</v>
      </c>
      <c r="H53" s="100">
        <f>IF(DataCollect[[#This Row],[Category]]="Treatment",10,0)</f>
        <v>0</v>
      </c>
      <c r="I53" s="100">
        <f>IF(DataCollect[[#This Row],[Category]]="Valve",35,0)</f>
        <v>0</v>
      </c>
      <c r="J53" s="100">
        <f>IF(DataCollect[[#This Row],[Category]]="Control",15,0)</f>
        <v>0</v>
      </c>
      <c r="K53" s="100">
        <f>IF(DataCollect[[#This Row],[Category]]="Safety",10,0)</f>
        <v>0</v>
      </c>
      <c r="L53" s="100">
        <f>IF(DataCollect[[#This Row],[Category]]="Building",50,0)</f>
        <v>0</v>
      </c>
      <c r="M53" s="100">
        <f>IF(DataCollect[[#This Row],[Category]]="Vehicle",8,0)</f>
        <v>0</v>
      </c>
      <c r="N53" s="100">
        <f>IF(DataCollect[[#This Row],[Category]]="Generators",20,0)</f>
        <v>0</v>
      </c>
      <c r="O53" s="100">
        <f>IF(DataCollect[[#This Row],[Category]]="Other",15,0)</f>
        <v>0</v>
      </c>
      <c r="P53" s="100">
        <f>IF(DataCollect[[#This Row],[Current Condition]]="Bad",(-1*LifeExpect[[#This Row],[LIFE REMAINING]]),0)</f>
        <v>0</v>
      </c>
      <c r="Q53" s="100">
        <f>IF(DataCollect[[#This Row],[Current Condition]]="Fair",(-0.5*LifeExpect[[#This Row],[LIFE REMAINING]]),0)</f>
        <v>0</v>
      </c>
      <c r="R53" s="100">
        <f t="shared" si="1"/>
        <v>0</v>
      </c>
      <c r="S53" s="100">
        <f>IF((LifeExpect[[#This Row],[NORMAL]]-('1. Basic Information'!$F$7-DataCollect[[#This Row],[Installation Year]]))&gt;0, LifeExpect[[#This Row],[NORMAL]]-('1. Basic Information'!$F$7-DataCollect[[#This Row],[Installation Year]]), 0)</f>
        <v>0</v>
      </c>
      <c r="T53" s="100">
        <f t="shared" si="2"/>
        <v>0</v>
      </c>
      <c r="U53" s="100">
        <f t="shared" si="0"/>
        <v>0</v>
      </c>
    </row>
    <row r="54" spans="1:21" x14ac:dyDescent="0.25">
      <c r="A54" s="100">
        <f>IF(DataCollect[[#This Row],[Category]]="Pump",15,0)</f>
        <v>0</v>
      </c>
      <c r="B54" s="100">
        <f>IF(DataCollect[[#This Row],[Category]]="Hydrant",50,0)</f>
        <v>0</v>
      </c>
      <c r="C54" s="100">
        <f>IF(DataCollect[[#This Row],[Category]]="Meter",15,0)</f>
        <v>0</v>
      </c>
      <c r="D54" s="100">
        <f>IF(DataCollect[[#This Row],[Category]]="Pipe",35,0)</f>
        <v>0</v>
      </c>
      <c r="E54" s="100">
        <f>IF(DataCollect[[#This Row],[Category]]="Source",35,0)</f>
        <v>0</v>
      </c>
      <c r="F54" s="100">
        <f>IF(DataCollect[[#This Row],[Category]]="Tank",50,0)</f>
        <v>0</v>
      </c>
      <c r="G54" s="100">
        <f>IF(DataCollect[[#This Row],[Category]]="Analytical",10,0)</f>
        <v>0</v>
      </c>
      <c r="H54" s="100">
        <f>IF(DataCollect[[#This Row],[Category]]="Treatment",10,0)</f>
        <v>0</v>
      </c>
      <c r="I54" s="100">
        <f>IF(DataCollect[[#This Row],[Category]]="Valve",35,0)</f>
        <v>0</v>
      </c>
      <c r="J54" s="100">
        <f>IF(DataCollect[[#This Row],[Category]]="Control",15,0)</f>
        <v>0</v>
      </c>
      <c r="K54" s="100">
        <f>IF(DataCollect[[#This Row],[Category]]="Safety",10,0)</f>
        <v>0</v>
      </c>
      <c r="L54" s="100">
        <f>IF(DataCollect[[#This Row],[Category]]="Building",50,0)</f>
        <v>0</v>
      </c>
      <c r="M54" s="100">
        <f>IF(DataCollect[[#This Row],[Category]]="Vehicle",8,0)</f>
        <v>0</v>
      </c>
      <c r="N54" s="100">
        <f>IF(DataCollect[[#This Row],[Category]]="Generators",20,0)</f>
        <v>0</v>
      </c>
      <c r="O54" s="100">
        <f>IF(DataCollect[[#This Row],[Category]]="Other",15,0)</f>
        <v>0</v>
      </c>
      <c r="P54" s="100">
        <f>IF(DataCollect[[#This Row],[Current Condition]]="Bad",(-1*LifeExpect[[#This Row],[LIFE REMAINING]]),0)</f>
        <v>0</v>
      </c>
      <c r="Q54" s="100">
        <f>IF(DataCollect[[#This Row],[Current Condition]]="Fair",(-0.5*LifeExpect[[#This Row],[LIFE REMAINING]]),0)</f>
        <v>0</v>
      </c>
      <c r="R54" s="100">
        <f t="shared" si="1"/>
        <v>0</v>
      </c>
      <c r="S54" s="100">
        <f>IF((LifeExpect[[#This Row],[NORMAL]]-('1. Basic Information'!$F$7-DataCollect[[#This Row],[Installation Year]]))&gt;0, LifeExpect[[#This Row],[NORMAL]]-('1. Basic Information'!$F$7-DataCollect[[#This Row],[Installation Year]]), 0)</f>
        <v>0</v>
      </c>
      <c r="T54" s="100">
        <f t="shared" si="2"/>
        <v>0</v>
      </c>
      <c r="U54" s="100">
        <f t="shared" si="0"/>
        <v>0</v>
      </c>
    </row>
    <row r="55" spans="1:21" x14ac:dyDescent="0.25">
      <c r="A55" s="100">
        <f>IF(DataCollect[[#This Row],[Category]]="Pump",15,0)</f>
        <v>0</v>
      </c>
      <c r="B55" s="100">
        <f>IF(DataCollect[[#This Row],[Category]]="Hydrant",50,0)</f>
        <v>0</v>
      </c>
      <c r="C55" s="100">
        <f>IF(DataCollect[[#This Row],[Category]]="Meter",15,0)</f>
        <v>0</v>
      </c>
      <c r="D55" s="100">
        <f>IF(DataCollect[[#This Row],[Category]]="Pipe",35,0)</f>
        <v>0</v>
      </c>
      <c r="E55" s="100">
        <f>IF(DataCollect[[#This Row],[Category]]="Source",35,0)</f>
        <v>0</v>
      </c>
      <c r="F55" s="100">
        <f>IF(DataCollect[[#This Row],[Category]]="Tank",50,0)</f>
        <v>0</v>
      </c>
      <c r="G55" s="100">
        <f>IF(DataCollect[[#This Row],[Category]]="Analytical",10,0)</f>
        <v>0</v>
      </c>
      <c r="H55" s="100">
        <f>IF(DataCollect[[#This Row],[Category]]="Treatment",10,0)</f>
        <v>0</v>
      </c>
      <c r="I55" s="100">
        <f>IF(DataCollect[[#This Row],[Category]]="Valve",35,0)</f>
        <v>0</v>
      </c>
      <c r="J55" s="100">
        <f>IF(DataCollect[[#This Row],[Category]]="Control",15,0)</f>
        <v>0</v>
      </c>
      <c r="K55" s="100">
        <f>IF(DataCollect[[#This Row],[Category]]="Safety",10,0)</f>
        <v>0</v>
      </c>
      <c r="L55" s="100">
        <f>IF(DataCollect[[#This Row],[Category]]="Building",50,0)</f>
        <v>0</v>
      </c>
      <c r="M55" s="100">
        <f>IF(DataCollect[[#This Row],[Category]]="Vehicle",8,0)</f>
        <v>0</v>
      </c>
      <c r="N55" s="100">
        <f>IF(DataCollect[[#This Row],[Category]]="Generators",20,0)</f>
        <v>0</v>
      </c>
      <c r="O55" s="100">
        <f>IF(DataCollect[[#This Row],[Category]]="Other",15,0)</f>
        <v>0</v>
      </c>
      <c r="P55" s="100">
        <f>IF(DataCollect[[#This Row],[Current Condition]]="Bad",(-1*LifeExpect[[#This Row],[LIFE REMAINING]]),0)</f>
        <v>0</v>
      </c>
      <c r="Q55" s="100">
        <f>IF(DataCollect[[#This Row],[Current Condition]]="Fair",(-0.5*LifeExpect[[#This Row],[LIFE REMAINING]]),0)</f>
        <v>0</v>
      </c>
      <c r="R55" s="100">
        <f t="shared" si="1"/>
        <v>0</v>
      </c>
      <c r="S55" s="100">
        <f>IF((LifeExpect[[#This Row],[NORMAL]]-('1. Basic Information'!$F$7-DataCollect[[#This Row],[Installation Year]]))&gt;0, LifeExpect[[#This Row],[NORMAL]]-('1. Basic Information'!$F$7-DataCollect[[#This Row],[Installation Year]]), 0)</f>
        <v>0</v>
      </c>
      <c r="T55" s="100">
        <f t="shared" si="2"/>
        <v>0</v>
      </c>
      <c r="U55" s="100">
        <f t="shared" si="0"/>
        <v>0</v>
      </c>
    </row>
    <row r="56" spans="1:21" x14ac:dyDescent="0.25">
      <c r="A56" s="100">
        <f>IF(DataCollect[[#This Row],[Category]]="Pump",15,0)</f>
        <v>0</v>
      </c>
      <c r="B56" s="100">
        <f>IF(DataCollect[[#This Row],[Category]]="Hydrant",50,0)</f>
        <v>0</v>
      </c>
      <c r="C56" s="100">
        <f>IF(DataCollect[[#This Row],[Category]]="Meter",15,0)</f>
        <v>0</v>
      </c>
      <c r="D56" s="100">
        <f>IF(DataCollect[[#This Row],[Category]]="Pipe",35,0)</f>
        <v>0</v>
      </c>
      <c r="E56" s="100">
        <f>IF(DataCollect[[#This Row],[Category]]="Source",35,0)</f>
        <v>0</v>
      </c>
      <c r="F56" s="100">
        <f>IF(DataCollect[[#This Row],[Category]]="Tank",50,0)</f>
        <v>0</v>
      </c>
      <c r="G56" s="100">
        <f>IF(DataCollect[[#This Row],[Category]]="Analytical",10,0)</f>
        <v>0</v>
      </c>
      <c r="H56" s="100">
        <f>IF(DataCollect[[#This Row],[Category]]="Treatment",10,0)</f>
        <v>0</v>
      </c>
      <c r="I56" s="100">
        <f>IF(DataCollect[[#This Row],[Category]]="Valve",35,0)</f>
        <v>0</v>
      </c>
      <c r="J56" s="100">
        <f>IF(DataCollect[[#This Row],[Category]]="Control",15,0)</f>
        <v>0</v>
      </c>
      <c r="K56" s="100">
        <f>IF(DataCollect[[#This Row],[Category]]="Safety",10,0)</f>
        <v>0</v>
      </c>
      <c r="L56" s="100">
        <f>IF(DataCollect[[#This Row],[Category]]="Building",50,0)</f>
        <v>0</v>
      </c>
      <c r="M56" s="100">
        <f>IF(DataCollect[[#This Row],[Category]]="Vehicle",8,0)</f>
        <v>0</v>
      </c>
      <c r="N56" s="100">
        <f>IF(DataCollect[[#This Row],[Category]]="Generators",20,0)</f>
        <v>0</v>
      </c>
      <c r="O56" s="100">
        <f>IF(DataCollect[[#This Row],[Category]]="Other",15,0)</f>
        <v>0</v>
      </c>
      <c r="P56" s="100">
        <f>IF(DataCollect[[#This Row],[Current Condition]]="Bad",(-1*LifeExpect[[#This Row],[LIFE REMAINING]]),0)</f>
        <v>0</v>
      </c>
      <c r="Q56" s="100">
        <f>IF(DataCollect[[#This Row],[Current Condition]]="Fair",(-0.5*LifeExpect[[#This Row],[LIFE REMAINING]]),0)</f>
        <v>0</v>
      </c>
      <c r="R56" s="100">
        <f t="shared" si="1"/>
        <v>0</v>
      </c>
      <c r="S56" s="100">
        <f>IF((LifeExpect[[#This Row],[NORMAL]]-('1. Basic Information'!$F$7-DataCollect[[#This Row],[Installation Year]]))&gt;0, LifeExpect[[#This Row],[NORMAL]]-('1. Basic Information'!$F$7-DataCollect[[#This Row],[Installation Year]]), 0)</f>
        <v>0</v>
      </c>
      <c r="T56" s="100">
        <f t="shared" si="2"/>
        <v>0</v>
      </c>
      <c r="U56" s="100">
        <f t="shared" si="0"/>
        <v>0</v>
      </c>
    </row>
    <row r="57" spans="1:21" x14ac:dyDescent="0.25">
      <c r="A57" s="100">
        <f>IF(DataCollect[[#This Row],[Category]]="Pump",15,0)</f>
        <v>0</v>
      </c>
      <c r="B57" s="100">
        <f>IF(DataCollect[[#This Row],[Category]]="Hydrant",50,0)</f>
        <v>0</v>
      </c>
      <c r="C57" s="100">
        <f>IF(DataCollect[[#This Row],[Category]]="Meter",15,0)</f>
        <v>0</v>
      </c>
      <c r="D57" s="100">
        <f>IF(DataCollect[[#This Row],[Category]]="Pipe",35,0)</f>
        <v>0</v>
      </c>
      <c r="E57" s="100">
        <f>IF(DataCollect[[#This Row],[Category]]="Source",35,0)</f>
        <v>0</v>
      </c>
      <c r="F57" s="100">
        <f>IF(DataCollect[[#This Row],[Category]]="Tank",50,0)</f>
        <v>0</v>
      </c>
      <c r="G57" s="100">
        <f>IF(DataCollect[[#This Row],[Category]]="Analytical",10,0)</f>
        <v>0</v>
      </c>
      <c r="H57" s="100">
        <f>IF(DataCollect[[#This Row],[Category]]="Treatment",10,0)</f>
        <v>0</v>
      </c>
      <c r="I57" s="100">
        <f>IF(DataCollect[[#This Row],[Category]]="Valve",35,0)</f>
        <v>0</v>
      </c>
      <c r="J57" s="100">
        <f>IF(DataCollect[[#This Row],[Category]]="Control",15,0)</f>
        <v>0</v>
      </c>
      <c r="K57" s="100">
        <f>IF(DataCollect[[#This Row],[Category]]="Safety",10,0)</f>
        <v>0</v>
      </c>
      <c r="L57" s="100">
        <f>IF(DataCollect[[#This Row],[Category]]="Building",50,0)</f>
        <v>0</v>
      </c>
      <c r="M57" s="100">
        <f>IF(DataCollect[[#This Row],[Category]]="Vehicle",8,0)</f>
        <v>0</v>
      </c>
      <c r="N57" s="100">
        <f>IF(DataCollect[[#This Row],[Category]]="Generators",20,0)</f>
        <v>0</v>
      </c>
      <c r="O57" s="100">
        <f>IF(DataCollect[[#This Row],[Category]]="Other",15,0)</f>
        <v>0</v>
      </c>
      <c r="P57" s="100">
        <f>IF(DataCollect[[#This Row],[Current Condition]]="Bad",(-1*LifeExpect[[#This Row],[LIFE REMAINING]]),0)</f>
        <v>0</v>
      </c>
      <c r="Q57" s="100">
        <f>IF(DataCollect[[#This Row],[Current Condition]]="Fair",(-0.5*LifeExpect[[#This Row],[LIFE REMAINING]]),0)</f>
        <v>0</v>
      </c>
      <c r="R57" s="100">
        <f t="shared" si="1"/>
        <v>0</v>
      </c>
      <c r="S57" s="100">
        <f>IF((LifeExpect[[#This Row],[NORMAL]]-('1. Basic Information'!$F$7-DataCollect[[#This Row],[Installation Year]]))&gt;0, LifeExpect[[#This Row],[NORMAL]]-('1. Basic Information'!$F$7-DataCollect[[#This Row],[Installation Year]]), 0)</f>
        <v>0</v>
      </c>
      <c r="T57" s="100">
        <f t="shared" si="2"/>
        <v>0</v>
      </c>
      <c r="U57" s="100">
        <f t="shared" si="0"/>
        <v>0</v>
      </c>
    </row>
    <row r="58" spans="1:21" x14ac:dyDescent="0.25">
      <c r="A58" s="100">
        <f>IF(DataCollect[[#This Row],[Category]]="Pump",15,0)</f>
        <v>0</v>
      </c>
      <c r="B58" s="100">
        <f>IF(DataCollect[[#This Row],[Category]]="Hydrant",50,0)</f>
        <v>0</v>
      </c>
      <c r="C58" s="100">
        <f>IF(DataCollect[[#This Row],[Category]]="Meter",15,0)</f>
        <v>0</v>
      </c>
      <c r="D58" s="100">
        <f>IF(DataCollect[[#This Row],[Category]]="Pipe",35,0)</f>
        <v>0</v>
      </c>
      <c r="E58" s="100">
        <f>IF(DataCollect[[#This Row],[Category]]="Source",35,0)</f>
        <v>0</v>
      </c>
      <c r="F58" s="100">
        <f>IF(DataCollect[[#This Row],[Category]]="Tank",50,0)</f>
        <v>0</v>
      </c>
      <c r="G58" s="100">
        <f>IF(DataCollect[[#This Row],[Category]]="Analytical",10,0)</f>
        <v>0</v>
      </c>
      <c r="H58" s="100">
        <f>IF(DataCollect[[#This Row],[Category]]="Treatment",10,0)</f>
        <v>0</v>
      </c>
      <c r="I58" s="100">
        <f>IF(DataCollect[[#This Row],[Category]]="Valve",35,0)</f>
        <v>0</v>
      </c>
      <c r="J58" s="100">
        <f>IF(DataCollect[[#This Row],[Category]]="Control",15,0)</f>
        <v>0</v>
      </c>
      <c r="K58" s="100">
        <f>IF(DataCollect[[#This Row],[Category]]="Safety",10,0)</f>
        <v>0</v>
      </c>
      <c r="L58" s="100">
        <f>IF(DataCollect[[#This Row],[Category]]="Building",50,0)</f>
        <v>0</v>
      </c>
      <c r="M58" s="100">
        <f>IF(DataCollect[[#This Row],[Category]]="Vehicle",8,0)</f>
        <v>0</v>
      </c>
      <c r="N58" s="100">
        <f>IF(DataCollect[[#This Row],[Category]]="Generators",20,0)</f>
        <v>0</v>
      </c>
      <c r="O58" s="100">
        <f>IF(DataCollect[[#This Row],[Category]]="Other",15,0)</f>
        <v>0</v>
      </c>
      <c r="P58" s="100">
        <f>IF(DataCollect[[#This Row],[Current Condition]]="Bad",(-1*LifeExpect[[#This Row],[LIFE REMAINING]]),0)</f>
        <v>0</v>
      </c>
      <c r="Q58" s="100">
        <f>IF(DataCollect[[#This Row],[Current Condition]]="Fair",(-0.5*LifeExpect[[#This Row],[LIFE REMAINING]]),0)</f>
        <v>0</v>
      </c>
      <c r="R58" s="100">
        <f t="shared" si="1"/>
        <v>0</v>
      </c>
      <c r="S58" s="100">
        <f>IF((LifeExpect[[#This Row],[NORMAL]]-('1. Basic Information'!$F$7-DataCollect[[#This Row],[Installation Year]]))&gt;0, LifeExpect[[#This Row],[NORMAL]]-('1. Basic Information'!$F$7-DataCollect[[#This Row],[Installation Year]]), 0)</f>
        <v>0</v>
      </c>
      <c r="T58" s="100">
        <f t="shared" si="2"/>
        <v>0</v>
      </c>
      <c r="U58" s="100">
        <f t="shared" si="0"/>
        <v>0</v>
      </c>
    </row>
    <row r="59" spans="1:21" x14ac:dyDescent="0.25">
      <c r="A59" s="100">
        <f>IF(DataCollect[[#This Row],[Category]]="Pump",15,0)</f>
        <v>0</v>
      </c>
      <c r="B59" s="100">
        <f>IF(DataCollect[[#This Row],[Category]]="Hydrant",50,0)</f>
        <v>0</v>
      </c>
      <c r="C59" s="100">
        <f>IF(DataCollect[[#This Row],[Category]]="Meter",15,0)</f>
        <v>0</v>
      </c>
      <c r="D59" s="100">
        <f>IF(DataCollect[[#This Row],[Category]]="Pipe",35,0)</f>
        <v>0</v>
      </c>
      <c r="E59" s="100">
        <f>IF(DataCollect[[#This Row],[Category]]="Source",35,0)</f>
        <v>0</v>
      </c>
      <c r="F59" s="100">
        <f>IF(DataCollect[[#This Row],[Category]]="Tank",50,0)</f>
        <v>0</v>
      </c>
      <c r="G59" s="100">
        <f>IF(DataCollect[[#This Row],[Category]]="Analytical",10,0)</f>
        <v>0</v>
      </c>
      <c r="H59" s="100">
        <f>IF(DataCollect[[#This Row],[Category]]="Treatment",10,0)</f>
        <v>0</v>
      </c>
      <c r="I59" s="100">
        <f>IF(DataCollect[[#This Row],[Category]]="Valve",35,0)</f>
        <v>0</v>
      </c>
      <c r="J59" s="100">
        <f>IF(DataCollect[[#This Row],[Category]]="Control",15,0)</f>
        <v>0</v>
      </c>
      <c r="K59" s="100">
        <f>IF(DataCollect[[#This Row],[Category]]="Safety",10,0)</f>
        <v>0</v>
      </c>
      <c r="L59" s="100">
        <f>IF(DataCollect[[#This Row],[Category]]="Building",50,0)</f>
        <v>0</v>
      </c>
      <c r="M59" s="100">
        <f>IF(DataCollect[[#This Row],[Category]]="Vehicle",8,0)</f>
        <v>0</v>
      </c>
      <c r="N59" s="100">
        <f>IF(DataCollect[[#This Row],[Category]]="Generators",20,0)</f>
        <v>0</v>
      </c>
      <c r="O59" s="100">
        <f>IF(DataCollect[[#This Row],[Category]]="Other",15,0)</f>
        <v>0</v>
      </c>
      <c r="P59" s="100">
        <f>IF(DataCollect[[#This Row],[Current Condition]]="Bad",(-1*LifeExpect[[#This Row],[LIFE REMAINING]]),0)</f>
        <v>0</v>
      </c>
      <c r="Q59" s="100">
        <f>IF(DataCollect[[#This Row],[Current Condition]]="Fair",(-0.5*LifeExpect[[#This Row],[LIFE REMAINING]]),0)</f>
        <v>0</v>
      </c>
      <c r="R59" s="100">
        <f t="shared" si="1"/>
        <v>0</v>
      </c>
      <c r="S59" s="100">
        <f>IF((LifeExpect[[#This Row],[NORMAL]]-('1. Basic Information'!$F$7-DataCollect[[#This Row],[Installation Year]]))&gt;0, LifeExpect[[#This Row],[NORMAL]]-('1. Basic Information'!$F$7-DataCollect[[#This Row],[Installation Year]]), 0)</f>
        <v>0</v>
      </c>
      <c r="T59" s="100">
        <f t="shared" si="2"/>
        <v>0</v>
      </c>
      <c r="U59" s="100">
        <f t="shared" si="0"/>
        <v>0</v>
      </c>
    </row>
    <row r="60" spans="1:21" x14ac:dyDescent="0.25">
      <c r="A60" s="100">
        <f>IF(DataCollect[[#This Row],[Category]]="Pump",15,0)</f>
        <v>0</v>
      </c>
      <c r="B60" s="100">
        <f>IF(DataCollect[[#This Row],[Category]]="Hydrant",50,0)</f>
        <v>0</v>
      </c>
      <c r="C60" s="100">
        <f>IF(DataCollect[[#This Row],[Category]]="Meter",15,0)</f>
        <v>0</v>
      </c>
      <c r="D60" s="100">
        <f>IF(DataCollect[[#This Row],[Category]]="Pipe",35,0)</f>
        <v>0</v>
      </c>
      <c r="E60" s="100">
        <f>IF(DataCollect[[#This Row],[Category]]="Source",35,0)</f>
        <v>0</v>
      </c>
      <c r="F60" s="100">
        <f>IF(DataCollect[[#This Row],[Category]]="Tank",50,0)</f>
        <v>0</v>
      </c>
      <c r="G60" s="100">
        <f>IF(DataCollect[[#This Row],[Category]]="Analytical",10,0)</f>
        <v>0</v>
      </c>
      <c r="H60" s="100">
        <f>IF(DataCollect[[#This Row],[Category]]="Treatment",10,0)</f>
        <v>0</v>
      </c>
      <c r="I60" s="100">
        <f>IF(DataCollect[[#This Row],[Category]]="Valve",35,0)</f>
        <v>0</v>
      </c>
      <c r="J60" s="100">
        <f>IF(DataCollect[[#This Row],[Category]]="Control",15,0)</f>
        <v>0</v>
      </c>
      <c r="K60" s="100">
        <f>IF(DataCollect[[#This Row],[Category]]="Safety",10,0)</f>
        <v>0</v>
      </c>
      <c r="L60" s="100">
        <f>IF(DataCollect[[#This Row],[Category]]="Building",50,0)</f>
        <v>0</v>
      </c>
      <c r="M60" s="100">
        <f>IF(DataCollect[[#This Row],[Category]]="Vehicle",8,0)</f>
        <v>0</v>
      </c>
      <c r="N60" s="100">
        <f>IF(DataCollect[[#This Row],[Category]]="Generators",20,0)</f>
        <v>0</v>
      </c>
      <c r="O60" s="100">
        <f>IF(DataCollect[[#This Row],[Category]]="Other",15,0)</f>
        <v>0</v>
      </c>
      <c r="P60" s="100">
        <f>IF(DataCollect[[#This Row],[Current Condition]]="Bad",(-1*LifeExpect[[#This Row],[LIFE REMAINING]]),0)</f>
        <v>0</v>
      </c>
      <c r="Q60" s="100">
        <f>IF(DataCollect[[#This Row],[Current Condition]]="Fair",(-0.5*LifeExpect[[#This Row],[LIFE REMAINING]]),0)</f>
        <v>0</v>
      </c>
      <c r="R60" s="100">
        <f t="shared" si="1"/>
        <v>0</v>
      </c>
      <c r="S60" s="100">
        <f>IF((LifeExpect[[#This Row],[NORMAL]]-('1. Basic Information'!$F$7-DataCollect[[#This Row],[Installation Year]]))&gt;0, LifeExpect[[#This Row],[NORMAL]]-('1. Basic Information'!$F$7-DataCollect[[#This Row],[Installation Year]]), 0)</f>
        <v>0</v>
      </c>
      <c r="T60" s="100">
        <f t="shared" si="2"/>
        <v>0</v>
      </c>
      <c r="U60" s="100">
        <f t="shared" si="0"/>
        <v>0</v>
      </c>
    </row>
    <row r="61" spans="1:21" x14ac:dyDescent="0.25">
      <c r="A61" s="100">
        <f>IF(DataCollect[[#This Row],[Category]]="Pump",15,0)</f>
        <v>0</v>
      </c>
      <c r="B61" s="100">
        <f>IF(DataCollect[[#This Row],[Category]]="Hydrant",50,0)</f>
        <v>0</v>
      </c>
      <c r="C61" s="100">
        <f>IF(DataCollect[[#This Row],[Category]]="Meter",15,0)</f>
        <v>0</v>
      </c>
      <c r="D61" s="100">
        <f>IF(DataCollect[[#This Row],[Category]]="Pipe",35,0)</f>
        <v>0</v>
      </c>
      <c r="E61" s="100">
        <f>IF(DataCollect[[#This Row],[Category]]="Source",35,0)</f>
        <v>0</v>
      </c>
      <c r="F61" s="100">
        <f>IF(DataCollect[[#This Row],[Category]]="Tank",50,0)</f>
        <v>0</v>
      </c>
      <c r="G61" s="100">
        <f>IF(DataCollect[[#This Row],[Category]]="Analytical",10,0)</f>
        <v>0</v>
      </c>
      <c r="H61" s="100">
        <f>IF(DataCollect[[#This Row],[Category]]="Treatment",10,0)</f>
        <v>0</v>
      </c>
      <c r="I61" s="100">
        <f>IF(DataCollect[[#This Row],[Category]]="Valve",35,0)</f>
        <v>0</v>
      </c>
      <c r="J61" s="100">
        <f>IF(DataCollect[[#This Row],[Category]]="Control",15,0)</f>
        <v>0</v>
      </c>
      <c r="K61" s="100">
        <f>IF(DataCollect[[#This Row],[Category]]="Safety",10,0)</f>
        <v>0</v>
      </c>
      <c r="L61" s="100">
        <f>IF(DataCollect[[#This Row],[Category]]="Building",50,0)</f>
        <v>0</v>
      </c>
      <c r="M61" s="100">
        <f>IF(DataCollect[[#This Row],[Category]]="Vehicle",8,0)</f>
        <v>0</v>
      </c>
      <c r="N61" s="100">
        <f>IF(DataCollect[[#This Row],[Category]]="Generators",20,0)</f>
        <v>0</v>
      </c>
      <c r="O61" s="100">
        <f>IF(DataCollect[[#This Row],[Category]]="Other",15,0)</f>
        <v>0</v>
      </c>
      <c r="P61" s="100">
        <f>IF(DataCollect[[#This Row],[Current Condition]]="Bad",(-1*LifeExpect[[#This Row],[LIFE REMAINING]]),0)</f>
        <v>0</v>
      </c>
      <c r="Q61" s="100">
        <f>IF(DataCollect[[#This Row],[Current Condition]]="Fair",(-0.5*LifeExpect[[#This Row],[LIFE REMAINING]]),0)</f>
        <v>0</v>
      </c>
      <c r="R61" s="100">
        <f t="shared" si="1"/>
        <v>0</v>
      </c>
      <c r="S61" s="100">
        <f>IF((LifeExpect[[#This Row],[NORMAL]]-('1. Basic Information'!$F$7-DataCollect[[#This Row],[Installation Year]]))&gt;0, LifeExpect[[#This Row],[NORMAL]]-('1. Basic Information'!$F$7-DataCollect[[#This Row],[Installation Year]]), 0)</f>
        <v>0</v>
      </c>
      <c r="T61" s="100">
        <f t="shared" si="2"/>
        <v>0</v>
      </c>
      <c r="U61" s="100">
        <f t="shared" si="0"/>
        <v>0</v>
      </c>
    </row>
    <row r="62" spans="1:21" x14ac:dyDescent="0.25">
      <c r="A62" s="100">
        <f>IF(DataCollect[[#This Row],[Category]]="Pump",15,0)</f>
        <v>0</v>
      </c>
      <c r="B62" s="100">
        <f>IF(DataCollect[[#This Row],[Category]]="Hydrant",50,0)</f>
        <v>0</v>
      </c>
      <c r="C62" s="100">
        <f>IF(DataCollect[[#This Row],[Category]]="Meter",15,0)</f>
        <v>0</v>
      </c>
      <c r="D62" s="100">
        <f>IF(DataCollect[[#This Row],[Category]]="Pipe",35,0)</f>
        <v>0</v>
      </c>
      <c r="E62" s="100">
        <f>IF(DataCollect[[#This Row],[Category]]="Source",35,0)</f>
        <v>0</v>
      </c>
      <c r="F62" s="100">
        <f>IF(DataCollect[[#This Row],[Category]]="Tank",50,0)</f>
        <v>0</v>
      </c>
      <c r="G62" s="100">
        <f>IF(DataCollect[[#This Row],[Category]]="Analytical",10,0)</f>
        <v>0</v>
      </c>
      <c r="H62" s="100">
        <f>IF(DataCollect[[#This Row],[Category]]="Treatment",10,0)</f>
        <v>0</v>
      </c>
      <c r="I62" s="100">
        <f>IF(DataCollect[[#This Row],[Category]]="Valve",35,0)</f>
        <v>0</v>
      </c>
      <c r="J62" s="100">
        <f>IF(DataCollect[[#This Row],[Category]]="Control",15,0)</f>
        <v>0</v>
      </c>
      <c r="K62" s="100">
        <f>IF(DataCollect[[#This Row],[Category]]="Safety",10,0)</f>
        <v>0</v>
      </c>
      <c r="L62" s="100">
        <f>IF(DataCollect[[#This Row],[Category]]="Building",50,0)</f>
        <v>0</v>
      </c>
      <c r="M62" s="100">
        <f>IF(DataCollect[[#This Row],[Category]]="Vehicle",8,0)</f>
        <v>0</v>
      </c>
      <c r="N62" s="100">
        <f>IF(DataCollect[[#This Row],[Category]]="Generators",20,0)</f>
        <v>0</v>
      </c>
      <c r="O62" s="100">
        <f>IF(DataCollect[[#This Row],[Category]]="Other",15,0)</f>
        <v>0</v>
      </c>
      <c r="P62" s="100">
        <f>IF(DataCollect[[#This Row],[Current Condition]]="Bad",(-1*LifeExpect[[#This Row],[LIFE REMAINING]]),0)</f>
        <v>0</v>
      </c>
      <c r="Q62" s="100">
        <f>IF(DataCollect[[#This Row],[Current Condition]]="Fair",(-0.5*LifeExpect[[#This Row],[LIFE REMAINING]]),0)</f>
        <v>0</v>
      </c>
      <c r="R62" s="100">
        <f t="shared" si="1"/>
        <v>0</v>
      </c>
      <c r="S62" s="100">
        <f>IF((LifeExpect[[#This Row],[NORMAL]]-('1. Basic Information'!$F$7-DataCollect[[#This Row],[Installation Year]]))&gt;0, LifeExpect[[#This Row],[NORMAL]]-('1. Basic Information'!$F$7-DataCollect[[#This Row],[Installation Year]]), 0)</f>
        <v>0</v>
      </c>
      <c r="T62" s="100">
        <f t="shared" si="2"/>
        <v>0</v>
      </c>
      <c r="U62" s="100">
        <f t="shared" si="0"/>
        <v>0</v>
      </c>
    </row>
    <row r="63" spans="1:21" x14ac:dyDescent="0.25">
      <c r="A63" s="100">
        <f>IF(DataCollect[[#This Row],[Category]]="Pump",15,0)</f>
        <v>0</v>
      </c>
      <c r="B63" s="100">
        <f>IF(DataCollect[[#This Row],[Category]]="Hydrant",50,0)</f>
        <v>0</v>
      </c>
      <c r="C63" s="100">
        <f>IF(DataCollect[[#This Row],[Category]]="Meter",15,0)</f>
        <v>0</v>
      </c>
      <c r="D63" s="100">
        <f>IF(DataCollect[[#This Row],[Category]]="Pipe",35,0)</f>
        <v>0</v>
      </c>
      <c r="E63" s="100">
        <f>IF(DataCollect[[#This Row],[Category]]="Source",35,0)</f>
        <v>0</v>
      </c>
      <c r="F63" s="100">
        <f>IF(DataCollect[[#This Row],[Category]]="Tank",50,0)</f>
        <v>0</v>
      </c>
      <c r="G63" s="100">
        <f>IF(DataCollect[[#This Row],[Category]]="Analytical",10,0)</f>
        <v>0</v>
      </c>
      <c r="H63" s="100">
        <f>IF(DataCollect[[#This Row],[Category]]="Treatment",10,0)</f>
        <v>0</v>
      </c>
      <c r="I63" s="100">
        <f>IF(DataCollect[[#This Row],[Category]]="Valve",35,0)</f>
        <v>0</v>
      </c>
      <c r="J63" s="100">
        <f>IF(DataCollect[[#This Row],[Category]]="Control",15,0)</f>
        <v>0</v>
      </c>
      <c r="K63" s="100">
        <f>IF(DataCollect[[#This Row],[Category]]="Safety",10,0)</f>
        <v>0</v>
      </c>
      <c r="L63" s="100">
        <f>IF(DataCollect[[#This Row],[Category]]="Building",50,0)</f>
        <v>0</v>
      </c>
      <c r="M63" s="100">
        <f>IF(DataCollect[[#This Row],[Category]]="Vehicle",8,0)</f>
        <v>0</v>
      </c>
      <c r="N63" s="100">
        <f>IF(DataCollect[[#This Row],[Category]]="Generators",20,0)</f>
        <v>0</v>
      </c>
      <c r="O63" s="100">
        <f>IF(DataCollect[[#This Row],[Category]]="Other",15,0)</f>
        <v>0</v>
      </c>
      <c r="P63" s="100">
        <f>IF(DataCollect[[#This Row],[Current Condition]]="Bad",(-1*LifeExpect[[#This Row],[LIFE REMAINING]]),0)</f>
        <v>0</v>
      </c>
      <c r="Q63" s="100">
        <f>IF(DataCollect[[#This Row],[Current Condition]]="Fair",(-0.5*LifeExpect[[#This Row],[LIFE REMAINING]]),0)</f>
        <v>0</v>
      </c>
      <c r="R63" s="100">
        <f t="shared" si="1"/>
        <v>0</v>
      </c>
      <c r="S63" s="100">
        <f>IF((LifeExpect[[#This Row],[NORMAL]]-('1. Basic Information'!$F$7-DataCollect[[#This Row],[Installation Year]]))&gt;0, LifeExpect[[#This Row],[NORMAL]]-('1. Basic Information'!$F$7-DataCollect[[#This Row],[Installation Year]]), 0)</f>
        <v>0</v>
      </c>
      <c r="T63" s="100">
        <f t="shared" si="2"/>
        <v>0</v>
      </c>
      <c r="U63" s="100">
        <f t="shared" si="0"/>
        <v>0</v>
      </c>
    </row>
    <row r="64" spans="1:21" x14ac:dyDescent="0.25">
      <c r="A64" s="100">
        <f>IF(DataCollect[[#This Row],[Category]]="Pump",15,0)</f>
        <v>0</v>
      </c>
      <c r="B64" s="100">
        <f>IF(DataCollect[[#This Row],[Category]]="Hydrant",50,0)</f>
        <v>0</v>
      </c>
      <c r="C64" s="100">
        <f>IF(DataCollect[[#This Row],[Category]]="Meter",15,0)</f>
        <v>0</v>
      </c>
      <c r="D64" s="100">
        <f>IF(DataCollect[[#This Row],[Category]]="Pipe",35,0)</f>
        <v>0</v>
      </c>
      <c r="E64" s="100">
        <f>IF(DataCollect[[#This Row],[Category]]="Source",35,0)</f>
        <v>0</v>
      </c>
      <c r="F64" s="100">
        <f>IF(DataCollect[[#This Row],[Category]]="Tank",50,0)</f>
        <v>0</v>
      </c>
      <c r="G64" s="100">
        <f>IF(DataCollect[[#This Row],[Category]]="Analytical",10,0)</f>
        <v>0</v>
      </c>
      <c r="H64" s="100">
        <f>IF(DataCollect[[#This Row],[Category]]="Treatment",10,0)</f>
        <v>0</v>
      </c>
      <c r="I64" s="100">
        <f>IF(DataCollect[[#This Row],[Category]]="Valve",35,0)</f>
        <v>0</v>
      </c>
      <c r="J64" s="100">
        <f>IF(DataCollect[[#This Row],[Category]]="Control",15,0)</f>
        <v>0</v>
      </c>
      <c r="K64" s="100">
        <f>IF(DataCollect[[#This Row],[Category]]="Safety",10,0)</f>
        <v>0</v>
      </c>
      <c r="L64" s="100">
        <f>IF(DataCollect[[#This Row],[Category]]="Building",50,0)</f>
        <v>0</v>
      </c>
      <c r="M64" s="100">
        <f>IF(DataCollect[[#This Row],[Category]]="Vehicle",8,0)</f>
        <v>0</v>
      </c>
      <c r="N64" s="100">
        <f>IF(DataCollect[[#This Row],[Category]]="Generators",20,0)</f>
        <v>0</v>
      </c>
      <c r="O64" s="100">
        <f>IF(DataCollect[[#This Row],[Category]]="Other",15,0)</f>
        <v>0</v>
      </c>
      <c r="P64" s="100">
        <f>IF(DataCollect[[#This Row],[Current Condition]]="Bad",(-1*LifeExpect[[#This Row],[LIFE REMAINING]]),0)</f>
        <v>0</v>
      </c>
      <c r="Q64" s="100">
        <f>IF(DataCollect[[#This Row],[Current Condition]]="Fair",(-0.5*LifeExpect[[#This Row],[LIFE REMAINING]]),0)</f>
        <v>0</v>
      </c>
      <c r="R64" s="100">
        <f t="shared" si="1"/>
        <v>0</v>
      </c>
      <c r="S64" s="100">
        <f>IF((LifeExpect[[#This Row],[NORMAL]]-('1. Basic Information'!$F$7-DataCollect[[#This Row],[Installation Year]]))&gt;0, LifeExpect[[#This Row],[NORMAL]]-('1. Basic Information'!$F$7-DataCollect[[#This Row],[Installation Year]]), 0)</f>
        <v>0</v>
      </c>
      <c r="T64" s="100">
        <f t="shared" si="2"/>
        <v>0</v>
      </c>
      <c r="U64" s="100">
        <f t="shared" si="0"/>
        <v>0</v>
      </c>
    </row>
    <row r="65" spans="1:21" x14ac:dyDescent="0.25">
      <c r="A65" s="100">
        <f>IF(DataCollect[[#This Row],[Category]]="Pump",15,0)</f>
        <v>0</v>
      </c>
      <c r="B65" s="100">
        <f>IF(DataCollect[[#This Row],[Category]]="Hydrant",50,0)</f>
        <v>0</v>
      </c>
      <c r="C65" s="100">
        <f>IF(DataCollect[[#This Row],[Category]]="Meter",15,0)</f>
        <v>0</v>
      </c>
      <c r="D65" s="100">
        <f>IF(DataCollect[[#This Row],[Category]]="Pipe",35,0)</f>
        <v>0</v>
      </c>
      <c r="E65" s="100">
        <f>IF(DataCollect[[#This Row],[Category]]="Source",35,0)</f>
        <v>0</v>
      </c>
      <c r="F65" s="100">
        <f>IF(DataCollect[[#This Row],[Category]]="Tank",50,0)</f>
        <v>0</v>
      </c>
      <c r="G65" s="100">
        <f>IF(DataCollect[[#This Row],[Category]]="Analytical",10,0)</f>
        <v>0</v>
      </c>
      <c r="H65" s="100">
        <f>IF(DataCollect[[#This Row],[Category]]="Treatment",10,0)</f>
        <v>0</v>
      </c>
      <c r="I65" s="100">
        <f>IF(DataCollect[[#This Row],[Category]]="Valve",35,0)</f>
        <v>0</v>
      </c>
      <c r="J65" s="100">
        <f>IF(DataCollect[[#This Row],[Category]]="Control",15,0)</f>
        <v>0</v>
      </c>
      <c r="K65" s="100">
        <f>IF(DataCollect[[#This Row],[Category]]="Safety",10,0)</f>
        <v>0</v>
      </c>
      <c r="L65" s="100">
        <f>IF(DataCollect[[#This Row],[Category]]="Building",50,0)</f>
        <v>0</v>
      </c>
      <c r="M65" s="100">
        <f>IF(DataCollect[[#This Row],[Category]]="Vehicle",8,0)</f>
        <v>0</v>
      </c>
      <c r="N65" s="100">
        <f>IF(DataCollect[[#This Row],[Category]]="Generators",20,0)</f>
        <v>0</v>
      </c>
      <c r="O65" s="100">
        <f>IF(DataCollect[[#This Row],[Category]]="Other",15,0)</f>
        <v>0</v>
      </c>
      <c r="P65" s="100">
        <f>IF(DataCollect[[#This Row],[Current Condition]]="Bad",(-1*LifeExpect[[#This Row],[LIFE REMAINING]]),0)</f>
        <v>0</v>
      </c>
      <c r="Q65" s="100">
        <f>IF(DataCollect[[#This Row],[Current Condition]]="Fair",(-0.5*LifeExpect[[#This Row],[LIFE REMAINING]]),0)</f>
        <v>0</v>
      </c>
      <c r="R65" s="100">
        <f t="shared" si="1"/>
        <v>0</v>
      </c>
      <c r="S65" s="100">
        <f>IF((LifeExpect[[#This Row],[NORMAL]]-('1. Basic Information'!$F$7-DataCollect[[#This Row],[Installation Year]]))&gt;0, LifeExpect[[#This Row],[NORMAL]]-('1. Basic Information'!$F$7-DataCollect[[#This Row],[Installation Year]]), 0)</f>
        <v>0</v>
      </c>
      <c r="T65" s="100">
        <f t="shared" si="2"/>
        <v>0</v>
      </c>
      <c r="U65" s="100">
        <f t="shared" si="0"/>
        <v>0</v>
      </c>
    </row>
    <row r="66" spans="1:21" x14ac:dyDescent="0.25">
      <c r="A66" s="100">
        <f>IF(DataCollect[[#This Row],[Category]]="Pump",15,0)</f>
        <v>0</v>
      </c>
      <c r="B66" s="100">
        <f>IF(DataCollect[[#This Row],[Category]]="Hydrant",50,0)</f>
        <v>0</v>
      </c>
      <c r="C66" s="100">
        <f>IF(DataCollect[[#This Row],[Category]]="Meter",15,0)</f>
        <v>0</v>
      </c>
      <c r="D66" s="100">
        <f>IF(DataCollect[[#This Row],[Category]]="Pipe",35,0)</f>
        <v>0</v>
      </c>
      <c r="E66" s="100">
        <f>IF(DataCollect[[#This Row],[Category]]="Source",35,0)</f>
        <v>0</v>
      </c>
      <c r="F66" s="100">
        <f>IF(DataCollect[[#This Row],[Category]]="Tank",50,0)</f>
        <v>0</v>
      </c>
      <c r="G66" s="100">
        <f>IF(DataCollect[[#This Row],[Category]]="Analytical",10,0)</f>
        <v>0</v>
      </c>
      <c r="H66" s="100">
        <f>IF(DataCollect[[#This Row],[Category]]="Treatment",10,0)</f>
        <v>0</v>
      </c>
      <c r="I66" s="100">
        <f>IF(DataCollect[[#This Row],[Category]]="Valve",35,0)</f>
        <v>0</v>
      </c>
      <c r="J66" s="100">
        <f>IF(DataCollect[[#This Row],[Category]]="Control",15,0)</f>
        <v>0</v>
      </c>
      <c r="K66" s="100">
        <f>IF(DataCollect[[#This Row],[Category]]="Safety",10,0)</f>
        <v>0</v>
      </c>
      <c r="L66" s="100">
        <f>IF(DataCollect[[#This Row],[Category]]="Building",50,0)</f>
        <v>0</v>
      </c>
      <c r="M66" s="100">
        <f>IF(DataCollect[[#This Row],[Category]]="Vehicle",8,0)</f>
        <v>0</v>
      </c>
      <c r="N66" s="100">
        <f>IF(DataCollect[[#This Row],[Category]]="Generators",20,0)</f>
        <v>0</v>
      </c>
      <c r="O66" s="100">
        <f>IF(DataCollect[[#This Row],[Category]]="Other",15,0)</f>
        <v>0</v>
      </c>
      <c r="P66" s="100">
        <f>IF(DataCollect[[#This Row],[Current Condition]]="Bad",(-1*LifeExpect[[#This Row],[LIFE REMAINING]]),0)</f>
        <v>0</v>
      </c>
      <c r="Q66" s="100">
        <f>IF(DataCollect[[#This Row],[Current Condition]]="Fair",(-0.5*LifeExpect[[#This Row],[LIFE REMAINING]]),0)</f>
        <v>0</v>
      </c>
      <c r="R66" s="100">
        <f t="shared" si="1"/>
        <v>0</v>
      </c>
      <c r="S66" s="100">
        <f>IF((LifeExpect[[#This Row],[NORMAL]]-('1. Basic Information'!$F$7-DataCollect[[#This Row],[Installation Year]]))&gt;0, LifeExpect[[#This Row],[NORMAL]]-('1. Basic Information'!$F$7-DataCollect[[#This Row],[Installation Year]]), 0)</f>
        <v>0</v>
      </c>
      <c r="T66" s="100">
        <f t="shared" si="2"/>
        <v>0</v>
      </c>
      <c r="U66" s="100">
        <f t="shared" si="0"/>
        <v>0</v>
      </c>
    </row>
    <row r="67" spans="1:21" x14ac:dyDescent="0.25">
      <c r="A67" s="100">
        <f>IF(DataCollect[[#This Row],[Category]]="Pump",15,0)</f>
        <v>0</v>
      </c>
      <c r="B67" s="100">
        <f>IF(DataCollect[[#This Row],[Category]]="Hydrant",50,0)</f>
        <v>0</v>
      </c>
      <c r="C67" s="100">
        <f>IF(DataCollect[[#This Row],[Category]]="Meter",15,0)</f>
        <v>0</v>
      </c>
      <c r="D67" s="100">
        <f>IF(DataCollect[[#This Row],[Category]]="Pipe",35,0)</f>
        <v>0</v>
      </c>
      <c r="E67" s="100">
        <f>IF(DataCollect[[#This Row],[Category]]="Source",35,0)</f>
        <v>0</v>
      </c>
      <c r="F67" s="100">
        <f>IF(DataCollect[[#This Row],[Category]]="Tank",50,0)</f>
        <v>0</v>
      </c>
      <c r="G67" s="100">
        <f>IF(DataCollect[[#This Row],[Category]]="Analytical",10,0)</f>
        <v>0</v>
      </c>
      <c r="H67" s="100">
        <f>IF(DataCollect[[#This Row],[Category]]="Treatment",10,0)</f>
        <v>0</v>
      </c>
      <c r="I67" s="100">
        <f>IF(DataCollect[[#This Row],[Category]]="Valve",35,0)</f>
        <v>0</v>
      </c>
      <c r="J67" s="100">
        <f>IF(DataCollect[[#This Row],[Category]]="Control",15,0)</f>
        <v>0</v>
      </c>
      <c r="K67" s="100">
        <f>IF(DataCollect[[#This Row],[Category]]="Safety",10,0)</f>
        <v>0</v>
      </c>
      <c r="L67" s="100">
        <f>IF(DataCollect[[#This Row],[Category]]="Building",50,0)</f>
        <v>0</v>
      </c>
      <c r="M67" s="100">
        <f>IF(DataCollect[[#This Row],[Category]]="Vehicle",8,0)</f>
        <v>0</v>
      </c>
      <c r="N67" s="100">
        <f>IF(DataCollect[[#This Row],[Category]]="Generators",20,0)</f>
        <v>0</v>
      </c>
      <c r="O67" s="100">
        <f>IF(DataCollect[[#This Row],[Category]]="Other",15,0)</f>
        <v>0</v>
      </c>
      <c r="P67" s="100">
        <f>IF(DataCollect[[#This Row],[Current Condition]]="Bad",(-1*LifeExpect[[#This Row],[LIFE REMAINING]]),0)</f>
        <v>0</v>
      </c>
      <c r="Q67" s="100">
        <f>IF(DataCollect[[#This Row],[Current Condition]]="Fair",(-0.5*LifeExpect[[#This Row],[LIFE REMAINING]]),0)</f>
        <v>0</v>
      </c>
      <c r="R67" s="100">
        <f t="shared" si="1"/>
        <v>0</v>
      </c>
      <c r="S67" s="100">
        <f>IF((LifeExpect[[#This Row],[NORMAL]]-('1. Basic Information'!$F$7-DataCollect[[#This Row],[Installation Year]]))&gt;0, LifeExpect[[#This Row],[NORMAL]]-('1. Basic Information'!$F$7-DataCollect[[#This Row],[Installation Year]]), 0)</f>
        <v>0</v>
      </c>
      <c r="T67" s="100">
        <f t="shared" si="2"/>
        <v>0</v>
      </c>
      <c r="U67" s="100">
        <f t="shared" si="0"/>
        <v>0</v>
      </c>
    </row>
    <row r="68" spans="1:21" x14ac:dyDescent="0.25">
      <c r="A68" s="100">
        <f>IF(DataCollect[[#This Row],[Category]]="Pump",15,0)</f>
        <v>0</v>
      </c>
      <c r="B68" s="100">
        <f>IF(DataCollect[[#This Row],[Category]]="Hydrant",50,0)</f>
        <v>0</v>
      </c>
      <c r="C68" s="100">
        <f>IF(DataCollect[[#This Row],[Category]]="Meter",15,0)</f>
        <v>0</v>
      </c>
      <c r="D68" s="100">
        <f>IF(DataCollect[[#This Row],[Category]]="Pipe",35,0)</f>
        <v>0</v>
      </c>
      <c r="E68" s="100">
        <f>IF(DataCollect[[#This Row],[Category]]="Source",35,0)</f>
        <v>0</v>
      </c>
      <c r="F68" s="100">
        <f>IF(DataCollect[[#This Row],[Category]]="Tank",50,0)</f>
        <v>0</v>
      </c>
      <c r="G68" s="100">
        <f>IF(DataCollect[[#This Row],[Category]]="Analytical",10,0)</f>
        <v>0</v>
      </c>
      <c r="H68" s="100">
        <f>IF(DataCollect[[#This Row],[Category]]="Treatment",10,0)</f>
        <v>0</v>
      </c>
      <c r="I68" s="100">
        <f>IF(DataCollect[[#This Row],[Category]]="Valve",35,0)</f>
        <v>0</v>
      </c>
      <c r="J68" s="100">
        <f>IF(DataCollect[[#This Row],[Category]]="Control",15,0)</f>
        <v>0</v>
      </c>
      <c r="K68" s="100">
        <f>IF(DataCollect[[#This Row],[Category]]="Safety",10,0)</f>
        <v>0</v>
      </c>
      <c r="L68" s="100">
        <f>IF(DataCollect[[#This Row],[Category]]="Building",50,0)</f>
        <v>0</v>
      </c>
      <c r="M68" s="100">
        <f>IF(DataCollect[[#This Row],[Category]]="Vehicle",8,0)</f>
        <v>0</v>
      </c>
      <c r="N68" s="100">
        <f>IF(DataCollect[[#This Row],[Category]]="Generators",20,0)</f>
        <v>0</v>
      </c>
      <c r="O68" s="100">
        <f>IF(DataCollect[[#This Row],[Category]]="Other",15,0)</f>
        <v>0</v>
      </c>
      <c r="P68" s="100">
        <f>IF(DataCollect[[#This Row],[Current Condition]]="Bad",(-1*LifeExpect[[#This Row],[LIFE REMAINING]]),0)</f>
        <v>0</v>
      </c>
      <c r="Q68" s="100">
        <f>IF(DataCollect[[#This Row],[Current Condition]]="Fair",(-0.5*LifeExpect[[#This Row],[LIFE REMAINING]]),0)</f>
        <v>0</v>
      </c>
      <c r="R68" s="100">
        <f t="shared" ref="R68:R131" si="3">SUM(A68:O68)</f>
        <v>0</v>
      </c>
      <c r="S68" s="100">
        <f>IF((LifeExpect[[#This Row],[NORMAL]]-('1. Basic Information'!$F$7-DataCollect[[#This Row],[Installation Year]]))&gt;0, LifeExpect[[#This Row],[NORMAL]]-('1. Basic Information'!$F$7-DataCollect[[#This Row],[Installation Year]]), 0)</f>
        <v>0</v>
      </c>
      <c r="T68" s="100">
        <f t="shared" ref="T68:T131" si="4">SUM($A68:$Q68)</f>
        <v>0</v>
      </c>
      <c r="U68" s="100">
        <f t="shared" ref="U68:U131" si="5">ROUNDDOWN($T68,0)</f>
        <v>0</v>
      </c>
    </row>
    <row r="69" spans="1:21" x14ac:dyDescent="0.25">
      <c r="A69" s="100">
        <f>IF(DataCollect[[#This Row],[Category]]="Pump",15,0)</f>
        <v>0</v>
      </c>
      <c r="B69" s="100">
        <f>IF(DataCollect[[#This Row],[Category]]="Hydrant",50,0)</f>
        <v>0</v>
      </c>
      <c r="C69" s="100">
        <f>IF(DataCollect[[#This Row],[Category]]="Meter",15,0)</f>
        <v>0</v>
      </c>
      <c r="D69" s="100">
        <f>IF(DataCollect[[#This Row],[Category]]="Pipe",35,0)</f>
        <v>0</v>
      </c>
      <c r="E69" s="100">
        <f>IF(DataCollect[[#This Row],[Category]]="Source",35,0)</f>
        <v>0</v>
      </c>
      <c r="F69" s="100">
        <f>IF(DataCollect[[#This Row],[Category]]="Tank",50,0)</f>
        <v>0</v>
      </c>
      <c r="G69" s="100">
        <f>IF(DataCollect[[#This Row],[Category]]="Analytical",10,0)</f>
        <v>0</v>
      </c>
      <c r="H69" s="100">
        <f>IF(DataCollect[[#This Row],[Category]]="Treatment",10,0)</f>
        <v>0</v>
      </c>
      <c r="I69" s="100">
        <f>IF(DataCollect[[#This Row],[Category]]="Valve",35,0)</f>
        <v>0</v>
      </c>
      <c r="J69" s="100">
        <f>IF(DataCollect[[#This Row],[Category]]="Control",15,0)</f>
        <v>0</v>
      </c>
      <c r="K69" s="100">
        <f>IF(DataCollect[[#This Row],[Category]]="Safety",10,0)</f>
        <v>0</v>
      </c>
      <c r="L69" s="100">
        <f>IF(DataCollect[[#This Row],[Category]]="Building",50,0)</f>
        <v>0</v>
      </c>
      <c r="M69" s="100">
        <f>IF(DataCollect[[#This Row],[Category]]="Vehicle",8,0)</f>
        <v>0</v>
      </c>
      <c r="N69" s="100">
        <f>IF(DataCollect[[#This Row],[Category]]="Generators",20,0)</f>
        <v>0</v>
      </c>
      <c r="O69" s="100">
        <f>IF(DataCollect[[#This Row],[Category]]="Other",15,0)</f>
        <v>0</v>
      </c>
      <c r="P69" s="100">
        <f>IF(DataCollect[[#This Row],[Current Condition]]="Bad",(-1*LifeExpect[[#This Row],[LIFE REMAINING]]),0)</f>
        <v>0</v>
      </c>
      <c r="Q69" s="100">
        <f>IF(DataCollect[[#This Row],[Current Condition]]="Fair",(-0.5*LifeExpect[[#This Row],[LIFE REMAINING]]),0)</f>
        <v>0</v>
      </c>
      <c r="R69" s="100">
        <f t="shared" si="3"/>
        <v>0</v>
      </c>
      <c r="S69" s="100">
        <f>IF((LifeExpect[[#This Row],[NORMAL]]-('1. Basic Information'!$F$7-DataCollect[[#This Row],[Installation Year]]))&gt;0, LifeExpect[[#This Row],[NORMAL]]-('1. Basic Information'!$F$7-DataCollect[[#This Row],[Installation Year]]), 0)</f>
        <v>0</v>
      </c>
      <c r="T69" s="100">
        <f t="shared" si="4"/>
        <v>0</v>
      </c>
      <c r="U69" s="100">
        <f t="shared" si="5"/>
        <v>0</v>
      </c>
    </row>
    <row r="70" spans="1:21" x14ac:dyDescent="0.25">
      <c r="A70" s="100">
        <f>IF(DataCollect[[#This Row],[Category]]="Pump",15,0)</f>
        <v>0</v>
      </c>
      <c r="B70" s="100">
        <f>IF(DataCollect[[#This Row],[Category]]="Hydrant",50,0)</f>
        <v>0</v>
      </c>
      <c r="C70" s="100">
        <f>IF(DataCollect[[#This Row],[Category]]="Meter",15,0)</f>
        <v>0</v>
      </c>
      <c r="D70" s="100">
        <f>IF(DataCollect[[#This Row],[Category]]="Pipe",35,0)</f>
        <v>0</v>
      </c>
      <c r="E70" s="100">
        <f>IF(DataCollect[[#This Row],[Category]]="Source",35,0)</f>
        <v>0</v>
      </c>
      <c r="F70" s="100">
        <f>IF(DataCollect[[#This Row],[Category]]="Tank",50,0)</f>
        <v>0</v>
      </c>
      <c r="G70" s="100">
        <f>IF(DataCollect[[#This Row],[Category]]="Analytical",10,0)</f>
        <v>0</v>
      </c>
      <c r="H70" s="100">
        <f>IF(DataCollect[[#This Row],[Category]]="Treatment",10,0)</f>
        <v>0</v>
      </c>
      <c r="I70" s="100">
        <f>IF(DataCollect[[#This Row],[Category]]="Valve",35,0)</f>
        <v>0</v>
      </c>
      <c r="J70" s="100">
        <f>IF(DataCollect[[#This Row],[Category]]="Control",15,0)</f>
        <v>0</v>
      </c>
      <c r="K70" s="100">
        <f>IF(DataCollect[[#This Row],[Category]]="Safety",10,0)</f>
        <v>0</v>
      </c>
      <c r="L70" s="100">
        <f>IF(DataCollect[[#This Row],[Category]]="Building",50,0)</f>
        <v>0</v>
      </c>
      <c r="M70" s="100">
        <f>IF(DataCollect[[#This Row],[Category]]="Vehicle",8,0)</f>
        <v>0</v>
      </c>
      <c r="N70" s="100">
        <f>IF(DataCollect[[#This Row],[Category]]="Generators",20,0)</f>
        <v>0</v>
      </c>
      <c r="O70" s="100">
        <f>IF(DataCollect[[#This Row],[Category]]="Other",15,0)</f>
        <v>0</v>
      </c>
      <c r="P70" s="100">
        <f>IF(DataCollect[[#This Row],[Current Condition]]="Bad",(-1*LifeExpect[[#This Row],[LIFE REMAINING]]),0)</f>
        <v>0</v>
      </c>
      <c r="Q70" s="100">
        <f>IF(DataCollect[[#This Row],[Current Condition]]="Fair",(-0.5*LifeExpect[[#This Row],[LIFE REMAINING]]),0)</f>
        <v>0</v>
      </c>
      <c r="R70" s="100">
        <f t="shared" si="3"/>
        <v>0</v>
      </c>
      <c r="S70" s="100">
        <f>IF((LifeExpect[[#This Row],[NORMAL]]-('1. Basic Information'!$F$7-DataCollect[[#This Row],[Installation Year]]))&gt;0, LifeExpect[[#This Row],[NORMAL]]-('1. Basic Information'!$F$7-DataCollect[[#This Row],[Installation Year]]), 0)</f>
        <v>0</v>
      </c>
      <c r="T70" s="100">
        <f t="shared" si="4"/>
        <v>0</v>
      </c>
      <c r="U70" s="100">
        <f t="shared" si="5"/>
        <v>0</v>
      </c>
    </row>
    <row r="71" spans="1:21" x14ac:dyDescent="0.25">
      <c r="A71" s="100">
        <f>IF(DataCollect[[#This Row],[Category]]="Pump",15,0)</f>
        <v>0</v>
      </c>
      <c r="B71" s="100">
        <f>IF(DataCollect[[#This Row],[Category]]="Hydrant",50,0)</f>
        <v>0</v>
      </c>
      <c r="C71" s="100">
        <f>IF(DataCollect[[#This Row],[Category]]="Meter",15,0)</f>
        <v>0</v>
      </c>
      <c r="D71" s="100">
        <f>IF(DataCollect[[#This Row],[Category]]="Pipe",35,0)</f>
        <v>0</v>
      </c>
      <c r="E71" s="100">
        <f>IF(DataCollect[[#This Row],[Category]]="Source",35,0)</f>
        <v>0</v>
      </c>
      <c r="F71" s="100">
        <f>IF(DataCollect[[#This Row],[Category]]="Tank",50,0)</f>
        <v>0</v>
      </c>
      <c r="G71" s="100">
        <f>IF(DataCollect[[#This Row],[Category]]="Analytical",10,0)</f>
        <v>0</v>
      </c>
      <c r="H71" s="100">
        <f>IF(DataCollect[[#This Row],[Category]]="Treatment",10,0)</f>
        <v>0</v>
      </c>
      <c r="I71" s="100">
        <f>IF(DataCollect[[#This Row],[Category]]="Valve",35,0)</f>
        <v>0</v>
      </c>
      <c r="J71" s="100">
        <f>IF(DataCollect[[#This Row],[Category]]="Control",15,0)</f>
        <v>0</v>
      </c>
      <c r="K71" s="100">
        <f>IF(DataCollect[[#This Row],[Category]]="Safety",10,0)</f>
        <v>0</v>
      </c>
      <c r="L71" s="100">
        <f>IF(DataCollect[[#This Row],[Category]]="Building",50,0)</f>
        <v>0</v>
      </c>
      <c r="M71" s="100">
        <f>IF(DataCollect[[#This Row],[Category]]="Vehicle",8,0)</f>
        <v>0</v>
      </c>
      <c r="N71" s="100">
        <f>IF(DataCollect[[#This Row],[Category]]="Generators",20,0)</f>
        <v>0</v>
      </c>
      <c r="O71" s="100">
        <f>IF(DataCollect[[#This Row],[Category]]="Other",15,0)</f>
        <v>0</v>
      </c>
      <c r="P71" s="100">
        <f>IF(DataCollect[[#This Row],[Current Condition]]="Bad",(-1*LifeExpect[[#This Row],[LIFE REMAINING]]),0)</f>
        <v>0</v>
      </c>
      <c r="Q71" s="100">
        <f>IF(DataCollect[[#This Row],[Current Condition]]="Fair",(-0.5*LifeExpect[[#This Row],[LIFE REMAINING]]),0)</f>
        <v>0</v>
      </c>
      <c r="R71" s="100">
        <f t="shared" si="3"/>
        <v>0</v>
      </c>
      <c r="S71" s="100">
        <f>IF((LifeExpect[[#This Row],[NORMAL]]-('1. Basic Information'!$F$7-DataCollect[[#This Row],[Installation Year]]))&gt;0, LifeExpect[[#This Row],[NORMAL]]-('1. Basic Information'!$F$7-DataCollect[[#This Row],[Installation Year]]), 0)</f>
        <v>0</v>
      </c>
      <c r="T71" s="100">
        <f t="shared" si="4"/>
        <v>0</v>
      </c>
      <c r="U71" s="100">
        <f t="shared" si="5"/>
        <v>0</v>
      </c>
    </row>
    <row r="72" spans="1:21" x14ac:dyDescent="0.25">
      <c r="A72" s="100">
        <f>IF(DataCollect[[#This Row],[Category]]="Pump",15,0)</f>
        <v>0</v>
      </c>
      <c r="B72" s="100">
        <f>IF(DataCollect[[#This Row],[Category]]="Hydrant",50,0)</f>
        <v>0</v>
      </c>
      <c r="C72" s="100">
        <f>IF(DataCollect[[#This Row],[Category]]="Meter",15,0)</f>
        <v>0</v>
      </c>
      <c r="D72" s="100">
        <f>IF(DataCollect[[#This Row],[Category]]="Pipe",35,0)</f>
        <v>0</v>
      </c>
      <c r="E72" s="100">
        <f>IF(DataCollect[[#This Row],[Category]]="Source",35,0)</f>
        <v>0</v>
      </c>
      <c r="F72" s="100">
        <f>IF(DataCollect[[#This Row],[Category]]="Tank",50,0)</f>
        <v>0</v>
      </c>
      <c r="G72" s="100">
        <f>IF(DataCollect[[#This Row],[Category]]="Analytical",10,0)</f>
        <v>0</v>
      </c>
      <c r="H72" s="100">
        <f>IF(DataCollect[[#This Row],[Category]]="Treatment",10,0)</f>
        <v>0</v>
      </c>
      <c r="I72" s="100">
        <f>IF(DataCollect[[#This Row],[Category]]="Valve",35,0)</f>
        <v>0</v>
      </c>
      <c r="J72" s="100">
        <f>IF(DataCollect[[#This Row],[Category]]="Control",15,0)</f>
        <v>0</v>
      </c>
      <c r="K72" s="100">
        <f>IF(DataCollect[[#This Row],[Category]]="Safety",10,0)</f>
        <v>0</v>
      </c>
      <c r="L72" s="100">
        <f>IF(DataCollect[[#This Row],[Category]]="Building",50,0)</f>
        <v>0</v>
      </c>
      <c r="M72" s="100">
        <f>IF(DataCollect[[#This Row],[Category]]="Vehicle",8,0)</f>
        <v>0</v>
      </c>
      <c r="N72" s="100">
        <f>IF(DataCollect[[#This Row],[Category]]="Generators",20,0)</f>
        <v>0</v>
      </c>
      <c r="O72" s="100">
        <f>IF(DataCollect[[#This Row],[Category]]="Other",15,0)</f>
        <v>0</v>
      </c>
      <c r="P72" s="100">
        <f>IF(DataCollect[[#This Row],[Current Condition]]="Bad",(-1*LifeExpect[[#This Row],[LIFE REMAINING]]),0)</f>
        <v>0</v>
      </c>
      <c r="Q72" s="100">
        <f>IF(DataCollect[[#This Row],[Current Condition]]="Fair",(-0.5*LifeExpect[[#This Row],[LIFE REMAINING]]),0)</f>
        <v>0</v>
      </c>
      <c r="R72" s="100">
        <f t="shared" si="3"/>
        <v>0</v>
      </c>
      <c r="S72" s="100">
        <f>IF((LifeExpect[[#This Row],[NORMAL]]-('1. Basic Information'!$F$7-DataCollect[[#This Row],[Installation Year]]))&gt;0, LifeExpect[[#This Row],[NORMAL]]-('1. Basic Information'!$F$7-DataCollect[[#This Row],[Installation Year]]), 0)</f>
        <v>0</v>
      </c>
      <c r="T72" s="100">
        <f t="shared" si="4"/>
        <v>0</v>
      </c>
      <c r="U72" s="100">
        <f t="shared" si="5"/>
        <v>0</v>
      </c>
    </row>
    <row r="73" spans="1:21" x14ac:dyDescent="0.25">
      <c r="A73" s="100">
        <f>IF(DataCollect[[#This Row],[Category]]="Pump",15,0)</f>
        <v>0</v>
      </c>
      <c r="B73" s="100">
        <f>IF(DataCollect[[#This Row],[Category]]="Hydrant",50,0)</f>
        <v>0</v>
      </c>
      <c r="C73" s="100">
        <f>IF(DataCollect[[#This Row],[Category]]="Meter",15,0)</f>
        <v>0</v>
      </c>
      <c r="D73" s="100">
        <f>IF(DataCollect[[#This Row],[Category]]="Pipe",35,0)</f>
        <v>0</v>
      </c>
      <c r="E73" s="100">
        <f>IF(DataCollect[[#This Row],[Category]]="Source",35,0)</f>
        <v>0</v>
      </c>
      <c r="F73" s="100">
        <f>IF(DataCollect[[#This Row],[Category]]="Tank",50,0)</f>
        <v>0</v>
      </c>
      <c r="G73" s="100">
        <f>IF(DataCollect[[#This Row],[Category]]="Analytical",10,0)</f>
        <v>0</v>
      </c>
      <c r="H73" s="100">
        <f>IF(DataCollect[[#This Row],[Category]]="Treatment",10,0)</f>
        <v>0</v>
      </c>
      <c r="I73" s="100">
        <f>IF(DataCollect[[#This Row],[Category]]="Valve",35,0)</f>
        <v>0</v>
      </c>
      <c r="J73" s="100">
        <f>IF(DataCollect[[#This Row],[Category]]="Control",15,0)</f>
        <v>0</v>
      </c>
      <c r="K73" s="100">
        <f>IF(DataCollect[[#This Row],[Category]]="Safety",10,0)</f>
        <v>0</v>
      </c>
      <c r="L73" s="100">
        <f>IF(DataCollect[[#This Row],[Category]]="Building",50,0)</f>
        <v>0</v>
      </c>
      <c r="M73" s="100">
        <f>IF(DataCollect[[#This Row],[Category]]="Vehicle",8,0)</f>
        <v>0</v>
      </c>
      <c r="N73" s="100">
        <f>IF(DataCollect[[#This Row],[Category]]="Generators",20,0)</f>
        <v>0</v>
      </c>
      <c r="O73" s="100">
        <f>IF(DataCollect[[#This Row],[Category]]="Other",15,0)</f>
        <v>0</v>
      </c>
      <c r="P73" s="100">
        <f>IF(DataCollect[[#This Row],[Current Condition]]="Bad",(-1*LifeExpect[[#This Row],[LIFE REMAINING]]),0)</f>
        <v>0</v>
      </c>
      <c r="Q73" s="100">
        <f>IF(DataCollect[[#This Row],[Current Condition]]="Fair",(-0.5*LifeExpect[[#This Row],[LIFE REMAINING]]),0)</f>
        <v>0</v>
      </c>
      <c r="R73" s="100">
        <f t="shared" si="3"/>
        <v>0</v>
      </c>
      <c r="S73" s="100">
        <f>IF((LifeExpect[[#This Row],[NORMAL]]-('1. Basic Information'!$F$7-DataCollect[[#This Row],[Installation Year]]))&gt;0, LifeExpect[[#This Row],[NORMAL]]-('1. Basic Information'!$F$7-DataCollect[[#This Row],[Installation Year]]), 0)</f>
        <v>0</v>
      </c>
      <c r="T73" s="100">
        <f t="shared" si="4"/>
        <v>0</v>
      </c>
      <c r="U73" s="100">
        <f t="shared" si="5"/>
        <v>0</v>
      </c>
    </row>
    <row r="74" spans="1:21" x14ac:dyDescent="0.25">
      <c r="A74" s="100">
        <f>IF(DataCollect[[#This Row],[Category]]="Pump",15,0)</f>
        <v>0</v>
      </c>
      <c r="B74" s="100">
        <f>IF(DataCollect[[#This Row],[Category]]="Hydrant",50,0)</f>
        <v>0</v>
      </c>
      <c r="C74" s="100">
        <f>IF(DataCollect[[#This Row],[Category]]="Meter",15,0)</f>
        <v>0</v>
      </c>
      <c r="D74" s="100">
        <f>IF(DataCollect[[#This Row],[Category]]="Pipe",35,0)</f>
        <v>0</v>
      </c>
      <c r="E74" s="100">
        <f>IF(DataCollect[[#This Row],[Category]]="Source",35,0)</f>
        <v>0</v>
      </c>
      <c r="F74" s="100">
        <f>IF(DataCollect[[#This Row],[Category]]="Tank",50,0)</f>
        <v>0</v>
      </c>
      <c r="G74" s="100">
        <f>IF(DataCollect[[#This Row],[Category]]="Analytical",10,0)</f>
        <v>0</v>
      </c>
      <c r="H74" s="100">
        <f>IF(DataCollect[[#This Row],[Category]]="Treatment",10,0)</f>
        <v>0</v>
      </c>
      <c r="I74" s="100">
        <f>IF(DataCollect[[#This Row],[Category]]="Valve",35,0)</f>
        <v>0</v>
      </c>
      <c r="J74" s="100">
        <f>IF(DataCollect[[#This Row],[Category]]="Control",15,0)</f>
        <v>0</v>
      </c>
      <c r="K74" s="100">
        <f>IF(DataCollect[[#This Row],[Category]]="Safety",10,0)</f>
        <v>0</v>
      </c>
      <c r="L74" s="100">
        <f>IF(DataCollect[[#This Row],[Category]]="Building",50,0)</f>
        <v>0</v>
      </c>
      <c r="M74" s="100">
        <f>IF(DataCollect[[#This Row],[Category]]="Vehicle",8,0)</f>
        <v>0</v>
      </c>
      <c r="N74" s="100">
        <f>IF(DataCollect[[#This Row],[Category]]="Generators",20,0)</f>
        <v>0</v>
      </c>
      <c r="O74" s="100">
        <f>IF(DataCollect[[#This Row],[Category]]="Other",15,0)</f>
        <v>0</v>
      </c>
      <c r="P74" s="100">
        <f>IF(DataCollect[[#This Row],[Current Condition]]="Bad",(-1*LifeExpect[[#This Row],[LIFE REMAINING]]),0)</f>
        <v>0</v>
      </c>
      <c r="Q74" s="100">
        <f>IF(DataCollect[[#This Row],[Current Condition]]="Fair",(-0.5*LifeExpect[[#This Row],[LIFE REMAINING]]),0)</f>
        <v>0</v>
      </c>
      <c r="R74" s="100">
        <f t="shared" si="3"/>
        <v>0</v>
      </c>
      <c r="S74" s="100">
        <f>IF((LifeExpect[[#This Row],[NORMAL]]-('1. Basic Information'!$F$7-DataCollect[[#This Row],[Installation Year]]))&gt;0, LifeExpect[[#This Row],[NORMAL]]-('1. Basic Information'!$F$7-DataCollect[[#This Row],[Installation Year]]), 0)</f>
        <v>0</v>
      </c>
      <c r="T74" s="100">
        <f t="shared" si="4"/>
        <v>0</v>
      </c>
      <c r="U74" s="100">
        <f t="shared" si="5"/>
        <v>0</v>
      </c>
    </row>
    <row r="75" spans="1:21" x14ac:dyDescent="0.25">
      <c r="A75" s="100">
        <f>IF(DataCollect[[#This Row],[Category]]="Pump",15,0)</f>
        <v>0</v>
      </c>
      <c r="B75" s="100">
        <f>IF(DataCollect[[#This Row],[Category]]="Hydrant",50,0)</f>
        <v>0</v>
      </c>
      <c r="C75" s="100">
        <f>IF(DataCollect[[#This Row],[Category]]="Meter",15,0)</f>
        <v>0</v>
      </c>
      <c r="D75" s="100">
        <f>IF(DataCollect[[#This Row],[Category]]="Pipe",35,0)</f>
        <v>0</v>
      </c>
      <c r="E75" s="100">
        <f>IF(DataCollect[[#This Row],[Category]]="Source",35,0)</f>
        <v>0</v>
      </c>
      <c r="F75" s="100">
        <f>IF(DataCollect[[#This Row],[Category]]="Tank",50,0)</f>
        <v>0</v>
      </c>
      <c r="G75" s="100">
        <f>IF(DataCollect[[#This Row],[Category]]="Analytical",10,0)</f>
        <v>0</v>
      </c>
      <c r="H75" s="100">
        <f>IF(DataCollect[[#This Row],[Category]]="Treatment",10,0)</f>
        <v>0</v>
      </c>
      <c r="I75" s="100">
        <f>IF(DataCollect[[#This Row],[Category]]="Valve",35,0)</f>
        <v>0</v>
      </c>
      <c r="J75" s="100">
        <f>IF(DataCollect[[#This Row],[Category]]="Control",15,0)</f>
        <v>0</v>
      </c>
      <c r="K75" s="100">
        <f>IF(DataCollect[[#This Row],[Category]]="Safety",10,0)</f>
        <v>0</v>
      </c>
      <c r="L75" s="100">
        <f>IF(DataCollect[[#This Row],[Category]]="Building",50,0)</f>
        <v>0</v>
      </c>
      <c r="M75" s="100">
        <f>IF(DataCollect[[#This Row],[Category]]="Vehicle",8,0)</f>
        <v>0</v>
      </c>
      <c r="N75" s="100">
        <f>IF(DataCollect[[#This Row],[Category]]="Generators",20,0)</f>
        <v>0</v>
      </c>
      <c r="O75" s="100">
        <f>IF(DataCollect[[#This Row],[Category]]="Other",15,0)</f>
        <v>0</v>
      </c>
      <c r="P75" s="100">
        <f>IF(DataCollect[[#This Row],[Current Condition]]="Bad",(-1*LifeExpect[[#This Row],[LIFE REMAINING]]),0)</f>
        <v>0</v>
      </c>
      <c r="Q75" s="100">
        <f>IF(DataCollect[[#This Row],[Current Condition]]="Fair",(-0.5*LifeExpect[[#This Row],[LIFE REMAINING]]),0)</f>
        <v>0</v>
      </c>
      <c r="R75" s="100">
        <f t="shared" si="3"/>
        <v>0</v>
      </c>
      <c r="S75" s="100">
        <f>IF((LifeExpect[[#This Row],[NORMAL]]-('1. Basic Information'!$F$7-DataCollect[[#This Row],[Installation Year]]))&gt;0, LifeExpect[[#This Row],[NORMAL]]-('1. Basic Information'!$F$7-DataCollect[[#This Row],[Installation Year]]), 0)</f>
        <v>0</v>
      </c>
      <c r="T75" s="100">
        <f t="shared" si="4"/>
        <v>0</v>
      </c>
      <c r="U75" s="100">
        <f t="shared" si="5"/>
        <v>0</v>
      </c>
    </row>
    <row r="76" spans="1:21" x14ac:dyDescent="0.25">
      <c r="A76" s="100">
        <f>IF(DataCollect[[#This Row],[Category]]="Pump",15,0)</f>
        <v>0</v>
      </c>
      <c r="B76" s="100">
        <f>IF(DataCollect[[#This Row],[Category]]="Hydrant",50,0)</f>
        <v>0</v>
      </c>
      <c r="C76" s="100">
        <f>IF(DataCollect[[#This Row],[Category]]="Meter",15,0)</f>
        <v>0</v>
      </c>
      <c r="D76" s="100">
        <f>IF(DataCollect[[#This Row],[Category]]="Pipe",35,0)</f>
        <v>0</v>
      </c>
      <c r="E76" s="100">
        <f>IF(DataCollect[[#This Row],[Category]]="Source",35,0)</f>
        <v>0</v>
      </c>
      <c r="F76" s="100">
        <f>IF(DataCollect[[#This Row],[Category]]="Tank",50,0)</f>
        <v>0</v>
      </c>
      <c r="G76" s="100">
        <f>IF(DataCollect[[#This Row],[Category]]="Analytical",10,0)</f>
        <v>0</v>
      </c>
      <c r="H76" s="100">
        <f>IF(DataCollect[[#This Row],[Category]]="Treatment",10,0)</f>
        <v>0</v>
      </c>
      <c r="I76" s="100">
        <f>IF(DataCollect[[#This Row],[Category]]="Valve",35,0)</f>
        <v>0</v>
      </c>
      <c r="J76" s="100">
        <f>IF(DataCollect[[#This Row],[Category]]="Control",15,0)</f>
        <v>0</v>
      </c>
      <c r="K76" s="100">
        <f>IF(DataCollect[[#This Row],[Category]]="Safety",10,0)</f>
        <v>0</v>
      </c>
      <c r="L76" s="100">
        <f>IF(DataCollect[[#This Row],[Category]]="Building",50,0)</f>
        <v>0</v>
      </c>
      <c r="M76" s="100">
        <f>IF(DataCollect[[#This Row],[Category]]="Vehicle",8,0)</f>
        <v>0</v>
      </c>
      <c r="N76" s="100">
        <f>IF(DataCollect[[#This Row],[Category]]="Generators",20,0)</f>
        <v>0</v>
      </c>
      <c r="O76" s="100">
        <f>IF(DataCollect[[#This Row],[Category]]="Other",15,0)</f>
        <v>0</v>
      </c>
      <c r="P76" s="100">
        <f>IF(DataCollect[[#This Row],[Current Condition]]="Bad",(-1*LifeExpect[[#This Row],[LIFE REMAINING]]),0)</f>
        <v>0</v>
      </c>
      <c r="Q76" s="100">
        <f>IF(DataCollect[[#This Row],[Current Condition]]="Fair",(-0.5*LifeExpect[[#This Row],[LIFE REMAINING]]),0)</f>
        <v>0</v>
      </c>
      <c r="R76" s="100">
        <f t="shared" si="3"/>
        <v>0</v>
      </c>
      <c r="S76" s="100">
        <f>IF((LifeExpect[[#This Row],[NORMAL]]-('1. Basic Information'!$F$7-DataCollect[[#This Row],[Installation Year]]))&gt;0, LifeExpect[[#This Row],[NORMAL]]-('1. Basic Information'!$F$7-DataCollect[[#This Row],[Installation Year]]), 0)</f>
        <v>0</v>
      </c>
      <c r="T76" s="100">
        <f t="shared" si="4"/>
        <v>0</v>
      </c>
      <c r="U76" s="100">
        <f t="shared" si="5"/>
        <v>0</v>
      </c>
    </row>
    <row r="77" spans="1:21" x14ac:dyDescent="0.25">
      <c r="A77" s="100">
        <f>IF(DataCollect[[#This Row],[Category]]="Pump",15,0)</f>
        <v>0</v>
      </c>
      <c r="B77" s="100">
        <f>IF(DataCollect[[#This Row],[Category]]="Hydrant",50,0)</f>
        <v>0</v>
      </c>
      <c r="C77" s="100">
        <f>IF(DataCollect[[#This Row],[Category]]="Meter",15,0)</f>
        <v>0</v>
      </c>
      <c r="D77" s="100">
        <f>IF(DataCollect[[#This Row],[Category]]="Pipe",35,0)</f>
        <v>0</v>
      </c>
      <c r="E77" s="100">
        <f>IF(DataCollect[[#This Row],[Category]]="Source",35,0)</f>
        <v>0</v>
      </c>
      <c r="F77" s="100">
        <f>IF(DataCollect[[#This Row],[Category]]="Tank",50,0)</f>
        <v>0</v>
      </c>
      <c r="G77" s="100">
        <f>IF(DataCollect[[#This Row],[Category]]="Analytical",10,0)</f>
        <v>0</v>
      </c>
      <c r="H77" s="100">
        <f>IF(DataCollect[[#This Row],[Category]]="Treatment",10,0)</f>
        <v>0</v>
      </c>
      <c r="I77" s="100">
        <f>IF(DataCollect[[#This Row],[Category]]="Valve",35,0)</f>
        <v>0</v>
      </c>
      <c r="J77" s="100">
        <f>IF(DataCollect[[#This Row],[Category]]="Control",15,0)</f>
        <v>0</v>
      </c>
      <c r="K77" s="100">
        <f>IF(DataCollect[[#This Row],[Category]]="Safety",10,0)</f>
        <v>0</v>
      </c>
      <c r="L77" s="100">
        <f>IF(DataCollect[[#This Row],[Category]]="Building",50,0)</f>
        <v>0</v>
      </c>
      <c r="M77" s="100">
        <f>IF(DataCollect[[#This Row],[Category]]="Vehicle",8,0)</f>
        <v>0</v>
      </c>
      <c r="N77" s="100">
        <f>IF(DataCollect[[#This Row],[Category]]="Generators",20,0)</f>
        <v>0</v>
      </c>
      <c r="O77" s="100">
        <f>IF(DataCollect[[#This Row],[Category]]="Other",15,0)</f>
        <v>0</v>
      </c>
      <c r="P77" s="100">
        <f>IF(DataCollect[[#This Row],[Current Condition]]="Bad",(-1*LifeExpect[[#This Row],[LIFE REMAINING]]),0)</f>
        <v>0</v>
      </c>
      <c r="Q77" s="100">
        <f>IF(DataCollect[[#This Row],[Current Condition]]="Fair",(-0.5*LifeExpect[[#This Row],[LIFE REMAINING]]),0)</f>
        <v>0</v>
      </c>
      <c r="R77" s="100">
        <f t="shared" si="3"/>
        <v>0</v>
      </c>
      <c r="S77" s="100">
        <f>IF((LifeExpect[[#This Row],[NORMAL]]-('1. Basic Information'!$F$7-DataCollect[[#This Row],[Installation Year]]))&gt;0, LifeExpect[[#This Row],[NORMAL]]-('1. Basic Information'!$F$7-DataCollect[[#This Row],[Installation Year]]), 0)</f>
        <v>0</v>
      </c>
      <c r="T77" s="100">
        <f t="shared" si="4"/>
        <v>0</v>
      </c>
      <c r="U77" s="100">
        <f t="shared" si="5"/>
        <v>0</v>
      </c>
    </row>
    <row r="78" spans="1:21" x14ac:dyDescent="0.25">
      <c r="A78" s="100">
        <f>IF(DataCollect[[#This Row],[Category]]="Pump",15,0)</f>
        <v>0</v>
      </c>
      <c r="B78" s="100">
        <f>IF(DataCollect[[#This Row],[Category]]="Hydrant",50,0)</f>
        <v>0</v>
      </c>
      <c r="C78" s="100">
        <f>IF(DataCollect[[#This Row],[Category]]="Meter",15,0)</f>
        <v>0</v>
      </c>
      <c r="D78" s="100">
        <f>IF(DataCollect[[#This Row],[Category]]="Pipe",35,0)</f>
        <v>0</v>
      </c>
      <c r="E78" s="100">
        <f>IF(DataCollect[[#This Row],[Category]]="Source",35,0)</f>
        <v>0</v>
      </c>
      <c r="F78" s="100">
        <f>IF(DataCollect[[#This Row],[Category]]="Tank",50,0)</f>
        <v>0</v>
      </c>
      <c r="G78" s="100">
        <f>IF(DataCollect[[#This Row],[Category]]="Analytical",10,0)</f>
        <v>0</v>
      </c>
      <c r="H78" s="100">
        <f>IF(DataCollect[[#This Row],[Category]]="Treatment",10,0)</f>
        <v>0</v>
      </c>
      <c r="I78" s="100">
        <f>IF(DataCollect[[#This Row],[Category]]="Valve",35,0)</f>
        <v>0</v>
      </c>
      <c r="J78" s="100">
        <f>IF(DataCollect[[#This Row],[Category]]="Control",15,0)</f>
        <v>0</v>
      </c>
      <c r="K78" s="100">
        <f>IF(DataCollect[[#This Row],[Category]]="Safety",10,0)</f>
        <v>0</v>
      </c>
      <c r="L78" s="100">
        <f>IF(DataCollect[[#This Row],[Category]]="Building",50,0)</f>
        <v>0</v>
      </c>
      <c r="M78" s="100">
        <f>IF(DataCollect[[#This Row],[Category]]="Vehicle",8,0)</f>
        <v>0</v>
      </c>
      <c r="N78" s="100">
        <f>IF(DataCollect[[#This Row],[Category]]="Generators",20,0)</f>
        <v>0</v>
      </c>
      <c r="O78" s="100">
        <f>IF(DataCollect[[#This Row],[Category]]="Other",15,0)</f>
        <v>0</v>
      </c>
      <c r="P78" s="100">
        <f>IF(DataCollect[[#This Row],[Current Condition]]="Bad",(-1*LifeExpect[[#This Row],[LIFE REMAINING]]),0)</f>
        <v>0</v>
      </c>
      <c r="Q78" s="100">
        <f>IF(DataCollect[[#This Row],[Current Condition]]="Fair",(-0.5*LifeExpect[[#This Row],[LIFE REMAINING]]),0)</f>
        <v>0</v>
      </c>
      <c r="R78" s="100">
        <f t="shared" si="3"/>
        <v>0</v>
      </c>
      <c r="S78" s="100">
        <f>IF((LifeExpect[[#This Row],[NORMAL]]-('1. Basic Information'!$F$7-DataCollect[[#This Row],[Installation Year]]))&gt;0, LifeExpect[[#This Row],[NORMAL]]-('1. Basic Information'!$F$7-DataCollect[[#This Row],[Installation Year]]), 0)</f>
        <v>0</v>
      </c>
      <c r="T78" s="100">
        <f t="shared" si="4"/>
        <v>0</v>
      </c>
      <c r="U78" s="100">
        <f t="shared" si="5"/>
        <v>0</v>
      </c>
    </row>
    <row r="79" spans="1:21" x14ac:dyDescent="0.25">
      <c r="A79" s="100">
        <f>IF(DataCollect[[#This Row],[Category]]="Pump",15,0)</f>
        <v>0</v>
      </c>
      <c r="B79" s="100">
        <f>IF(DataCollect[[#This Row],[Category]]="Hydrant",50,0)</f>
        <v>0</v>
      </c>
      <c r="C79" s="100">
        <f>IF(DataCollect[[#This Row],[Category]]="Meter",15,0)</f>
        <v>0</v>
      </c>
      <c r="D79" s="100">
        <f>IF(DataCollect[[#This Row],[Category]]="Pipe",35,0)</f>
        <v>0</v>
      </c>
      <c r="E79" s="100">
        <f>IF(DataCollect[[#This Row],[Category]]="Source",35,0)</f>
        <v>0</v>
      </c>
      <c r="F79" s="100">
        <f>IF(DataCollect[[#This Row],[Category]]="Tank",50,0)</f>
        <v>0</v>
      </c>
      <c r="G79" s="100">
        <f>IF(DataCollect[[#This Row],[Category]]="Analytical",10,0)</f>
        <v>0</v>
      </c>
      <c r="H79" s="100">
        <f>IF(DataCollect[[#This Row],[Category]]="Treatment",10,0)</f>
        <v>0</v>
      </c>
      <c r="I79" s="100">
        <f>IF(DataCollect[[#This Row],[Category]]="Valve",35,0)</f>
        <v>0</v>
      </c>
      <c r="J79" s="100">
        <f>IF(DataCollect[[#This Row],[Category]]="Control",15,0)</f>
        <v>0</v>
      </c>
      <c r="K79" s="100">
        <f>IF(DataCollect[[#This Row],[Category]]="Safety",10,0)</f>
        <v>0</v>
      </c>
      <c r="L79" s="100">
        <f>IF(DataCollect[[#This Row],[Category]]="Building",50,0)</f>
        <v>0</v>
      </c>
      <c r="M79" s="100">
        <f>IF(DataCollect[[#This Row],[Category]]="Vehicle",8,0)</f>
        <v>0</v>
      </c>
      <c r="N79" s="100">
        <f>IF(DataCollect[[#This Row],[Category]]="Generators",20,0)</f>
        <v>0</v>
      </c>
      <c r="O79" s="100">
        <f>IF(DataCollect[[#This Row],[Category]]="Other",15,0)</f>
        <v>0</v>
      </c>
      <c r="P79" s="100">
        <f>IF(DataCollect[[#This Row],[Current Condition]]="Bad",(-1*LifeExpect[[#This Row],[LIFE REMAINING]]),0)</f>
        <v>0</v>
      </c>
      <c r="Q79" s="100">
        <f>IF(DataCollect[[#This Row],[Current Condition]]="Fair",(-0.5*LifeExpect[[#This Row],[LIFE REMAINING]]),0)</f>
        <v>0</v>
      </c>
      <c r="R79" s="100">
        <f t="shared" si="3"/>
        <v>0</v>
      </c>
      <c r="S79" s="100">
        <f>IF((LifeExpect[[#This Row],[NORMAL]]-('1. Basic Information'!$F$7-DataCollect[[#This Row],[Installation Year]]))&gt;0, LifeExpect[[#This Row],[NORMAL]]-('1. Basic Information'!$F$7-DataCollect[[#This Row],[Installation Year]]), 0)</f>
        <v>0</v>
      </c>
      <c r="T79" s="100">
        <f t="shared" si="4"/>
        <v>0</v>
      </c>
      <c r="U79" s="100">
        <f t="shared" si="5"/>
        <v>0</v>
      </c>
    </row>
    <row r="80" spans="1:21" x14ac:dyDescent="0.25">
      <c r="A80" s="100">
        <f>IF(DataCollect[[#This Row],[Category]]="Pump",15,0)</f>
        <v>0</v>
      </c>
      <c r="B80" s="100">
        <f>IF(DataCollect[[#This Row],[Category]]="Hydrant",50,0)</f>
        <v>0</v>
      </c>
      <c r="C80" s="100">
        <f>IF(DataCollect[[#This Row],[Category]]="Meter",15,0)</f>
        <v>0</v>
      </c>
      <c r="D80" s="100">
        <f>IF(DataCollect[[#This Row],[Category]]="Pipe",35,0)</f>
        <v>0</v>
      </c>
      <c r="E80" s="100">
        <f>IF(DataCollect[[#This Row],[Category]]="Source",35,0)</f>
        <v>0</v>
      </c>
      <c r="F80" s="100">
        <f>IF(DataCollect[[#This Row],[Category]]="Tank",50,0)</f>
        <v>0</v>
      </c>
      <c r="G80" s="100">
        <f>IF(DataCollect[[#This Row],[Category]]="Analytical",10,0)</f>
        <v>0</v>
      </c>
      <c r="H80" s="100">
        <f>IF(DataCollect[[#This Row],[Category]]="Treatment",10,0)</f>
        <v>0</v>
      </c>
      <c r="I80" s="100">
        <f>IF(DataCollect[[#This Row],[Category]]="Valve",35,0)</f>
        <v>0</v>
      </c>
      <c r="J80" s="100">
        <f>IF(DataCollect[[#This Row],[Category]]="Control",15,0)</f>
        <v>0</v>
      </c>
      <c r="K80" s="100">
        <f>IF(DataCollect[[#This Row],[Category]]="Safety",10,0)</f>
        <v>0</v>
      </c>
      <c r="L80" s="100">
        <f>IF(DataCollect[[#This Row],[Category]]="Building",50,0)</f>
        <v>0</v>
      </c>
      <c r="M80" s="100">
        <f>IF(DataCollect[[#This Row],[Category]]="Vehicle",8,0)</f>
        <v>0</v>
      </c>
      <c r="N80" s="100">
        <f>IF(DataCollect[[#This Row],[Category]]="Generators",20,0)</f>
        <v>0</v>
      </c>
      <c r="O80" s="100">
        <f>IF(DataCollect[[#This Row],[Category]]="Other",15,0)</f>
        <v>0</v>
      </c>
      <c r="P80" s="100">
        <f>IF(DataCollect[[#This Row],[Current Condition]]="Bad",(-1*LifeExpect[[#This Row],[LIFE REMAINING]]),0)</f>
        <v>0</v>
      </c>
      <c r="Q80" s="100">
        <f>IF(DataCollect[[#This Row],[Current Condition]]="Fair",(-0.5*LifeExpect[[#This Row],[LIFE REMAINING]]),0)</f>
        <v>0</v>
      </c>
      <c r="R80" s="100">
        <f t="shared" si="3"/>
        <v>0</v>
      </c>
      <c r="S80" s="100">
        <f>IF((LifeExpect[[#This Row],[NORMAL]]-('1. Basic Information'!$F$7-DataCollect[[#This Row],[Installation Year]]))&gt;0, LifeExpect[[#This Row],[NORMAL]]-('1. Basic Information'!$F$7-DataCollect[[#This Row],[Installation Year]]), 0)</f>
        <v>0</v>
      </c>
      <c r="T80" s="100">
        <f t="shared" si="4"/>
        <v>0</v>
      </c>
      <c r="U80" s="100">
        <f t="shared" si="5"/>
        <v>0</v>
      </c>
    </row>
    <row r="81" spans="1:21" x14ac:dyDescent="0.25">
      <c r="A81" s="100">
        <f>IF(DataCollect[[#This Row],[Category]]="Pump",15,0)</f>
        <v>0</v>
      </c>
      <c r="B81" s="100">
        <f>IF(DataCollect[[#This Row],[Category]]="Hydrant",50,0)</f>
        <v>0</v>
      </c>
      <c r="C81" s="100">
        <f>IF(DataCollect[[#This Row],[Category]]="Meter",15,0)</f>
        <v>0</v>
      </c>
      <c r="D81" s="100">
        <f>IF(DataCollect[[#This Row],[Category]]="Pipe",35,0)</f>
        <v>0</v>
      </c>
      <c r="E81" s="100">
        <f>IF(DataCollect[[#This Row],[Category]]="Source",35,0)</f>
        <v>0</v>
      </c>
      <c r="F81" s="100">
        <f>IF(DataCollect[[#This Row],[Category]]="Tank",50,0)</f>
        <v>0</v>
      </c>
      <c r="G81" s="100">
        <f>IF(DataCollect[[#This Row],[Category]]="Analytical",10,0)</f>
        <v>0</v>
      </c>
      <c r="H81" s="100">
        <f>IF(DataCollect[[#This Row],[Category]]="Treatment",10,0)</f>
        <v>0</v>
      </c>
      <c r="I81" s="100">
        <f>IF(DataCollect[[#This Row],[Category]]="Valve",35,0)</f>
        <v>0</v>
      </c>
      <c r="J81" s="100">
        <f>IF(DataCollect[[#This Row],[Category]]="Control",15,0)</f>
        <v>0</v>
      </c>
      <c r="K81" s="100">
        <f>IF(DataCollect[[#This Row],[Category]]="Safety",10,0)</f>
        <v>0</v>
      </c>
      <c r="L81" s="100">
        <f>IF(DataCollect[[#This Row],[Category]]="Building",50,0)</f>
        <v>0</v>
      </c>
      <c r="M81" s="100">
        <f>IF(DataCollect[[#This Row],[Category]]="Vehicle",8,0)</f>
        <v>0</v>
      </c>
      <c r="N81" s="100">
        <f>IF(DataCollect[[#This Row],[Category]]="Generators",20,0)</f>
        <v>0</v>
      </c>
      <c r="O81" s="100">
        <f>IF(DataCollect[[#This Row],[Category]]="Other",15,0)</f>
        <v>0</v>
      </c>
      <c r="P81" s="100">
        <f>IF(DataCollect[[#This Row],[Current Condition]]="Bad",(-1*LifeExpect[[#This Row],[LIFE REMAINING]]),0)</f>
        <v>0</v>
      </c>
      <c r="Q81" s="100">
        <f>IF(DataCollect[[#This Row],[Current Condition]]="Fair",(-0.5*LifeExpect[[#This Row],[LIFE REMAINING]]),0)</f>
        <v>0</v>
      </c>
      <c r="R81" s="100">
        <f t="shared" si="3"/>
        <v>0</v>
      </c>
      <c r="S81" s="100">
        <f>IF((LifeExpect[[#This Row],[NORMAL]]-('1. Basic Information'!$F$7-DataCollect[[#This Row],[Installation Year]]))&gt;0, LifeExpect[[#This Row],[NORMAL]]-('1. Basic Information'!$F$7-DataCollect[[#This Row],[Installation Year]]), 0)</f>
        <v>0</v>
      </c>
      <c r="T81" s="100">
        <f t="shared" si="4"/>
        <v>0</v>
      </c>
      <c r="U81" s="100">
        <f t="shared" si="5"/>
        <v>0</v>
      </c>
    </row>
    <row r="82" spans="1:21" x14ac:dyDescent="0.25">
      <c r="A82" s="100">
        <f>IF(DataCollect[[#This Row],[Category]]="Pump",15,0)</f>
        <v>0</v>
      </c>
      <c r="B82" s="100">
        <f>IF(DataCollect[[#This Row],[Category]]="Hydrant",50,0)</f>
        <v>0</v>
      </c>
      <c r="C82" s="100">
        <f>IF(DataCollect[[#This Row],[Category]]="Meter",15,0)</f>
        <v>0</v>
      </c>
      <c r="D82" s="100">
        <f>IF(DataCollect[[#This Row],[Category]]="Pipe",35,0)</f>
        <v>0</v>
      </c>
      <c r="E82" s="100">
        <f>IF(DataCollect[[#This Row],[Category]]="Source",35,0)</f>
        <v>0</v>
      </c>
      <c r="F82" s="100">
        <f>IF(DataCollect[[#This Row],[Category]]="Tank",50,0)</f>
        <v>0</v>
      </c>
      <c r="G82" s="100">
        <f>IF(DataCollect[[#This Row],[Category]]="Analytical",10,0)</f>
        <v>0</v>
      </c>
      <c r="H82" s="100">
        <f>IF(DataCollect[[#This Row],[Category]]="Treatment",10,0)</f>
        <v>0</v>
      </c>
      <c r="I82" s="100">
        <f>IF(DataCollect[[#This Row],[Category]]="Valve",35,0)</f>
        <v>0</v>
      </c>
      <c r="J82" s="100">
        <f>IF(DataCollect[[#This Row],[Category]]="Control",15,0)</f>
        <v>0</v>
      </c>
      <c r="K82" s="100">
        <f>IF(DataCollect[[#This Row],[Category]]="Safety",10,0)</f>
        <v>0</v>
      </c>
      <c r="L82" s="100">
        <f>IF(DataCollect[[#This Row],[Category]]="Building",50,0)</f>
        <v>0</v>
      </c>
      <c r="M82" s="100">
        <f>IF(DataCollect[[#This Row],[Category]]="Vehicle",8,0)</f>
        <v>0</v>
      </c>
      <c r="N82" s="100">
        <f>IF(DataCollect[[#This Row],[Category]]="Generators",20,0)</f>
        <v>0</v>
      </c>
      <c r="O82" s="100">
        <f>IF(DataCollect[[#This Row],[Category]]="Other",15,0)</f>
        <v>0</v>
      </c>
      <c r="P82" s="100">
        <f>IF(DataCollect[[#This Row],[Current Condition]]="Bad",(-1*LifeExpect[[#This Row],[LIFE REMAINING]]),0)</f>
        <v>0</v>
      </c>
      <c r="Q82" s="100">
        <f>IF(DataCollect[[#This Row],[Current Condition]]="Fair",(-0.5*LifeExpect[[#This Row],[LIFE REMAINING]]),0)</f>
        <v>0</v>
      </c>
      <c r="R82" s="100">
        <f t="shared" si="3"/>
        <v>0</v>
      </c>
      <c r="S82" s="100">
        <f>IF((LifeExpect[[#This Row],[NORMAL]]-('1. Basic Information'!$F$7-DataCollect[[#This Row],[Installation Year]]))&gt;0, LifeExpect[[#This Row],[NORMAL]]-('1. Basic Information'!$F$7-DataCollect[[#This Row],[Installation Year]]), 0)</f>
        <v>0</v>
      </c>
      <c r="T82" s="100">
        <f t="shared" si="4"/>
        <v>0</v>
      </c>
      <c r="U82" s="100">
        <f t="shared" si="5"/>
        <v>0</v>
      </c>
    </row>
    <row r="83" spans="1:21" x14ac:dyDescent="0.25">
      <c r="A83" s="100">
        <f>IF(DataCollect[[#This Row],[Category]]="Pump",15,0)</f>
        <v>0</v>
      </c>
      <c r="B83" s="100">
        <f>IF(DataCollect[[#This Row],[Category]]="Hydrant",50,0)</f>
        <v>0</v>
      </c>
      <c r="C83" s="100">
        <f>IF(DataCollect[[#This Row],[Category]]="Meter",15,0)</f>
        <v>0</v>
      </c>
      <c r="D83" s="100">
        <f>IF(DataCollect[[#This Row],[Category]]="Pipe",35,0)</f>
        <v>0</v>
      </c>
      <c r="E83" s="100">
        <f>IF(DataCollect[[#This Row],[Category]]="Source",35,0)</f>
        <v>0</v>
      </c>
      <c r="F83" s="100">
        <f>IF(DataCollect[[#This Row],[Category]]="Tank",50,0)</f>
        <v>0</v>
      </c>
      <c r="G83" s="100">
        <f>IF(DataCollect[[#This Row],[Category]]="Analytical",10,0)</f>
        <v>0</v>
      </c>
      <c r="H83" s="100">
        <f>IF(DataCollect[[#This Row],[Category]]="Treatment",10,0)</f>
        <v>0</v>
      </c>
      <c r="I83" s="100">
        <f>IF(DataCollect[[#This Row],[Category]]="Valve",35,0)</f>
        <v>0</v>
      </c>
      <c r="J83" s="100">
        <f>IF(DataCollect[[#This Row],[Category]]="Control",15,0)</f>
        <v>0</v>
      </c>
      <c r="K83" s="100">
        <f>IF(DataCollect[[#This Row],[Category]]="Safety",10,0)</f>
        <v>0</v>
      </c>
      <c r="L83" s="100">
        <f>IF(DataCollect[[#This Row],[Category]]="Building",50,0)</f>
        <v>0</v>
      </c>
      <c r="M83" s="100">
        <f>IF(DataCollect[[#This Row],[Category]]="Vehicle",8,0)</f>
        <v>0</v>
      </c>
      <c r="N83" s="100">
        <f>IF(DataCollect[[#This Row],[Category]]="Generators",20,0)</f>
        <v>0</v>
      </c>
      <c r="O83" s="100">
        <f>IF(DataCollect[[#This Row],[Category]]="Other",15,0)</f>
        <v>0</v>
      </c>
      <c r="P83" s="100">
        <f>IF(DataCollect[[#This Row],[Current Condition]]="Bad",(-1*LifeExpect[[#This Row],[LIFE REMAINING]]),0)</f>
        <v>0</v>
      </c>
      <c r="Q83" s="100">
        <f>IF(DataCollect[[#This Row],[Current Condition]]="Fair",(-0.5*LifeExpect[[#This Row],[LIFE REMAINING]]),0)</f>
        <v>0</v>
      </c>
      <c r="R83" s="100">
        <f t="shared" si="3"/>
        <v>0</v>
      </c>
      <c r="S83" s="100">
        <f>IF((LifeExpect[[#This Row],[NORMAL]]-('1. Basic Information'!$F$7-DataCollect[[#This Row],[Installation Year]]))&gt;0, LifeExpect[[#This Row],[NORMAL]]-('1. Basic Information'!$F$7-DataCollect[[#This Row],[Installation Year]]), 0)</f>
        <v>0</v>
      </c>
      <c r="T83" s="100">
        <f t="shared" si="4"/>
        <v>0</v>
      </c>
      <c r="U83" s="100">
        <f t="shared" si="5"/>
        <v>0</v>
      </c>
    </row>
    <row r="84" spans="1:21" x14ac:dyDescent="0.25">
      <c r="A84" s="100">
        <f>IF(DataCollect[[#This Row],[Category]]="Pump",15,0)</f>
        <v>0</v>
      </c>
      <c r="B84" s="100">
        <f>IF(DataCollect[[#This Row],[Category]]="Hydrant",50,0)</f>
        <v>0</v>
      </c>
      <c r="C84" s="100">
        <f>IF(DataCollect[[#This Row],[Category]]="Meter",15,0)</f>
        <v>0</v>
      </c>
      <c r="D84" s="100">
        <f>IF(DataCollect[[#This Row],[Category]]="Pipe",35,0)</f>
        <v>0</v>
      </c>
      <c r="E84" s="100">
        <f>IF(DataCollect[[#This Row],[Category]]="Source",35,0)</f>
        <v>0</v>
      </c>
      <c r="F84" s="100">
        <f>IF(DataCollect[[#This Row],[Category]]="Tank",50,0)</f>
        <v>0</v>
      </c>
      <c r="G84" s="100">
        <f>IF(DataCollect[[#This Row],[Category]]="Analytical",10,0)</f>
        <v>0</v>
      </c>
      <c r="H84" s="100">
        <f>IF(DataCollect[[#This Row],[Category]]="Treatment",10,0)</f>
        <v>0</v>
      </c>
      <c r="I84" s="100">
        <f>IF(DataCollect[[#This Row],[Category]]="Valve",35,0)</f>
        <v>0</v>
      </c>
      <c r="J84" s="100">
        <f>IF(DataCollect[[#This Row],[Category]]="Control",15,0)</f>
        <v>0</v>
      </c>
      <c r="K84" s="100">
        <f>IF(DataCollect[[#This Row],[Category]]="Safety",10,0)</f>
        <v>0</v>
      </c>
      <c r="L84" s="100">
        <f>IF(DataCollect[[#This Row],[Category]]="Building",50,0)</f>
        <v>0</v>
      </c>
      <c r="M84" s="100">
        <f>IF(DataCollect[[#This Row],[Category]]="Vehicle",8,0)</f>
        <v>0</v>
      </c>
      <c r="N84" s="100">
        <f>IF(DataCollect[[#This Row],[Category]]="Generators",20,0)</f>
        <v>0</v>
      </c>
      <c r="O84" s="100">
        <f>IF(DataCollect[[#This Row],[Category]]="Other",15,0)</f>
        <v>0</v>
      </c>
      <c r="P84" s="100">
        <f>IF(DataCollect[[#This Row],[Current Condition]]="Bad",(-1*LifeExpect[[#This Row],[LIFE REMAINING]]),0)</f>
        <v>0</v>
      </c>
      <c r="Q84" s="100">
        <f>IF(DataCollect[[#This Row],[Current Condition]]="Fair",(-0.5*LifeExpect[[#This Row],[LIFE REMAINING]]),0)</f>
        <v>0</v>
      </c>
      <c r="R84" s="100">
        <f t="shared" si="3"/>
        <v>0</v>
      </c>
      <c r="S84" s="100">
        <f>IF((LifeExpect[[#This Row],[NORMAL]]-('1. Basic Information'!$F$7-DataCollect[[#This Row],[Installation Year]]))&gt;0, LifeExpect[[#This Row],[NORMAL]]-('1. Basic Information'!$F$7-DataCollect[[#This Row],[Installation Year]]), 0)</f>
        <v>0</v>
      </c>
      <c r="T84" s="100">
        <f t="shared" si="4"/>
        <v>0</v>
      </c>
      <c r="U84" s="100">
        <f t="shared" si="5"/>
        <v>0</v>
      </c>
    </row>
    <row r="85" spans="1:21" x14ac:dyDescent="0.25">
      <c r="A85" s="100">
        <f>IF(DataCollect[[#This Row],[Category]]="Pump",15,0)</f>
        <v>0</v>
      </c>
      <c r="B85" s="100">
        <f>IF(DataCollect[[#This Row],[Category]]="Hydrant",50,0)</f>
        <v>0</v>
      </c>
      <c r="C85" s="100">
        <f>IF(DataCollect[[#This Row],[Category]]="Meter",15,0)</f>
        <v>0</v>
      </c>
      <c r="D85" s="100">
        <f>IF(DataCollect[[#This Row],[Category]]="Pipe",35,0)</f>
        <v>0</v>
      </c>
      <c r="E85" s="100">
        <f>IF(DataCollect[[#This Row],[Category]]="Source",35,0)</f>
        <v>0</v>
      </c>
      <c r="F85" s="100">
        <f>IF(DataCollect[[#This Row],[Category]]="Tank",50,0)</f>
        <v>0</v>
      </c>
      <c r="G85" s="100">
        <f>IF(DataCollect[[#This Row],[Category]]="Analytical",10,0)</f>
        <v>0</v>
      </c>
      <c r="H85" s="100">
        <f>IF(DataCollect[[#This Row],[Category]]="Treatment",10,0)</f>
        <v>0</v>
      </c>
      <c r="I85" s="100">
        <f>IF(DataCollect[[#This Row],[Category]]="Valve",35,0)</f>
        <v>0</v>
      </c>
      <c r="J85" s="100">
        <f>IF(DataCollect[[#This Row],[Category]]="Control",15,0)</f>
        <v>0</v>
      </c>
      <c r="K85" s="100">
        <f>IF(DataCollect[[#This Row],[Category]]="Safety",10,0)</f>
        <v>0</v>
      </c>
      <c r="L85" s="100">
        <f>IF(DataCollect[[#This Row],[Category]]="Building",50,0)</f>
        <v>0</v>
      </c>
      <c r="M85" s="100">
        <f>IF(DataCollect[[#This Row],[Category]]="Vehicle",8,0)</f>
        <v>0</v>
      </c>
      <c r="N85" s="100">
        <f>IF(DataCollect[[#This Row],[Category]]="Generators",20,0)</f>
        <v>0</v>
      </c>
      <c r="O85" s="100">
        <f>IF(DataCollect[[#This Row],[Category]]="Other",15,0)</f>
        <v>0</v>
      </c>
      <c r="P85" s="100">
        <f>IF(DataCollect[[#This Row],[Current Condition]]="Bad",(-1*LifeExpect[[#This Row],[LIFE REMAINING]]),0)</f>
        <v>0</v>
      </c>
      <c r="Q85" s="100">
        <f>IF(DataCollect[[#This Row],[Current Condition]]="Fair",(-0.5*LifeExpect[[#This Row],[LIFE REMAINING]]),0)</f>
        <v>0</v>
      </c>
      <c r="R85" s="100">
        <f t="shared" si="3"/>
        <v>0</v>
      </c>
      <c r="S85" s="100">
        <f>IF((LifeExpect[[#This Row],[NORMAL]]-('1. Basic Information'!$F$7-DataCollect[[#This Row],[Installation Year]]))&gt;0, LifeExpect[[#This Row],[NORMAL]]-('1. Basic Information'!$F$7-DataCollect[[#This Row],[Installation Year]]), 0)</f>
        <v>0</v>
      </c>
      <c r="T85" s="100">
        <f t="shared" si="4"/>
        <v>0</v>
      </c>
      <c r="U85" s="100">
        <f t="shared" si="5"/>
        <v>0</v>
      </c>
    </row>
    <row r="86" spans="1:21" x14ac:dyDescent="0.25">
      <c r="A86" s="100">
        <f>IF(DataCollect[[#This Row],[Category]]="Pump",15,0)</f>
        <v>0</v>
      </c>
      <c r="B86" s="100">
        <f>IF(DataCollect[[#This Row],[Category]]="Hydrant",50,0)</f>
        <v>0</v>
      </c>
      <c r="C86" s="100">
        <f>IF(DataCollect[[#This Row],[Category]]="Meter",15,0)</f>
        <v>0</v>
      </c>
      <c r="D86" s="100">
        <f>IF(DataCollect[[#This Row],[Category]]="Pipe",35,0)</f>
        <v>0</v>
      </c>
      <c r="E86" s="100">
        <f>IF(DataCollect[[#This Row],[Category]]="Source",35,0)</f>
        <v>0</v>
      </c>
      <c r="F86" s="100">
        <f>IF(DataCollect[[#This Row],[Category]]="Tank",50,0)</f>
        <v>0</v>
      </c>
      <c r="G86" s="100">
        <f>IF(DataCollect[[#This Row],[Category]]="Analytical",10,0)</f>
        <v>0</v>
      </c>
      <c r="H86" s="100">
        <f>IF(DataCollect[[#This Row],[Category]]="Treatment",10,0)</f>
        <v>0</v>
      </c>
      <c r="I86" s="100">
        <f>IF(DataCollect[[#This Row],[Category]]="Valve",35,0)</f>
        <v>0</v>
      </c>
      <c r="J86" s="100">
        <f>IF(DataCollect[[#This Row],[Category]]="Control",15,0)</f>
        <v>0</v>
      </c>
      <c r="K86" s="100">
        <f>IF(DataCollect[[#This Row],[Category]]="Safety",10,0)</f>
        <v>0</v>
      </c>
      <c r="L86" s="100">
        <f>IF(DataCollect[[#This Row],[Category]]="Building",50,0)</f>
        <v>0</v>
      </c>
      <c r="M86" s="100">
        <f>IF(DataCollect[[#This Row],[Category]]="Vehicle",8,0)</f>
        <v>0</v>
      </c>
      <c r="N86" s="100">
        <f>IF(DataCollect[[#This Row],[Category]]="Generators",20,0)</f>
        <v>0</v>
      </c>
      <c r="O86" s="100">
        <f>IF(DataCollect[[#This Row],[Category]]="Other",15,0)</f>
        <v>0</v>
      </c>
      <c r="P86" s="100">
        <f>IF(DataCollect[[#This Row],[Current Condition]]="Bad",(-1*LifeExpect[[#This Row],[LIFE REMAINING]]),0)</f>
        <v>0</v>
      </c>
      <c r="Q86" s="100">
        <f>IF(DataCollect[[#This Row],[Current Condition]]="Fair",(-0.5*LifeExpect[[#This Row],[LIFE REMAINING]]),0)</f>
        <v>0</v>
      </c>
      <c r="R86" s="100">
        <f t="shared" si="3"/>
        <v>0</v>
      </c>
      <c r="S86" s="100">
        <f>IF((LifeExpect[[#This Row],[NORMAL]]-('1. Basic Information'!$F$7-DataCollect[[#This Row],[Installation Year]]))&gt;0, LifeExpect[[#This Row],[NORMAL]]-('1. Basic Information'!$F$7-DataCollect[[#This Row],[Installation Year]]), 0)</f>
        <v>0</v>
      </c>
      <c r="T86" s="100">
        <f t="shared" si="4"/>
        <v>0</v>
      </c>
      <c r="U86" s="100">
        <f t="shared" si="5"/>
        <v>0</v>
      </c>
    </row>
    <row r="87" spans="1:21" x14ac:dyDescent="0.25">
      <c r="A87" s="100">
        <f>IF(DataCollect[[#This Row],[Category]]="Pump",15,0)</f>
        <v>0</v>
      </c>
      <c r="B87" s="100">
        <f>IF(DataCollect[[#This Row],[Category]]="Hydrant",50,0)</f>
        <v>0</v>
      </c>
      <c r="C87" s="100">
        <f>IF(DataCollect[[#This Row],[Category]]="Meter",15,0)</f>
        <v>0</v>
      </c>
      <c r="D87" s="100">
        <f>IF(DataCollect[[#This Row],[Category]]="Pipe",35,0)</f>
        <v>0</v>
      </c>
      <c r="E87" s="100">
        <f>IF(DataCollect[[#This Row],[Category]]="Source",35,0)</f>
        <v>0</v>
      </c>
      <c r="F87" s="100">
        <f>IF(DataCollect[[#This Row],[Category]]="Tank",50,0)</f>
        <v>0</v>
      </c>
      <c r="G87" s="100">
        <f>IF(DataCollect[[#This Row],[Category]]="Analytical",10,0)</f>
        <v>0</v>
      </c>
      <c r="H87" s="100">
        <f>IF(DataCollect[[#This Row],[Category]]="Treatment",10,0)</f>
        <v>0</v>
      </c>
      <c r="I87" s="100">
        <f>IF(DataCollect[[#This Row],[Category]]="Valve",35,0)</f>
        <v>0</v>
      </c>
      <c r="J87" s="100">
        <f>IF(DataCollect[[#This Row],[Category]]="Control",15,0)</f>
        <v>0</v>
      </c>
      <c r="K87" s="100">
        <f>IF(DataCollect[[#This Row],[Category]]="Safety",10,0)</f>
        <v>0</v>
      </c>
      <c r="L87" s="100">
        <f>IF(DataCollect[[#This Row],[Category]]="Building",50,0)</f>
        <v>0</v>
      </c>
      <c r="M87" s="100">
        <f>IF(DataCollect[[#This Row],[Category]]="Vehicle",8,0)</f>
        <v>0</v>
      </c>
      <c r="N87" s="100">
        <f>IF(DataCollect[[#This Row],[Category]]="Generators",20,0)</f>
        <v>0</v>
      </c>
      <c r="O87" s="100">
        <f>IF(DataCollect[[#This Row],[Category]]="Other",15,0)</f>
        <v>0</v>
      </c>
      <c r="P87" s="100">
        <f>IF(DataCollect[[#This Row],[Current Condition]]="Bad",(-1*LifeExpect[[#This Row],[LIFE REMAINING]]),0)</f>
        <v>0</v>
      </c>
      <c r="Q87" s="100">
        <f>IF(DataCollect[[#This Row],[Current Condition]]="Fair",(-0.5*LifeExpect[[#This Row],[LIFE REMAINING]]),0)</f>
        <v>0</v>
      </c>
      <c r="R87" s="100">
        <f t="shared" si="3"/>
        <v>0</v>
      </c>
      <c r="S87" s="100">
        <f>IF((LifeExpect[[#This Row],[NORMAL]]-('1. Basic Information'!$F$7-DataCollect[[#This Row],[Installation Year]]))&gt;0, LifeExpect[[#This Row],[NORMAL]]-('1. Basic Information'!$F$7-DataCollect[[#This Row],[Installation Year]]), 0)</f>
        <v>0</v>
      </c>
      <c r="T87" s="100">
        <f t="shared" si="4"/>
        <v>0</v>
      </c>
      <c r="U87" s="100">
        <f t="shared" si="5"/>
        <v>0</v>
      </c>
    </row>
    <row r="88" spans="1:21" x14ac:dyDescent="0.25">
      <c r="A88" s="100">
        <f>IF(DataCollect[[#This Row],[Category]]="Pump",15,0)</f>
        <v>0</v>
      </c>
      <c r="B88" s="100">
        <f>IF(DataCollect[[#This Row],[Category]]="Hydrant",50,0)</f>
        <v>0</v>
      </c>
      <c r="C88" s="100">
        <f>IF(DataCollect[[#This Row],[Category]]="Meter",15,0)</f>
        <v>0</v>
      </c>
      <c r="D88" s="100">
        <f>IF(DataCollect[[#This Row],[Category]]="Pipe",35,0)</f>
        <v>0</v>
      </c>
      <c r="E88" s="100">
        <f>IF(DataCollect[[#This Row],[Category]]="Source",35,0)</f>
        <v>0</v>
      </c>
      <c r="F88" s="100">
        <f>IF(DataCollect[[#This Row],[Category]]="Tank",50,0)</f>
        <v>0</v>
      </c>
      <c r="G88" s="100">
        <f>IF(DataCollect[[#This Row],[Category]]="Analytical",10,0)</f>
        <v>0</v>
      </c>
      <c r="H88" s="100">
        <f>IF(DataCollect[[#This Row],[Category]]="Treatment",10,0)</f>
        <v>0</v>
      </c>
      <c r="I88" s="100">
        <f>IF(DataCollect[[#This Row],[Category]]="Valve",35,0)</f>
        <v>0</v>
      </c>
      <c r="J88" s="100">
        <f>IF(DataCollect[[#This Row],[Category]]="Control",15,0)</f>
        <v>0</v>
      </c>
      <c r="K88" s="100">
        <f>IF(DataCollect[[#This Row],[Category]]="Safety",10,0)</f>
        <v>0</v>
      </c>
      <c r="L88" s="100">
        <f>IF(DataCollect[[#This Row],[Category]]="Building",50,0)</f>
        <v>0</v>
      </c>
      <c r="M88" s="100">
        <f>IF(DataCollect[[#This Row],[Category]]="Vehicle",8,0)</f>
        <v>0</v>
      </c>
      <c r="N88" s="100">
        <f>IF(DataCollect[[#This Row],[Category]]="Generators",20,0)</f>
        <v>0</v>
      </c>
      <c r="O88" s="100">
        <f>IF(DataCollect[[#This Row],[Category]]="Other",15,0)</f>
        <v>0</v>
      </c>
      <c r="P88" s="100">
        <f>IF(DataCollect[[#This Row],[Current Condition]]="Bad",(-1*LifeExpect[[#This Row],[LIFE REMAINING]]),0)</f>
        <v>0</v>
      </c>
      <c r="Q88" s="100">
        <f>IF(DataCollect[[#This Row],[Current Condition]]="Fair",(-0.5*LifeExpect[[#This Row],[LIFE REMAINING]]),0)</f>
        <v>0</v>
      </c>
      <c r="R88" s="100">
        <f t="shared" si="3"/>
        <v>0</v>
      </c>
      <c r="S88" s="100">
        <f>IF((LifeExpect[[#This Row],[NORMAL]]-('1. Basic Information'!$F$7-DataCollect[[#This Row],[Installation Year]]))&gt;0, LifeExpect[[#This Row],[NORMAL]]-('1. Basic Information'!$F$7-DataCollect[[#This Row],[Installation Year]]), 0)</f>
        <v>0</v>
      </c>
      <c r="T88" s="100">
        <f t="shared" si="4"/>
        <v>0</v>
      </c>
      <c r="U88" s="100">
        <f t="shared" si="5"/>
        <v>0</v>
      </c>
    </row>
    <row r="89" spans="1:21" x14ac:dyDescent="0.25">
      <c r="A89" s="100">
        <f>IF(DataCollect[[#This Row],[Category]]="Pump",15,0)</f>
        <v>0</v>
      </c>
      <c r="B89" s="100">
        <f>IF(DataCollect[[#This Row],[Category]]="Hydrant",50,0)</f>
        <v>0</v>
      </c>
      <c r="C89" s="100">
        <f>IF(DataCollect[[#This Row],[Category]]="Meter",15,0)</f>
        <v>0</v>
      </c>
      <c r="D89" s="100">
        <f>IF(DataCollect[[#This Row],[Category]]="Pipe",35,0)</f>
        <v>0</v>
      </c>
      <c r="E89" s="100">
        <f>IF(DataCollect[[#This Row],[Category]]="Source",35,0)</f>
        <v>0</v>
      </c>
      <c r="F89" s="100">
        <f>IF(DataCollect[[#This Row],[Category]]="Tank",50,0)</f>
        <v>0</v>
      </c>
      <c r="G89" s="100">
        <f>IF(DataCollect[[#This Row],[Category]]="Analytical",10,0)</f>
        <v>0</v>
      </c>
      <c r="H89" s="100">
        <f>IF(DataCollect[[#This Row],[Category]]="Treatment",10,0)</f>
        <v>0</v>
      </c>
      <c r="I89" s="100">
        <f>IF(DataCollect[[#This Row],[Category]]="Valve",35,0)</f>
        <v>0</v>
      </c>
      <c r="J89" s="100">
        <f>IF(DataCollect[[#This Row],[Category]]="Control",15,0)</f>
        <v>0</v>
      </c>
      <c r="K89" s="100">
        <f>IF(DataCollect[[#This Row],[Category]]="Safety",10,0)</f>
        <v>0</v>
      </c>
      <c r="L89" s="100">
        <f>IF(DataCollect[[#This Row],[Category]]="Building",50,0)</f>
        <v>0</v>
      </c>
      <c r="M89" s="100">
        <f>IF(DataCollect[[#This Row],[Category]]="Vehicle",8,0)</f>
        <v>0</v>
      </c>
      <c r="N89" s="100">
        <f>IF(DataCollect[[#This Row],[Category]]="Generators",20,0)</f>
        <v>0</v>
      </c>
      <c r="O89" s="100">
        <f>IF(DataCollect[[#This Row],[Category]]="Other",15,0)</f>
        <v>0</v>
      </c>
      <c r="P89" s="100">
        <f>IF(DataCollect[[#This Row],[Current Condition]]="Bad",(-1*LifeExpect[[#This Row],[LIFE REMAINING]]),0)</f>
        <v>0</v>
      </c>
      <c r="Q89" s="100">
        <f>IF(DataCollect[[#This Row],[Current Condition]]="Fair",(-0.5*LifeExpect[[#This Row],[LIFE REMAINING]]),0)</f>
        <v>0</v>
      </c>
      <c r="R89" s="100">
        <f t="shared" si="3"/>
        <v>0</v>
      </c>
      <c r="S89" s="100">
        <f>IF((LifeExpect[[#This Row],[NORMAL]]-('1. Basic Information'!$F$7-DataCollect[[#This Row],[Installation Year]]))&gt;0, LifeExpect[[#This Row],[NORMAL]]-('1. Basic Information'!$F$7-DataCollect[[#This Row],[Installation Year]]), 0)</f>
        <v>0</v>
      </c>
      <c r="T89" s="100">
        <f t="shared" si="4"/>
        <v>0</v>
      </c>
      <c r="U89" s="100">
        <f t="shared" si="5"/>
        <v>0</v>
      </c>
    </row>
    <row r="90" spans="1:21" x14ac:dyDescent="0.25">
      <c r="A90" s="100">
        <f>IF(DataCollect[[#This Row],[Category]]="Pump",15,0)</f>
        <v>0</v>
      </c>
      <c r="B90" s="100">
        <f>IF(DataCollect[[#This Row],[Category]]="Hydrant",50,0)</f>
        <v>0</v>
      </c>
      <c r="C90" s="100">
        <f>IF(DataCollect[[#This Row],[Category]]="Meter",15,0)</f>
        <v>0</v>
      </c>
      <c r="D90" s="100">
        <f>IF(DataCollect[[#This Row],[Category]]="Pipe",35,0)</f>
        <v>0</v>
      </c>
      <c r="E90" s="100">
        <f>IF(DataCollect[[#This Row],[Category]]="Source",35,0)</f>
        <v>0</v>
      </c>
      <c r="F90" s="100">
        <f>IF(DataCollect[[#This Row],[Category]]="Tank",50,0)</f>
        <v>0</v>
      </c>
      <c r="G90" s="100">
        <f>IF(DataCollect[[#This Row],[Category]]="Analytical",10,0)</f>
        <v>0</v>
      </c>
      <c r="H90" s="100">
        <f>IF(DataCollect[[#This Row],[Category]]="Treatment",10,0)</f>
        <v>0</v>
      </c>
      <c r="I90" s="100">
        <f>IF(DataCollect[[#This Row],[Category]]="Valve",35,0)</f>
        <v>0</v>
      </c>
      <c r="J90" s="100">
        <f>IF(DataCollect[[#This Row],[Category]]="Control",15,0)</f>
        <v>0</v>
      </c>
      <c r="K90" s="100">
        <f>IF(DataCollect[[#This Row],[Category]]="Safety",10,0)</f>
        <v>0</v>
      </c>
      <c r="L90" s="100">
        <f>IF(DataCollect[[#This Row],[Category]]="Building",50,0)</f>
        <v>0</v>
      </c>
      <c r="M90" s="100">
        <f>IF(DataCollect[[#This Row],[Category]]="Vehicle",8,0)</f>
        <v>0</v>
      </c>
      <c r="N90" s="100">
        <f>IF(DataCollect[[#This Row],[Category]]="Generators",20,0)</f>
        <v>0</v>
      </c>
      <c r="O90" s="100">
        <f>IF(DataCollect[[#This Row],[Category]]="Other",15,0)</f>
        <v>0</v>
      </c>
      <c r="P90" s="100">
        <f>IF(DataCollect[[#This Row],[Current Condition]]="Bad",(-1*LifeExpect[[#This Row],[LIFE REMAINING]]),0)</f>
        <v>0</v>
      </c>
      <c r="Q90" s="100">
        <f>IF(DataCollect[[#This Row],[Current Condition]]="Fair",(-0.5*LifeExpect[[#This Row],[LIFE REMAINING]]),0)</f>
        <v>0</v>
      </c>
      <c r="R90" s="100">
        <f t="shared" si="3"/>
        <v>0</v>
      </c>
      <c r="S90" s="100">
        <f>IF((LifeExpect[[#This Row],[NORMAL]]-('1. Basic Information'!$F$7-DataCollect[[#This Row],[Installation Year]]))&gt;0, LifeExpect[[#This Row],[NORMAL]]-('1. Basic Information'!$F$7-DataCollect[[#This Row],[Installation Year]]), 0)</f>
        <v>0</v>
      </c>
      <c r="T90" s="100">
        <f t="shared" si="4"/>
        <v>0</v>
      </c>
      <c r="U90" s="100">
        <f t="shared" si="5"/>
        <v>0</v>
      </c>
    </row>
    <row r="91" spans="1:21" x14ac:dyDescent="0.25">
      <c r="A91" s="100">
        <f>IF(DataCollect[[#This Row],[Category]]="Pump",15,0)</f>
        <v>0</v>
      </c>
      <c r="B91" s="100">
        <f>IF(DataCollect[[#This Row],[Category]]="Hydrant",50,0)</f>
        <v>0</v>
      </c>
      <c r="C91" s="100">
        <f>IF(DataCollect[[#This Row],[Category]]="Meter",15,0)</f>
        <v>0</v>
      </c>
      <c r="D91" s="100">
        <f>IF(DataCollect[[#This Row],[Category]]="Pipe",35,0)</f>
        <v>0</v>
      </c>
      <c r="E91" s="100">
        <f>IF(DataCollect[[#This Row],[Category]]="Source",35,0)</f>
        <v>0</v>
      </c>
      <c r="F91" s="100">
        <f>IF(DataCollect[[#This Row],[Category]]="Tank",50,0)</f>
        <v>0</v>
      </c>
      <c r="G91" s="100">
        <f>IF(DataCollect[[#This Row],[Category]]="Analytical",10,0)</f>
        <v>0</v>
      </c>
      <c r="H91" s="100">
        <f>IF(DataCollect[[#This Row],[Category]]="Treatment",10,0)</f>
        <v>0</v>
      </c>
      <c r="I91" s="100">
        <f>IF(DataCollect[[#This Row],[Category]]="Valve",35,0)</f>
        <v>0</v>
      </c>
      <c r="J91" s="100">
        <f>IF(DataCollect[[#This Row],[Category]]="Control",15,0)</f>
        <v>0</v>
      </c>
      <c r="K91" s="100">
        <f>IF(DataCollect[[#This Row],[Category]]="Safety",10,0)</f>
        <v>0</v>
      </c>
      <c r="L91" s="100">
        <f>IF(DataCollect[[#This Row],[Category]]="Building",50,0)</f>
        <v>0</v>
      </c>
      <c r="M91" s="100">
        <f>IF(DataCollect[[#This Row],[Category]]="Vehicle",8,0)</f>
        <v>0</v>
      </c>
      <c r="N91" s="100">
        <f>IF(DataCollect[[#This Row],[Category]]="Generators",20,0)</f>
        <v>0</v>
      </c>
      <c r="O91" s="100">
        <f>IF(DataCollect[[#This Row],[Category]]="Other",15,0)</f>
        <v>0</v>
      </c>
      <c r="P91" s="100">
        <f>IF(DataCollect[[#This Row],[Current Condition]]="Bad",(-1*LifeExpect[[#This Row],[LIFE REMAINING]]),0)</f>
        <v>0</v>
      </c>
      <c r="Q91" s="100">
        <f>IF(DataCollect[[#This Row],[Current Condition]]="Fair",(-0.5*LifeExpect[[#This Row],[LIFE REMAINING]]),0)</f>
        <v>0</v>
      </c>
      <c r="R91" s="100">
        <f t="shared" si="3"/>
        <v>0</v>
      </c>
      <c r="S91" s="100">
        <f>IF((LifeExpect[[#This Row],[NORMAL]]-('1. Basic Information'!$F$7-DataCollect[[#This Row],[Installation Year]]))&gt;0, LifeExpect[[#This Row],[NORMAL]]-('1. Basic Information'!$F$7-DataCollect[[#This Row],[Installation Year]]), 0)</f>
        <v>0</v>
      </c>
      <c r="T91" s="100">
        <f t="shared" si="4"/>
        <v>0</v>
      </c>
      <c r="U91" s="100">
        <f t="shared" si="5"/>
        <v>0</v>
      </c>
    </row>
    <row r="92" spans="1:21" x14ac:dyDescent="0.25">
      <c r="A92" s="100">
        <f>IF(DataCollect[[#This Row],[Category]]="Pump",15,0)</f>
        <v>0</v>
      </c>
      <c r="B92" s="100">
        <f>IF(DataCollect[[#This Row],[Category]]="Hydrant",50,0)</f>
        <v>0</v>
      </c>
      <c r="C92" s="100">
        <f>IF(DataCollect[[#This Row],[Category]]="Meter",15,0)</f>
        <v>0</v>
      </c>
      <c r="D92" s="100">
        <f>IF(DataCollect[[#This Row],[Category]]="Pipe",35,0)</f>
        <v>0</v>
      </c>
      <c r="E92" s="100">
        <f>IF(DataCollect[[#This Row],[Category]]="Source",35,0)</f>
        <v>0</v>
      </c>
      <c r="F92" s="100">
        <f>IF(DataCollect[[#This Row],[Category]]="Tank",50,0)</f>
        <v>0</v>
      </c>
      <c r="G92" s="100">
        <f>IF(DataCollect[[#This Row],[Category]]="Analytical",10,0)</f>
        <v>0</v>
      </c>
      <c r="H92" s="100">
        <f>IF(DataCollect[[#This Row],[Category]]="Treatment",10,0)</f>
        <v>0</v>
      </c>
      <c r="I92" s="100">
        <f>IF(DataCollect[[#This Row],[Category]]="Valve",35,0)</f>
        <v>0</v>
      </c>
      <c r="J92" s="100">
        <f>IF(DataCollect[[#This Row],[Category]]="Control",15,0)</f>
        <v>0</v>
      </c>
      <c r="K92" s="100">
        <f>IF(DataCollect[[#This Row],[Category]]="Safety",10,0)</f>
        <v>0</v>
      </c>
      <c r="L92" s="100">
        <f>IF(DataCollect[[#This Row],[Category]]="Building",50,0)</f>
        <v>0</v>
      </c>
      <c r="M92" s="100">
        <f>IF(DataCollect[[#This Row],[Category]]="Vehicle",8,0)</f>
        <v>0</v>
      </c>
      <c r="N92" s="100">
        <f>IF(DataCollect[[#This Row],[Category]]="Generators",20,0)</f>
        <v>0</v>
      </c>
      <c r="O92" s="100">
        <f>IF(DataCollect[[#This Row],[Category]]="Other",15,0)</f>
        <v>0</v>
      </c>
      <c r="P92" s="100">
        <f>IF(DataCollect[[#This Row],[Current Condition]]="Bad",(-1*LifeExpect[[#This Row],[LIFE REMAINING]]),0)</f>
        <v>0</v>
      </c>
      <c r="Q92" s="100">
        <f>IF(DataCollect[[#This Row],[Current Condition]]="Fair",(-0.5*LifeExpect[[#This Row],[LIFE REMAINING]]),0)</f>
        <v>0</v>
      </c>
      <c r="R92" s="100">
        <f t="shared" si="3"/>
        <v>0</v>
      </c>
      <c r="S92" s="100">
        <f>IF((LifeExpect[[#This Row],[NORMAL]]-('1. Basic Information'!$F$7-DataCollect[[#This Row],[Installation Year]]))&gt;0, LifeExpect[[#This Row],[NORMAL]]-('1. Basic Information'!$F$7-DataCollect[[#This Row],[Installation Year]]), 0)</f>
        <v>0</v>
      </c>
      <c r="T92" s="100">
        <f t="shared" si="4"/>
        <v>0</v>
      </c>
      <c r="U92" s="100">
        <f t="shared" si="5"/>
        <v>0</v>
      </c>
    </row>
    <row r="93" spans="1:21" x14ac:dyDescent="0.25">
      <c r="A93" s="100">
        <f>IF(DataCollect[[#This Row],[Category]]="Pump",15,0)</f>
        <v>0</v>
      </c>
      <c r="B93" s="100">
        <f>IF(DataCollect[[#This Row],[Category]]="Hydrant",50,0)</f>
        <v>0</v>
      </c>
      <c r="C93" s="100">
        <f>IF(DataCollect[[#This Row],[Category]]="Meter",15,0)</f>
        <v>0</v>
      </c>
      <c r="D93" s="100">
        <f>IF(DataCollect[[#This Row],[Category]]="Pipe",35,0)</f>
        <v>0</v>
      </c>
      <c r="E93" s="100">
        <f>IF(DataCollect[[#This Row],[Category]]="Source",35,0)</f>
        <v>0</v>
      </c>
      <c r="F93" s="100">
        <f>IF(DataCollect[[#This Row],[Category]]="Tank",50,0)</f>
        <v>0</v>
      </c>
      <c r="G93" s="100">
        <f>IF(DataCollect[[#This Row],[Category]]="Analytical",10,0)</f>
        <v>0</v>
      </c>
      <c r="H93" s="100">
        <f>IF(DataCollect[[#This Row],[Category]]="Treatment",10,0)</f>
        <v>0</v>
      </c>
      <c r="I93" s="100">
        <f>IF(DataCollect[[#This Row],[Category]]="Valve",35,0)</f>
        <v>0</v>
      </c>
      <c r="J93" s="100">
        <f>IF(DataCollect[[#This Row],[Category]]="Control",15,0)</f>
        <v>0</v>
      </c>
      <c r="K93" s="100">
        <f>IF(DataCollect[[#This Row],[Category]]="Safety",10,0)</f>
        <v>0</v>
      </c>
      <c r="L93" s="100">
        <f>IF(DataCollect[[#This Row],[Category]]="Building",50,0)</f>
        <v>0</v>
      </c>
      <c r="M93" s="100">
        <f>IF(DataCollect[[#This Row],[Category]]="Vehicle",8,0)</f>
        <v>0</v>
      </c>
      <c r="N93" s="100">
        <f>IF(DataCollect[[#This Row],[Category]]="Generators",20,0)</f>
        <v>0</v>
      </c>
      <c r="O93" s="100">
        <f>IF(DataCollect[[#This Row],[Category]]="Other",15,0)</f>
        <v>0</v>
      </c>
      <c r="P93" s="100">
        <f>IF(DataCollect[[#This Row],[Current Condition]]="Bad",(-1*LifeExpect[[#This Row],[LIFE REMAINING]]),0)</f>
        <v>0</v>
      </c>
      <c r="Q93" s="100">
        <f>IF(DataCollect[[#This Row],[Current Condition]]="Fair",(-0.5*LifeExpect[[#This Row],[LIFE REMAINING]]),0)</f>
        <v>0</v>
      </c>
      <c r="R93" s="100">
        <f t="shared" si="3"/>
        <v>0</v>
      </c>
      <c r="S93" s="100">
        <f>IF((LifeExpect[[#This Row],[NORMAL]]-('1. Basic Information'!$F$7-DataCollect[[#This Row],[Installation Year]]))&gt;0, LifeExpect[[#This Row],[NORMAL]]-('1. Basic Information'!$F$7-DataCollect[[#This Row],[Installation Year]]), 0)</f>
        <v>0</v>
      </c>
      <c r="T93" s="100">
        <f t="shared" si="4"/>
        <v>0</v>
      </c>
      <c r="U93" s="100">
        <f t="shared" si="5"/>
        <v>0</v>
      </c>
    </row>
    <row r="94" spans="1:21" x14ac:dyDescent="0.25">
      <c r="A94" s="100">
        <f>IF(DataCollect[[#This Row],[Category]]="Pump",15,0)</f>
        <v>0</v>
      </c>
      <c r="B94" s="100">
        <f>IF(DataCollect[[#This Row],[Category]]="Hydrant",50,0)</f>
        <v>0</v>
      </c>
      <c r="C94" s="100">
        <f>IF(DataCollect[[#This Row],[Category]]="Meter",15,0)</f>
        <v>0</v>
      </c>
      <c r="D94" s="100">
        <f>IF(DataCollect[[#This Row],[Category]]="Pipe",35,0)</f>
        <v>0</v>
      </c>
      <c r="E94" s="100">
        <f>IF(DataCollect[[#This Row],[Category]]="Source",35,0)</f>
        <v>0</v>
      </c>
      <c r="F94" s="100">
        <f>IF(DataCollect[[#This Row],[Category]]="Tank",50,0)</f>
        <v>0</v>
      </c>
      <c r="G94" s="100">
        <f>IF(DataCollect[[#This Row],[Category]]="Analytical",10,0)</f>
        <v>0</v>
      </c>
      <c r="H94" s="100">
        <f>IF(DataCollect[[#This Row],[Category]]="Treatment",10,0)</f>
        <v>0</v>
      </c>
      <c r="I94" s="100">
        <f>IF(DataCollect[[#This Row],[Category]]="Valve",35,0)</f>
        <v>0</v>
      </c>
      <c r="J94" s="100">
        <f>IF(DataCollect[[#This Row],[Category]]="Control",15,0)</f>
        <v>0</v>
      </c>
      <c r="K94" s="100">
        <f>IF(DataCollect[[#This Row],[Category]]="Safety",10,0)</f>
        <v>0</v>
      </c>
      <c r="L94" s="100">
        <f>IF(DataCollect[[#This Row],[Category]]="Building",50,0)</f>
        <v>0</v>
      </c>
      <c r="M94" s="100">
        <f>IF(DataCollect[[#This Row],[Category]]="Vehicle",8,0)</f>
        <v>0</v>
      </c>
      <c r="N94" s="100">
        <f>IF(DataCollect[[#This Row],[Category]]="Generators",20,0)</f>
        <v>0</v>
      </c>
      <c r="O94" s="100">
        <f>IF(DataCollect[[#This Row],[Category]]="Other",15,0)</f>
        <v>0</v>
      </c>
      <c r="P94" s="100">
        <f>IF(DataCollect[[#This Row],[Current Condition]]="Bad",(-1*LifeExpect[[#This Row],[LIFE REMAINING]]),0)</f>
        <v>0</v>
      </c>
      <c r="Q94" s="100">
        <f>IF(DataCollect[[#This Row],[Current Condition]]="Fair",(-0.5*LifeExpect[[#This Row],[LIFE REMAINING]]),0)</f>
        <v>0</v>
      </c>
      <c r="R94" s="100">
        <f t="shared" si="3"/>
        <v>0</v>
      </c>
      <c r="S94" s="100">
        <f>IF((LifeExpect[[#This Row],[NORMAL]]-('1. Basic Information'!$F$7-DataCollect[[#This Row],[Installation Year]]))&gt;0, LifeExpect[[#This Row],[NORMAL]]-('1. Basic Information'!$F$7-DataCollect[[#This Row],[Installation Year]]), 0)</f>
        <v>0</v>
      </c>
      <c r="T94" s="100">
        <f t="shared" si="4"/>
        <v>0</v>
      </c>
      <c r="U94" s="100">
        <f t="shared" si="5"/>
        <v>0</v>
      </c>
    </row>
    <row r="95" spans="1:21" x14ac:dyDescent="0.25">
      <c r="A95" s="100">
        <f>IF(DataCollect[[#This Row],[Category]]="Pump",15,0)</f>
        <v>0</v>
      </c>
      <c r="B95" s="100">
        <f>IF(DataCollect[[#This Row],[Category]]="Hydrant",50,0)</f>
        <v>0</v>
      </c>
      <c r="C95" s="100">
        <f>IF(DataCollect[[#This Row],[Category]]="Meter",15,0)</f>
        <v>0</v>
      </c>
      <c r="D95" s="100">
        <f>IF(DataCollect[[#This Row],[Category]]="Pipe",35,0)</f>
        <v>0</v>
      </c>
      <c r="E95" s="100">
        <f>IF(DataCollect[[#This Row],[Category]]="Source",35,0)</f>
        <v>0</v>
      </c>
      <c r="F95" s="100">
        <f>IF(DataCollect[[#This Row],[Category]]="Tank",50,0)</f>
        <v>0</v>
      </c>
      <c r="G95" s="100">
        <f>IF(DataCollect[[#This Row],[Category]]="Analytical",10,0)</f>
        <v>0</v>
      </c>
      <c r="H95" s="100">
        <f>IF(DataCollect[[#This Row],[Category]]="Treatment",10,0)</f>
        <v>0</v>
      </c>
      <c r="I95" s="100">
        <f>IF(DataCollect[[#This Row],[Category]]="Valve",35,0)</f>
        <v>0</v>
      </c>
      <c r="J95" s="100">
        <f>IF(DataCollect[[#This Row],[Category]]="Control",15,0)</f>
        <v>0</v>
      </c>
      <c r="K95" s="100">
        <f>IF(DataCollect[[#This Row],[Category]]="Safety",10,0)</f>
        <v>0</v>
      </c>
      <c r="L95" s="100">
        <f>IF(DataCollect[[#This Row],[Category]]="Building",50,0)</f>
        <v>0</v>
      </c>
      <c r="M95" s="100">
        <f>IF(DataCollect[[#This Row],[Category]]="Vehicle",8,0)</f>
        <v>0</v>
      </c>
      <c r="N95" s="100">
        <f>IF(DataCollect[[#This Row],[Category]]="Generators",20,0)</f>
        <v>0</v>
      </c>
      <c r="O95" s="100">
        <f>IF(DataCollect[[#This Row],[Category]]="Other",15,0)</f>
        <v>0</v>
      </c>
      <c r="P95" s="100">
        <f>IF(DataCollect[[#This Row],[Current Condition]]="Bad",(-1*LifeExpect[[#This Row],[LIFE REMAINING]]),0)</f>
        <v>0</v>
      </c>
      <c r="Q95" s="100">
        <f>IF(DataCollect[[#This Row],[Current Condition]]="Fair",(-0.5*LifeExpect[[#This Row],[LIFE REMAINING]]),0)</f>
        <v>0</v>
      </c>
      <c r="R95" s="100">
        <f t="shared" si="3"/>
        <v>0</v>
      </c>
      <c r="S95" s="100">
        <f>IF((LifeExpect[[#This Row],[NORMAL]]-('1. Basic Information'!$F$7-DataCollect[[#This Row],[Installation Year]]))&gt;0, LifeExpect[[#This Row],[NORMAL]]-('1. Basic Information'!$F$7-DataCollect[[#This Row],[Installation Year]]), 0)</f>
        <v>0</v>
      </c>
      <c r="T95" s="100">
        <f t="shared" si="4"/>
        <v>0</v>
      </c>
      <c r="U95" s="100">
        <f t="shared" si="5"/>
        <v>0</v>
      </c>
    </row>
    <row r="96" spans="1:21" x14ac:dyDescent="0.25">
      <c r="A96" s="100">
        <f>IF(DataCollect[[#This Row],[Category]]="Pump",15,0)</f>
        <v>0</v>
      </c>
      <c r="B96" s="100">
        <f>IF(DataCollect[[#This Row],[Category]]="Hydrant",50,0)</f>
        <v>0</v>
      </c>
      <c r="C96" s="100">
        <f>IF(DataCollect[[#This Row],[Category]]="Meter",15,0)</f>
        <v>0</v>
      </c>
      <c r="D96" s="100">
        <f>IF(DataCollect[[#This Row],[Category]]="Pipe",35,0)</f>
        <v>0</v>
      </c>
      <c r="E96" s="100">
        <f>IF(DataCollect[[#This Row],[Category]]="Source",35,0)</f>
        <v>0</v>
      </c>
      <c r="F96" s="100">
        <f>IF(DataCollect[[#This Row],[Category]]="Tank",50,0)</f>
        <v>0</v>
      </c>
      <c r="G96" s="100">
        <f>IF(DataCollect[[#This Row],[Category]]="Analytical",10,0)</f>
        <v>0</v>
      </c>
      <c r="H96" s="100">
        <f>IF(DataCollect[[#This Row],[Category]]="Treatment",10,0)</f>
        <v>0</v>
      </c>
      <c r="I96" s="100">
        <f>IF(DataCollect[[#This Row],[Category]]="Valve",35,0)</f>
        <v>0</v>
      </c>
      <c r="J96" s="100">
        <f>IF(DataCollect[[#This Row],[Category]]="Control",15,0)</f>
        <v>0</v>
      </c>
      <c r="K96" s="100">
        <f>IF(DataCollect[[#This Row],[Category]]="Safety",10,0)</f>
        <v>0</v>
      </c>
      <c r="L96" s="100">
        <f>IF(DataCollect[[#This Row],[Category]]="Building",50,0)</f>
        <v>0</v>
      </c>
      <c r="M96" s="100">
        <f>IF(DataCollect[[#This Row],[Category]]="Vehicle",8,0)</f>
        <v>0</v>
      </c>
      <c r="N96" s="100">
        <f>IF(DataCollect[[#This Row],[Category]]="Generators",20,0)</f>
        <v>0</v>
      </c>
      <c r="O96" s="100">
        <f>IF(DataCollect[[#This Row],[Category]]="Other",15,0)</f>
        <v>0</v>
      </c>
      <c r="P96" s="100">
        <f>IF(DataCollect[[#This Row],[Current Condition]]="Bad",(-1*LifeExpect[[#This Row],[LIFE REMAINING]]),0)</f>
        <v>0</v>
      </c>
      <c r="Q96" s="100">
        <f>IF(DataCollect[[#This Row],[Current Condition]]="Fair",(-0.5*LifeExpect[[#This Row],[LIFE REMAINING]]),0)</f>
        <v>0</v>
      </c>
      <c r="R96" s="100">
        <f t="shared" si="3"/>
        <v>0</v>
      </c>
      <c r="S96" s="100">
        <f>IF((LifeExpect[[#This Row],[NORMAL]]-('1. Basic Information'!$F$7-DataCollect[[#This Row],[Installation Year]]))&gt;0, LifeExpect[[#This Row],[NORMAL]]-('1. Basic Information'!$F$7-DataCollect[[#This Row],[Installation Year]]), 0)</f>
        <v>0</v>
      </c>
      <c r="T96" s="100">
        <f t="shared" si="4"/>
        <v>0</v>
      </c>
      <c r="U96" s="100">
        <f t="shared" si="5"/>
        <v>0</v>
      </c>
    </row>
    <row r="97" spans="1:21" x14ac:dyDescent="0.25">
      <c r="A97" s="100">
        <f>IF(DataCollect[[#This Row],[Category]]="Pump",15,0)</f>
        <v>0</v>
      </c>
      <c r="B97" s="100">
        <f>IF(DataCollect[[#This Row],[Category]]="Hydrant",50,0)</f>
        <v>0</v>
      </c>
      <c r="C97" s="100">
        <f>IF(DataCollect[[#This Row],[Category]]="Meter",15,0)</f>
        <v>0</v>
      </c>
      <c r="D97" s="100">
        <f>IF(DataCollect[[#This Row],[Category]]="Pipe",35,0)</f>
        <v>0</v>
      </c>
      <c r="E97" s="100">
        <f>IF(DataCollect[[#This Row],[Category]]="Source",35,0)</f>
        <v>0</v>
      </c>
      <c r="F97" s="100">
        <f>IF(DataCollect[[#This Row],[Category]]="Tank",50,0)</f>
        <v>0</v>
      </c>
      <c r="G97" s="100">
        <f>IF(DataCollect[[#This Row],[Category]]="Analytical",10,0)</f>
        <v>0</v>
      </c>
      <c r="H97" s="100">
        <f>IF(DataCollect[[#This Row],[Category]]="Treatment",10,0)</f>
        <v>0</v>
      </c>
      <c r="I97" s="100">
        <f>IF(DataCollect[[#This Row],[Category]]="Valve",35,0)</f>
        <v>0</v>
      </c>
      <c r="J97" s="100">
        <f>IF(DataCollect[[#This Row],[Category]]="Control",15,0)</f>
        <v>0</v>
      </c>
      <c r="K97" s="100">
        <f>IF(DataCollect[[#This Row],[Category]]="Safety",10,0)</f>
        <v>0</v>
      </c>
      <c r="L97" s="100">
        <f>IF(DataCollect[[#This Row],[Category]]="Building",50,0)</f>
        <v>0</v>
      </c>
      <c r="M97" s="100">
        <f>IF(DataCollect[[#This Row],[Category]]="Vehicle",8,0)</f>
        <v>0</v>
      </c>
      <c r="N97" s="100">
        <f>IF(DataCollect[[#This Row],[Category]]="Generators",20,0)</f>
        <v>0</v>
      </c>
      <c r="O97" s="100">
        <f>IF(DataCollect[[#This Row],[Category]]="Other",15,0)</f>
        <v>0</v>
      </c>
      <c r="P97" s="100">
        <f>IF(DataCollect[[#This Row],[Current Condition]]="Bad",(-1*LifeExpect[[#This Row],[LIFE REMAINING]]),0)</f>
        <v>0</v>
      </c>
      <c r="Q97" s="100">
        <f>IF(DataCollect[[#This Row],[Current Condition]]="Fair",(-0.5*LifeExpect[[#This Row],[LIFE REMAINING]]),0)</f>
        <v>0</v>
      </c>
      <c r="R97" s="100">
        <f t="shared" si="3"/>
        <v>0</v>
      </c>
      <c r="S97" s="100">
        <f>IF((LifeExpect[[#This Row],[NORMAL]]-('1. Basic Information'!$F$7-DataCollect[[#This Row],[Installation Year]]))&gt;0, LifeExpect[[#This Row],[NORMAL]]-('1. Basic Information'!$F$7-DataCollect[[#This Row],[Installation Year]]), 0)</f>
        <v>0</v>
      </c>
      <c r="T97" s="100">
        <f t="shared" si="4"/>
        <v>0</v>
      </c>
      <c r="U97" s="100">
        <f t="shared" si="5"/>
        <v>0</v>
      </c>
    </row>
    <row r="98" spans="1:21" x14ac:dyDescent="0.25">
      <c r="A98" s="100">
        <f>IF(DataCollect[[#This Row],[Category]]="Pump",15,0)</f>
        <v>0</v>
      </c>
      <c r="B98" s="100">
        <f>IF(DataCollect[[#This Row],[Category]]="Hydrant",50,0)</f>
        <v>0</v>
      </c>
      <c r="C98" s="100">
        <f>IF(DataCollect[[#This Row],[Category]]="Meter",15,0)</f>
        <v>0</v>
      </c>
      <c r="D98" s="100">
        <f>IF(DataCollect[[#This Row],[Category]]="Pipe",35,0)</f>
        <v>0</v>
      </c>
      <c r="E98" s="100">
        <f>IF(DataCollect[[#This Row],[Category]]="Source",35,0)</f>
        <v>0</v>
      </c>
      <c r="F98" s="100">
        <f>IF(DataCollect[[#This Row],[Category]]="Tank",50,0)</f>
        <v>0</v>
      </c>
      <c r="G98" s="100">
        <f>IF(DataCollect[[#This Row],[Category]]="Analytical",10,0)</f>
        <v>0</v>
      </c>
      <c r="H98" s="100">
        <f>IF(DataCollect[[#This Row],[Category]]="Treatment",10,0)</f>
        <v>0</v>
      </c>
      <c r="I98" s="100">
        <f>IF(DataCollect[[#This Row],[Category]]="Valve",35,0)</f>
        <v>0</v>
      </c>
      <c r="J98" s="100">
        <f>IF(DataCollect[[#This Row],[Category]]="Control",15,0)</f>
        <v>0</v>
      </c>
      <c r="K98" s="100">
        <f>IF(DataCollect[[#This Row],[Category]]="Safety",10,0)</f>
        <v>0</v>
      </c>
      <c r="L98" s="100">
        <f>IF(DataCollect[[#This Row],[Category]]="Building",50,0)</f>
        <v>0</v>
      </c>
      <c r="M98" s="100">
        <f>IF(DataCollect[[#This Row],[Category]]="Vehicle",8,0)</f>
        <v>0</v>
      </c>
      <c r="N98" s="100">
        <f>IF(DataCollect[[#This Row],[Category]]="Generators",20,0)</f>
        <v>0</v>
      </c>
      <c r="O98" s="100">
        <f>IF(DataCollect[[#This Row],[Category]]="Other",15,0)</f>
        <v>0</v>
      </c>
      <c r="P98" s="100">
        <f>IF(DataCollect[[#This Row],[Current Condition]]="Bad",(-1*LifeExpect[[#This Row],[LIFE REMAINING]]),0)</f>
        <v>0</v>
      </c>
      <c r="Q98" s="100">
        <f>IF(DataCollect[[#This Row],[Current Condition]]="Fair",(-0.5*LifeExpect[[#This Row],[LIFE REMAINING]]),0)</f>
        <v>0</v>
      </c>
      <c r="R98" s="100">
        <f t="shared" si="3"/>
        <v>0</v>
      </c>
      <c r="S98" s="100">
        <f>IF((LifeExpect[[#This Row],[NORMAL]]-('1. Basic Information'!$F$7-DataCollect[[#This Row],[Installation Year]]))&gt;0, LifeExpect[[#This Row],[NORMAL]]-('1. Basic Information'!$F$7-DataCollect[[#This Row],[Installation Year]]), 0)</f>
        <v>0</v>
      </c>
      <c r="T98" s="100">
        <f t="shared" si="4"/>
        <v>0</v>
      </c>
      <c r="U98" s="100">
        <f t="shared" si="5"/>
        <v>0</v>
      </c>
    </row>
    <row r="99" spans="1:21" x14ac:dyDescent="0.25">
      <c r="A99" s="100">
        <f>IF(DataCollect[[#This Row],[Category]]="Pump",15,0)</f>
        <v>0</v>
      </c>
      <c r="B99" s="100">
        <f>IF(DataCollect[[#This Row],[Category]]="Hydrant",50,0)</f>
        <v>0</v>
      </c>
      <c r="C99" s="100">
        <f>IF(DataCollect[[#This Row],[Category]]="Meter",15,0)</f>
        <v>0</v>
      </c>
      <c r="D99" s="100">
        <f>IF(DataCollect[[#This Row],[Category]]="Pipe",35,0)</f>
        <v>0</v>
      </c>
      <c r="E99" s="100">
        <f>IF(DataCollect[[#This Row],[Category]]="Source",35,0)</f>
        <v>0</v>
      </c>
      <c r="F99" s="100">
        <f>IF(DataCollect[[#This Row],[Category]]="Tank",50,0)</f>
        <v>0</v>
      </c>
      <c r="G99" s="100">
        <f>IF(DataCollect[[#This Row],[Category]]="Analytical",10,0)</f>
        <v>0</v>
      </c>
      <c r="H99" s="100">
        <f>IF(DataCollect[[#This Row],[Category]]="Treatment",10,0)</f>
        <v>0</v>
      </c>
      <c r="I99" s="100">
        <f>IF(DataCollect[[#This Row],[Category]]="Valve",35,0)</f>
        <v>0</v>
      </c>
      <c r="J99" s="100">
        <f>IF(DataCollect[[#This Row],[Category]]="Control",15,0)</f>
        <v>0</v>
      </c>
      <c r="K99" s="100">
        <f>IF(DataCollect[[#This Row],[Category]]="Safety",10,0)</f>
        <v>0</v>
      </c>
      <c r="L99" s="100">
        <f>IF(DataCollect[[#This Row],[Category]]="Building",50,0)</f>
        <v>0</v>
      </c>
      <c r="M99" s="100">
        <f>IF(DataCollect[[#This Row],[Category]]="Vehicle",8,0)</f>
        <v>0</v>
      </c>
      <c r="N99" s="100">
        <f>IF(DataCollect[[#This Row],[Category]]="Generators",20,0)</f>
        <v>0</v>
      </c>
      <c r="O99" s="100">
        <f>IF(DataCollect[[#This Row],[Category]]="Other",15,0)</f>
        <v>0</v>
      </c>
      <c r="P99" s="100">
        <f>IF(DataCollect[[#This Row],[Current Condition]]="Bad",(-1*LifeExpect[[#This Row],[LIFE REMAINING]]),0)</f>
        <v>0</v>
      </c>
      <c r="Q99" s="100">
        <f>IF(DataCollect[[#This Row],[Current Condition]]="Fair",(-0.5*LifeExpect[[#This Row],[LIFE REMAINING]]),0)</f>
        <v>0</v>
      </c>
      <c r="R99" s="100">
        <f t="shared" si="3"/>
        <v>0</v>
      </c>
      <c r="S99" s="100">
        <f>IF((LifeExpect[[#This Row],[NORMAL]]-('1. Basic Information'!$F$7-DataCollect[[#This Row],[Installation Year]]))&gt;0, LifeExpect[[#This Row],[NORMAL]]-('1. Basic Information'!$F$7-DataCollect[[#This Row],[Installation Year]]), 0)</f>
        <v>0</v>
      </c>
      <c r="T99" s="100">
        <f t="shared" si="4"/>
        <v>0</v>
      </c>
      <c r="U99" s="100">
        <f t="shared" si="5"/>
        <v>0</v>
      </c>
    </row>
    <row r="100" spans="1:21" x14ac:dyDescent="0.25">
      <c r="A100" s="100">
        <f>IF(DataCollect[[#This Row],[Category]]="Pump",15,0)</f>
        <v>0</v>
      </c>
      <c r="B100" s="100">
        <f>IF(DataCollect[[#This Row],[Category]]="Hydrant",50,0)</f>
        <v>0</v>
      </c>
      <c r="C100" s="100">
        <f>IF(DataCollect[[#This Row],[Category]]="Meter",15,0)</f>
        <v>0</v>
      </c>
      <c r="D100" s="100">
        <f>IF(DataCollect[[#This Row],[Category]]="Pipe",35,0)</f>
        <v>0</v>
      </c>
      <c r="E100" s="100">
        <f>IF(DataCollect[[#This Row],[Category]]="Source",35,0)</f>
        <v>0</v>
      </c>
      <c r="F100" s="100">
        <f>IF(DataCollect[[#This Row],[Category]]="Tank",50,0)</f>
        <v>0</v>
      </c>
      <c r="G100" s="100">
        <f>IF(DataCollect[[#This Row],[Category]]="Analytical",10,0)</f>
        <v>0</v>
      </c>
      <c r="H100" s="100">
        <f>IF(DataCollect[[#This Row],[Category]]="Treatment",10,0)</f>
        <v>0</v>
      </c>
      <c r="I100" s="100">
        <f>IF(DataCollect[[#This Row],[Category]]="Valve",35,0)</f>
        <v>0</v>
      </c>
      <c r="J100" s="100">
        <f>IF(DataCollect[[#This Row],[Category]]="Control",15,0)</f>
        <v>0</v>
      </c>
      <c r="K100" s="100">
        <f>IF(DataCollect[[#This Row],[Category]]="Safety",10,0)</f>
        <v>0</v>
      </c>
      <c r="L100" s="100">
        <f>IF(DataCollect[[#This Row],[Category]]="Building",50,0)</f>
        <v>0</v>
      </c>
      <c r="M100" s="100">
        <f>IF(DataCollect[[#This Row],[Category]]="Vehicle",8,0)</f>
        <v>0</v>
      </c>
      <c r="N100" s="100">
        <f>IF(DataCollect[[#This Row],[Category]]="Generators",20,0)</f>
        <v>0</v>
      </c>
      <c r="O100" s="100">
        <f>IF(DataCollect[[#This Row],[Category]]="Other",15,0)</f>
        <v>0</v>
      </c>
      <c r="P100" s="100">
        <f>IF(DataCollect[[#This Row],[Current Condition]]="Bad",(-1*LifeExpect[[#This Row],[LIFE REMAINING]]),0)</f>
        <v>0</v>
      </c>
      <c r="Q100" s="100">
        <f>IF(DataCollect[[#This Row],[Current Condition]]="Fair",(-0.5*LifeExpect[[#This Row],[LIFE REMAINING]]),0)</f>
        <v>0</v>
      </c>
      <c r="R100" s="100">
        <f t="shared" si="3"/>
        <v>0</v>
      </c>
      <c r="S100" s="100">
        <f>IF((LifeExpect[[#This Row],[NORMAL]]-('1. Basic Information'!$F$7-DataCollect[[#This Row],[Installation Year]]))&gt;0, LifeExpect[[#This Row],[NORMAL]]-('1. Basic Information'!$F$7-DataCollect[[#This Row],[Installation Year]]), 0)</f>
        <v>0</v>
      </c>
      <c r="T100" s="100">
        <f t="shared" si="4"/>
        <v>0</v>
      </c>
      <c r="U100" s="100">
        <f t="shared" si="5"/>
        <v>0</v>
      </c>
    </row>
    <row r="101" spans="1:21" x14ac:dyDescent="0.25">
      <c r="A101" s="100">
        <f>IF(DataCollect[[#This Row],[Category]]="Pump",15,0)</f>
        <v>0</v>
      </c>
      <c r="B101" s="100">
        <f>IF(DataCollect[[#This Row],[Category]]="Hydrant",50,0)</f>
        <v>0</v>
      </c>
      <c r="C101" s="100">
        <f>IF(DataCollect[[#This Row],[Category]]="Meter",15,0)</f>
        <v>0</v>
      </c>
      <c r="D101" s="100">
        <f>IF(DataCollect[[#This Row],[Category]]="Pipe",35,0)</f>
        <v>0</v>
      </c>
      <c r="E101" s="100">
        <f>IF(DataCollect[[#This Row],[Category]]="Source",35,0)</f>
        <v>0</v>
      </c>
      <c r="F101" s="100">
        <f>IF(DataCollect[[#This Row],[Category]]="Tank",50,0)</f>
        <v>0</v>
      </c>
      <c r="G101" s="100">
        <f>IF(DataCollect[[#This Row],[Category]]="Analytical",10,0)</f>
        <v>0</v>
      </c>
      <c r="H101" s="100">
        <f>IF(DataCollect[[#This Row],[Category]]="Treatment",10,0)</f>
        <v>0</v>
      </c>
      <c r="I101" s="100">
        <f>IF(DataCollect[[#This Row],[Category]]="Valve",35,0)</f>
        <v>0</v>
      </c>
      <c r="J101" s="100">
        <f>IF(DataCollect[[#This Row],[Category]]="Control",15,0)</f>
        <v>0</v>
      </c>
      <c r="K101" s="100">
        <f>IF(DataCollect[[#This Row],[Category]]="Safety",10,0)</f>
        <v>0</v>
      </c>
      <c r="L101" s="100">
        <f>IF(DataCollect[[#This Row],[Category]]="Building",50,0)</f>
        <v>0</v>
      </c>
      <c r="M101" s="100">
        <f>IF(DataCollect[[#This Row],[Category]]="Vehicle",8,0)</f>
        <v>0</v>
      </c>
      <c r="N101" s="100">
        <f>IF(DataCollect[[#This Row],[Category]]="Generators",20,0)</f>
        <v>0</v>
      </c>
      <c r="O101" s="100">
        <f>IF(DataCollect[[#This Row],[Category]]="Other",15,0)</f>
        <v>0</v>
      </c>
      <c r="P101" s="100">
        <f>IF(DataCollect[[#This Row],[Current Condition]]="Bad",(-1*LifeExpect[[#This Row],[LIFE REMAINING]]),0)</f>
        <v>0</v>
      </c>
      <c r="Q101" s="100">
        <f>IF(DataCollect[[#This Row],[Current Condition]]="Fair",(-0.5*LifeExpect[[#This Row],[LIFE REMAINING]]),0)</f>
        <v>0</v>
      </c>
      <c r="R101" s="100">
        <f t="shared" si="3"/>
        <v>0</v>
      </c>
      <c r="S101" s="100">
        <f>IF((LifeExpect[[#This Row],[NORMAL]]-('1. Basic Information'!$F$7-DataCollect[[#This Row],[Installation Year]]))&gt;0, LifeExpect[[#This Row],[NORMAL]]-('1. Basic Information'!$F$7-DataCollect[[#This Row],[Installation Year]]), 0)</f>
        <v>0</v>
      </c>
      <c r="T101" s="100">
        <f t="shared" si="4"/>
        <v>0</v>
      </c>
      <c r="U101" s="100">
        <f t="shared" si="5"/>
        <v>0</v>
      </c>
    </row>
    <row r="102" spans="1:21" x14ac:dyDescent="0.25">
      <c r="A102" s="100">
        <f>IF(DataCollect[[#This Row],[Category]]="Pump",15,0)</f>
        <v>0</v>
      </c>
      <c r="B102" s="100">
        <f>IF(DataCollect[[#This Row],[Category]]="Hydrant",50,0)</f>
        <v>0</v>
      </c>
      <c r="C102" s="100">
        <f>IF(DataCollect[[#This Row],[Category]]="Meter",15,0)</f>
        <v>0</v>
      </c>
      <c r="D102" s="100">
        <f>IF(DataCollect[[#This Row],[Category]]="Pipe",35,0)</f>
        <v>0</v>
      </c>
      <c r="E102" s="100">
        <f>IF(DataCollect[[#This Row],[Category]]="Source",35,0)</f>
        <v>0</v>
      </c>
      <c r="F102" s="100">
        <f>IF(DataCollect[[#This Row],[Category]]="Tank",50,0)</f>
        <v>0</v>
      </c>
      <c r="G102" s="100">
        <f>IF(DataCollect[[#This Row],[Category]]="Analytical",10,0)</f>
        <v>0</v>
      </c>
      <c r="H102" s="100">
        <f>IF(DataCollect[[#This Row],[Category]]="Treatment",10,0)</f>
        <v>0</v>
      </c>
      <c r="I102" s="100">
        <f>IF(DataCollect[[#This Row],[Category]]="Valve",35,0)</f>
        <v>0</v>
      </c>
      <c r="J102" s="100">
        <f>IF(DataCollect[[#This Row],[Category]]="Control",15,0)</f>
        <v>0</v>
      </c>
      <c r="K102" s="100">
        <f>IF(DataCollect[[#This Row],[Category]]="Safety",10,0)</f>
        <v>0</v>
      </c>
      <c r="L102" s="100">
        <f>IF(DataCollect[[#This Row],[Category]]="Building",50,0)</f>
        <v>0</v>
      </c>
      <c r="M102" s="100">
        <f>IF(DataCollect[[#This Row],[Category]]="Vehicle",8,0)</f>
        <v>0</v>
      </c>
      <c r="N102" s="100">
        <f>IF(DataCollect[[#This Row],[Category]]="Generators",20,0)</f>
        <v>0</v>
      </c>
      <c r="O102" s="100">
        <f>IF(DataCollect[[#This Row],[Category]]="Other",15,0)</f>
        <v>0</v>
      </c>
      <c r="P102" s="100">
        <f>IF(DataCollect[[#This Row],[Current Condition]]="Bad",(-1*LifeExpect[[#This Row],[LIFE REMAINING]]),0)</f>
        <v>0</v>
      </c>
      <c r="Q102" s="100">
        <f>IF(DataCollect[[#This Row],[Current Condition]]="Fair",(-0.5*LifeExpect[[#This Row],[LIFE REMAINING]]),0)</f>
        <v>0</v>
      </c>
      <c r="R102" s="100">
        <f t="shared" si="3"/>
        <v>0</v>
      </c>
      <c r="S102" s="100">
        <f>IF((LifeExpect[[#This Row],[NORMAL]]-('1. Basic Information'!$F$7-DataCollect[[#This Row],[Installation Year]]))&gt;0, LifeExpect[[#This Row],[NORMAL]]-('1. Basic Information'!$F$7-DataCollect[[#This Row],[Installation Year]]), 0)</f>
        <v>0</v>
      </c>
      <c r="T102" s="100">
        <f t="shared" si="4"/>
        <v>0</v>
      </c>
      <c r="U102" s="100">
        <f t="shared" si="5"/>
        <v>0</v>
      </c>
    </row>
    <row r="103" spans="1:21" x14ac:dyDescent="0.25">
      <c r="A103" s="100">
        <f>IF(DataCollect[[#This Row],[Category]]="Pump",15,0)</f>
        <v>0</v>
      </c>
      <c r="B103" s="100">
        <f>IF(DataCollect[[#This Row],[Category]]="Hydrant",50,0)</f>
        <v>0</v>
      </c>
      <c r="C103" s="100">
        <f>IF(DataCollect[[#This Row],[Category]]="Meter",15,0)</f>
        <v>0</v>
      </c>
      <c r="D103" s="100">
        <f>IF(DataCollect[[#This Row],[Category]]="Pipe",35,0)</f>
        <v>0</v>
      </c>
      <c r="E103" s="100">
        <f>IF(DataCollect[[#This Row],[Category]]="Source",35,0)</f>
        <v>0</v>
      </c>
      <c r="F103" s="100">
        <f>IF(DataCollect[[#This Row],[Category]]="Tank",50,0)</f>
        <v>0</v>
      </c>
      <c r="G103" s="100">
        <f>IF(DataCollect[[#This Row],[Category]]="Analytical",10,0)</f>
        <v>0</v>
      </c>
      <c r="H103" s="100">
        <f>IF(DataCollect[[#This Row],[Category]]="Treatment",10,0)</f>
        <v>0</v>
      </c>
      <c r="I103" s="100">
        <f>IF(DataCollect[[#This Row],[Category]]="Valve",35,0)</f>
        <v>0</v>
      </c>
      <c r="J103" s="100">
        <f>IF(DataCollect[[#This Row],[Category]]="Control",15,0)</f>
        <v>0</v>
      </c>
      <c r="K103" s="100">
        <f>IF(DataCollect[[#This Row],[Category]]="Safety",10,0)</f>
        <v>0</v>
      </c>
      <c r="L103" s="100">
        <f>IF(DataCollect[[#This Row],[Category]]="Building",50,0)</f>
        <v>0</v>
      </c>
      <c r="M103" s="100">
        <f>IF(DataCollect[[#This Row],[Category]]="Vehicle",8,0)</f>
        <v>0</v>
      </c>
      <c r="N103" s="100">
        <f>IF(DataCollect[[#This Row],[Category]]="Generators",20,0)</f>
        <v>0</v>
      </c>
      <c r="O103" s="100">
        <f>IF(DataCollect[[#This Row],[Category]]="Other",15,0)</f>
        <v>0</v>
      </c>
      <c r="P103" s="100">
        <f>IF(DataCollect[[#This Row],[Current Condition]]="Bad",(-1*LifeExpect[[#This Row],[LIFE REMAINING]]),0)</f>
        <v>0</v>
      </c>
      <c r="Q103" s="100">
        <f>IF(DataCollect[[#This Row],[Current Condition]]="Fair",(-0.5*LifeExpect[[#This Row],[LIFE REMAINING]]),0)</f>
        <v>0</v>
      </c>
      <c r="R103" s="100">
        <f t="shared" si="3"/>
        <v>0</v>
      </c>
      <c r="S103" s="100">
        <f>IF((LifeExpect[[#This Row],[NORMAL]]-('1. Basic Information'!$F$7-DataCollect[[#This Row],[Installation Year]]))&gt;0, LifeExpect[[#This Row],[NORMAL]]-('1. Basic Information'!$F$7-DataCollect[[#This Row],[Installation Year]]), 0)</f>
        <v>0</v>
      </c>
      <c r="T103" s="100">
        <f t="shared" si="4"/>
        <v>0</v>
      </c>
      <c r="U103" s="100">
        <f t="shared" si="5"/>
        <v>0</v>
      </c>
    </row>
    <row r="104" spans="1:21" x14ac:dyDescent="0.25">
      <c r="A104" s="100">
        <f>IF(DataCollect[[#This Row],[Category]]="Pump",15,0)</f>
        <v>0</v>
      </c>
      <c r="B104" s="100">
        <f>IF(DataCollect[[#This Row],[Category]]="Hydrant",50,0)</f>
        <v>0</v>
      </c>
      <c r="C104" s="100">
        <f>IF(DataCollect[[#This Row],[Category]]="Meter",15,0)</f>
        <v>0</v>
      </c>
      <c r="D104" s="100">
        <f>IF(DataCollect[[#This Row],[Category]]="Pipe",35,0)</f>
        <v>0</v>
      </c>
      <c r="E104" s="100">
        <f>IF(DataCollect[[#This Row],[Category]]="Source",35,0)</f>
        <v>0</v>
      </c>
      <c r="F104" s="100">
        <f>IF(DataCollect[[#This Row],[Category]]="Tank",50,0)</f>
        <v>0</v>
      </c>
      <c r="G104" s="100">
        <f>IF(DataCollect[[#This Row],[Category]]="Analytical",10,0)</f>
        <v>0</v>
      </c>
      <c r="H104" s="100">
        <f>IF(DataCollect[[#This Row],[Category]]="Treatment",10,0)</f>
        <v>0</v>
      </c>
      <c r="I104" s="100">
        <f>IF(DataCollect[[#This Row],[Category]]="Valve",35,0)</f>
        <v>0</v>
      </c>
      <c r="J104" s="100">
        <f>IF(DataCollect[[#This Row],[Category]]="Control",15,0)</f>
        <v>0</v>
      </c>
      <c r="K104" s="100">
        <f>IF(DataCollect[[#This Row],[Category]]="Safety",10,0)</f>
        <v>0</v>
      </c>
      <c r="L104" s="100">
        <f>IF(DataCollect[[#This Row],[Category]]="Building",50,0)</f>
        <v>0</v>
      </c>
      <c r="M104" s="100">
        <f>IF(DataCollect[[#This Row],[Category]]="Vehicle",8,0)</f>
        <v>0</v>
      </c>
      <c r="N104" s="100">
        <f>IF(DataCollect[[#This Row],[Category]]="Generators",20,0)</f>
        <v>0</v>
      </c>
      <c r="O104" s="100">
        <f>IF(DataCollect[[#This Row],[Category]]="Other",15,0)</f>
        <v>0</v>
      </c>
      <c r="P104" s="100">
        <f>IF(DataCollect[[#This Row],[Current Condition]]="Bad",(-1*LifeExpect[[#This Row],[LIFE REMAINING]]),0)</f>
        <v>0</v>
      </c>
      <c r="Q104" s="100">
        <f>IF(DataCollect[[#This Row],[Current Condition]]="Fair",(-0.5*LifeExpect[[#This Row],[LIFE REMAINING]]),0)</f>
        <v>0</v>
      </c>
      <c r="R104" s="100">
        <f t="shared" si="3"/>
        <v>0</v>
      </c>
      <c r="S104" s="100">
        <f>IF((LifeExpect[[#This Row],[NORMAL]]-('1. Basic Information'!$F$7-DataCollect[[#This Row],[Installation Year]]))&gt;0, LifeExpect[[#This Row],[NORMAL]]-('1. Basic Information'!$F$7-DataCollect[[#This Row],[Installation Year]]), 0)</f>
        <v>0</v>
      </c>
      <c r="T104" s="100">
        <f t="shared" si="4"/>
        <v>0</v>
      </c>
      <c r="U104" s="100">
        <f t="shared" si="5"/>
        <v>0</v>
      </c>
    </row>
    <row r="105" spans="1:21" x14ac:dyDescent="0.25">
      <c r="A105" s="100">
        <f>IF(DataCollect[[#This Row],[Category]]="Pump",15,0)</f>
        <v>0</v>
      </c>
      <c r="B105" s="100">
        <f>IF(DataCollect[[#This Row],[Category]]="Hydrant",50,0)</f>
        <v>0</v>
      </c>
      <c r="C105" s="100">
        <f>IF(DataCollect[[#This Row],[Category]]="Meter",15,0)</f>
        <v>0</v>
      </c>
      <c r="D105" s="100">
        <f>IF(DataCollect[[#This Row],[Category]]="Pipe",35,0)</f>
        <v>0</v>
      </c>
      <c r="E105" s="100">
        <f>IF(DataCollect[[#This Row],[Category]]="Source",35,0)</f>
        <v>0</v>
      </c>
      <c r="F105" s="100">
        <f>IF(DataCollect[[#This Row],[Category]]="Tank",50,0)</f>
        <v>0</v>
      </c>
      <c r="G105" s="100">
        <f>IF(DataCollect[[#This Row],[Category]]="Analytical",10,0)</f>
        <v>0</v>
      </c>
      <c r="H105" s="100">
        <f>IF(DataCollect[[#This Row],[Category]]="Treatment",10,0)</f>
        <v>0</v>
      </c>
      <c r="I105" s="100">
        <f>IF(DataCollect[[#This Row],[Category]]="Valve",35,0)</f>
        <v>0</v>
      </c>
      <c r="J105" s="100">
        <f>IF(DataCollect[[#This Row],[Category]]="Control",15,0)</f>
        <v>0</v>
      </c>
      <c r="K105" s="100">
        <f>IF(DataCollect[[#This Row],[Category]]="Safety",10,0)</f>
        <v>0</v>
      </c>
      <c r="L105" s="100">
        <f>IF(DataCollect[[#This Row],[Category]]="Building",50,0)</f>
        <v>0</v>
      </c>
      <c r="M105" s="100">
        <f>IF(DataCollect[[#This Row],[Category]]="Vehicle",8,0)</f>
        <v>0</v>
      </c>
      <c r="N105" s="100">
        <f>IF(DataCollect[[#This Row],[Category]]="Generators",20,0)</f>
        <v>0</v>
      </c>
      <c r="O105" s="100">
        <f>IF(DataCollect[[#This Row],[Category]]="Other",15,0)</f>
        <v>0</v>
      </c>
      <c r="P105" s="100">
        <f>IF(DataCollect[[#This Row],[Current Condition]]="Bad",(-1*LifeExpect[[#This Row],[LIFE REMAINING]]),0)</f>
        <v>0</v>
      </c>
      <c r="Q105" s="100">
        <f>IF(DataCollect[[#This Row],[Current Condition]]="Fair",(-0.5*LifeExpect[[#This Row],[LIFE REMAINING]]),0)</f>
        <v>0</v>
      </c>
      <c r="R105" s="100">
        <f t="shared" si="3"/>
        <v>0</v>
      </c>
      <c r="S105" s="100">
        <f>IF((LifeExpect[[#This Row],[NORMAL]]-('1. Basic Information'!$F$7-DataCollect[[#This Row],[Installation Year]]))&gt;0, LifeExpect[[#This Row],[NORMAL]]-('1. Basic Information'!$F$7-DataCollect[[#This Row],[Installation Year]]), 0)</f>
        <v>0</v>
      </c>
      <c r="T105" s="100">
        <f t="shared" si="4"/>
        <v>0</v>
      </c>
      <c r="U105" s="100">
        <f t="shared" si="5"/>
        <v>0</v>
      </c>
    </row>
    <row r="106" spans="1:21" x14ac:dyDescent="0.25">
      <c r="A106" s="100">
        <f>IF(DataCollect[[#This Row],[Category]]="Pump",15,0)</f>
        <v>0</v>
      </c>
      <c r="B106" s="100">
        <f>IF(DataCollect[[#This Row],[Category]]="Hydrant",50,0)</f>
        <v>0</v>
      </c>
      <c r="C106" s="100">
        <f>IF(DataCollect[[#This Row],[Category]]="Meter",15,0)</f>
        <v>0</v>
      </c>
      <c r="D106" s="100">
        <f>IF(DataCollect[[#This Row],[Category]]="Pipe",35,0)</f>
        <v>0</v>
      </c>
      <c r="E106" s="100">
        <f>IF(DataCollect[[#This Row],[Category]]="Source",35,0)</f>
        <v>0</v>
      </c>
      <c r="F106" s="100">
        <f>IF(DataCollect[[#This Row],[Category]]="Tank",50,0)</f>
        <v>0</v>
      </c>
      <c r="G106" s="100">
        <f>IF(DataCollect[[#This Row],[Category]]="Analytical",10,0)</f>
        <v>0</v>
      </c>
      <c r="H106" s="100">
        <f>IF(DataCollect[[#This Row],[Category]]="Treatment",10,0)</f>
        <v>0</v>
      </c>
      <c r="I106" s="100">
        <f>IF(DataCollect[[#This Row],[Category]]="Valve",35,0)</f>
        <v>0</v>
      </c>
      <c r="J106" s="100">
        <f>IF(DataCollect[[#This Row],[Category]]="Control",15,0)</f>
        <v>0</v>
      </c>
      <c r="K106" s="100">
        <f>IF(DataCollect[[#This Row],[Category]]="Safety",10,0)</f>
        <v>0</v>
      </c>
      <c r="L106" s="100">
        <f>IF(DataCollect[[#This Row],[Category]]="Building",50,0)</f>
        <v>0</v>
      </c>
      <c r="M106" s="100">
        <f>IF(DataCollect[[#This Row],[Category]]="Vehicle",8,0)</f>
        <v>0</v>
      </c>
      <c r="N106" s="100">
        <f>IF(DataCollect[[#This Row],[Category]]="Generators",20,0)</f>
        <v>0</v>
      </c>
      <c r="O106" s="100">
        <f>IF(DataCollect[[#This Row],[Category]]="Other",15,0)</f>
        <v>0</v>
      </c>
      <c r="P106" s="100">
        <f>IF(DataCollect[[#This Row],[Current Condition]]="Bad",(-1*LifeExpect[[#This Row],[LIFE REMAINING]]),0)</f>
        <v>0</v>
      </c>
      <c r="Q106" s="100">
        <f>IF(DataCollect[[#This Row],[Current Condition]]="Fair",(-0.5*LifeExpect[[#This Row],[LIFE REMAINING]]),0)</f>
        <v>0</v>
      </c>
      <c r="R106" s="100">
        <f t="shared" si="3"/>
        <v>0</v>
      </c>
      <c r="S106" s="100">
        <f>IF((LifeExpect[[#This Row],[NORMAL]]-('1. Basic Information'!$F$7-DataCollect[[#This Row],[Installation Year]]))&gt;0, LifeExpect[[#This Row],[NORMAL]]-('1. Basic Information'!$F$7-DataCollect[[#This Row],[Installation Year]]), 0)</f>
        <v>0</v>
      </c>
      <c r="T106" s="100">
        <f t="shared" si="4"/>
        <v>0</v>
      </c>
      <c r="U106" s="100">
        <f t="shared" si="5"/>
        <v>0</v>
      </c>
    </row>
    <row r="107" spans="1:21" x14ac:dyDescent="0.25">
      <c r="A107" s="100">
        <f>IF(DataCollect[[#This Row],[Category]]="Pump",15,0)</f>
        <v>0</v>
      </c>
      <c r="B107" s="100">
        <f>IF(DataCollect[[#This Row],[Category]]="Hydrant",50,0)</f>
        <v>0</v>
      </c>
      <c r="C107" s="100">
        <f>IF(DataCollect[[#This Row],[Category]]="Meter",15,0)</f>
        <v>0</v>
      </c>
      <c r="D107" s="100">
        <f>IF(DataCollect[[#This Row],[Category]]="Pipe",35,0)</f>
        <v>0</v>
      </c>
      <c r="E107" s="100">
        <f>IF(DataCollect[[#This Row],[Category]]="Source",35,0)</f>
        <v>0</v>
      </c>
      <c r="F107" s="100">
        <f>IF(DataCollect[[#This Row],[Category]]="Tank",50,0)</f>
        <v>0</v>
      </c>
      <c r="G107" s="100">
        <f>IF(DataCollect[[#This Row],[Category]]="Analytical",10,0)</f>
        <v>0</v>
      </c>
      <c r="H107" s="100">
        <f>IF(DataCollect[[#This Row],[Category]]="Treatment",10,0)</f>
        <v>0</v>
      </c>
      <c r="I107" s="100">
        <f>IF(DataCollect[[#This Row],[Category]]="Valve",35,0)</f>
        <v>0</v>
      </c>
      <c r="J107" s="100">
        <f>IF(DataCollect[[#This Row],[Category]]="Control",15,0)</f>
        <v>0</v>
      </c>
      <c r="K107" s="100">
        <f>IF(DataCollect[[#This Row],[Category]]="Safety",10,0)</f>
        <v>0</v>
      </c>
      <c r="L107" s="100">
        <f>IF(DataCollect[[#This Row],[Category]]="Building",50,0)</f>
        <v>0</v>
      </c>
      <c r="M107" s="100">
        <f>IF(DataCollect[[#This Row],[Category]]="Vehicle",8,0)</f>
        <v>0</v>
      </c>
      <c r="N107" s="100">
        <f>IF(DataCollect[[#This Row],[Category]]="Generators",20,0)</f>
        <v>0</v>
      </c>
      <c r="O107" s="100">
        <f>IF(DataCollect[[#This Row],[Category]]="Other",15,0)</f>
        <v>0</v>
      </c>
      <c r="P107" s="100">
        <f>IF(DataCollect[[#This Row],[Current Condition]]="Bad",(-1*LifeExpect[[#This Row],[LIFE REMAINING]]),0)</f>
        <v>0</v>
      </c>
      <c r="Q107" s="100">
        <f>IF(DataCollect[[#This Row],[Current Condition]]="Fair",(-0.5*LifeExpect[[#This Row],[LIFE REMAINING]]),0)</f>
        <v>0</v>
      </c>
      <c r="R107" s="100">
        <f t="shared" si="3"/>
        <v>0</v>
      </c>
      <c r="S107" s="100">
        <f>IF((LifeExpect[[#This Row],[NORMAL]]-('1. Basic Information'!$F$7-DataCollect[[#This Row],[Installation Year]]))&gt;0, LifeExpect[[#This Row],[NORMAL]]-('1. Basic Information'!$F$7-DataCollect[[#This Row],[Installation Year]]), 0)</f>
        <v>0</v>
      </c>
      <c r="T107" s="100">
        <f t="shared" si="4"/>
        <v>0</v>
      </c>
      <c r="U107" s="100">
        <f t="shared" si="5"/>
        <v>0</v>
      </c>
    </row>
    <row r="108" spans="1:21" x14ac:dyDescent="0.25">
      <c r="A108" s="100">
        <f>IF(DataCollect[[#This Row],[Category]]="Pump",15,0)</f>
        <v>0</v>
      </c>
      <c r="B108" s="100">
        <f>IF(DataCollect[[#This Row],[Category]]="Hydrant",50,0)</f>
        <v>0</v>
      </c>
      <c r="C108" s="100">
        <f>IF(DataCollect[[#This Row],[Category]]="Meter",15,0)</f>
        <v>0</v>
      </c>
      <c r="D108" s="100">
        <f>IF(DataCollect[[#This Row],[Category]]="Pipe",35,0)</f>
        <v>0</v>
      </c>
      <c r="E108" s="100">
        <f>IF(DataCollect[[#This Row],[Category]]="Source",35,0)</f>
        <v>0</v>
      </c>
      <c r="F108" s="100">
        <f>IF(DataCollect[[#This Row],[Category]]="Tank",50,0)</f>
        <v>0</v>
      </c>
      <c r="G108" s="100">
        <f>IF(DataCollect[[#This Row],[Category]]="Analytical",10,0)</f>
        <v>0</v>
      </c>
      <c r="H108" s="100">
        <f>IF(DataCollect[[#This Row],[Category]]="Treatment",10,0)</f>
        <v>0</v>
      </c>
      <c r="I108" s="100">
        <f>IF(DataCollect[[#This Row],[Category]]="Valve",35,0)</f>
        <v>0</v>
      </c>
      <c r="J108" s="100">
        <f>IF(DataCollect[[#This Row],[Category]]="Control",15,0)</f>
        <v>0</v>
      </c>
      <c r="K108" s="100">
        <f>IF(DataCollect[[#This Row],[Category]]="Safety",10,0)</f>
        <v>0</v>
      </c>
      <c r="L108" s="100">
        <f>IF(DataCollect[[#This Row],[Category]]="Building",50,0)</f>
        <v>0</v>
      </c>
      <c r="M108" s="100">
        <f>IF(DataCollect[[#This Row],[Category]]="Vehicle",8,0)</f>
        <v>0</v>
      </c>
      <c r="N108" s="100">
        <f>IF(DataCollect[[#This Row],[Category]]="Generators",20,0)</f>
        <v>0</v>
      </c>
      <c r="O108" s="100">
        <f>IF(DataCollect[[#This Row],[Category]]="Other",15,0)</f>
        <v>0</v>
      </c>
      <c r="P108" s="100">
        <f>IF(DataCollect[[#This Row],[Current Condition]]="Bad",(-1*LifeExpect[[#This Row],[LIFE REMAINING]]),0)</f>
        <v>0</v>
      </c>
      <c r="Q108" s="100">
        <f>IF(DataCollect[[#This Row],[Current Condition]]="Fair",(-0.5*LifeExpect[[#This Row],[LIFE REMAINING]]),0)</f>
        <v>0</v>
      </c>
      <c r="R108" s="100">
        <f t="shared" si="3"/>
        <v>0</v>
      </c>
      <c r="S108" s="100">
        <f>IF((LifeExpect[[#This Row],[NORMAL]]-('1. Basic Information'!$F$7-DataCollect[[#This Row],[Installation Year]]))&gt;0, LifeExpect[[#This Row],[NORMAL]]-('1. Basic Information'!$F$7-DataCollect[[#This Row],[Installation Year]]), 0)</f>
        <v>0</v>
      </c>
      <c r="T108" s="100">
        <f t="shared" si="4"/>
        <v>0</v>
      </c>
      <c r="U108" s="100">
        <f t="shared" si="5"/>
        <v>0</v>
      </c>
    </row>
    <row r="109" spans="1:21" x14ac:dyDescent="0.25">
      <c r="A109" s="100">
        <f>IF(DataCollect[[#This Row],[Category]]="Pump",15,0)</f>
        <v>0</v>
      </c>
      <c r="B109" s="100">
        <f>IF(DataCollect[[#This Row],[Category]]="Hydrant",50,0)</f>
        <v>0</v>
      </c>
      <c r="C109" s="100">
        <f>IF(DataCollect[[#This Row],[Category]]="Meter",15,0)</f>
        <v>0</v>
      </c>
      <c r="D109" s="100">
        <f>IF(DataCollect[[#This Row],[Category]]="Pipe",35,0)</f>
        <v>0</v>
      </c>
      <c r="E109" s="100">
        <f>IF(DataCollect[[#This Row],[Category]]="Source",35,0)</f>
        <v>0</v>
      </c>
      <c r="F109" s="100">
        <f>IF(DataCollect[[#This Row],[Category]]="Tank",50,0)</f>
        <v>0</v>
      </c>
      <c r="G109" s="100">
        <f>IF(DataCollect[[#This Row],[Category]]="Analytical",10,0)</f>
        <v>0</v>
      </c>
      <c r="H109" s="100">
        <f>IF(DataCollect[[#This Row],[Category]]="Treatment",10,0)</f>
        <v>0</v>
      </c>
      <c r="I109" s="100">
        <f>IF(DataCollect[[#This Row],[Category]]="Valve",35,0)</f>
        <v>0</v>
      </c>
      <c r="J109" s="100">
        <f>IF(DataCollect[[#This Row],[Category]]="Control",15,0)</f>
        <v>0</v>
      </c>
      <c r="K109" s="100">
        <f>IF(DataCollect[[#This Row],[Category]]="Safety",10,0)</f>
        <v>0</v>
      </c>
      <c r="L109" s="100">
        <f>IF(DataCollect[[#This Row],[Category]]="Building",50,0)</f>
        <v>0</v>
      </c>
      <c r="M109" s="100">
        <f>IF(DataCollect[[#This Row],[Category]]="Vehicle",8,0)</f>
        <v>0</v>
      </c>
      <c r="N109" s="100">
        <f>IF(DataCollect[[#This Row],[Category]]="Generators",20,0)</f>
        <v>0</v>
      </c>
      <c r="O109" s="100">
        <f>IF(DataCollect[[#This Row],[Category]]="Other",15,0)</f>
        <v>0</v>
      </c>
      <c r="P109" s="100">
        <f>IF(DataCollect[[#This Row],[Current Condition]]="Bad",(-1*LifeExpect[[#This Row],[LIFE REMAINING]]),0)</f>
        <v>0</v>
      </c>
      <c r="Q109" s="100">
        <f>IF(DataCollect[[#This Row],[Current Condition]]="Fair",(-0.5*LifeExpect[[#This Row],[LIFE REMAINING]]),0)</f>
        <v>0</v>
      </c>
      <c r="R109" s="100">
        <f t="shared" si="3"/>
        <v>0</v>
      </c>
      <c r="S109" s="100">
        <f>IF((LifeExpect[[#This Row],[NORMAL]]-('1. Basic Information'!$F$7-DataCollect[[#This Row],[Installation Year]]))&gt;0, LifeExpect[[#This Row],[NORMAL]]-('1. Basic Information'!$F$7-DataCollect[[#This Row],[Installation Year]]), 0)</f>
        <v>0</v>
      </c>
      <c r="T109" s="100">
        <f t="shared" si="4"/>
        <v>0</v>
      </c>
      <c r="U109" s="100">
        <f t="shared" si="5"/>
        <v>0</v>
      </c>
    </row>
    <row r="110" spans="1:21" x14ac:dyDescent="0.25">
      <c r="A110" s="100">
        <f>IF(DataCollect[[#This Row],[Category]]="Pump",15,0)</f>
        <v>0</v>
      </c>
      <c r="B110" s="100">
        <f>IF(DataCollect[[#This Row],[Category]]="Hydrant",50,0)</f>
        <v>0</v>
      </c>
      <c r="C110" s="100">
        <f>IF(DataCollect[[#This Row],[Category]]="Meter",15,0)</f>
        <v>0</v>
      </c>
      <c r="D110" s="100">
        <f>IF(DataCollect[[#This Row],[Category]]="Pipe",35,0)</f>
        <v>0</v>
      </c>
      <c r="E110" s="100">
        <f>IF(DataCollect[[#This Row],[Category]]="Source",35,0)</f>
        <v>0</v>
      </c>
      <c r="F110" s="100">
        <f>IF(DataCollect[[#This Row],[Category]]="Tank",50,0)</f>
        <v>0</v>
      </c>
      <c r="G110" s="100">
        <f>IF(DataCollect[[#This Row],[Category]]="Analytical",10,0)</f>
        <v>0</v>
      </c>
      <c r="H110" s="100">
        <f>IF(DataCollect[[#This Row],[Category]]="Treatment",10,0)</f>
        <v>0</v>
      </c>
      <c r="I110" s="100">
        <f>IF(DataCollect[[#This Row],[Category]]="Valve",35,0)</f>
        <v>0</v>
      </c>
      <c r="J110" s="100">
        <f>IF(DataCollect[[#This Row],[Category]]="Control",15,0)</f>
        <v>0</v>
      </c>
      <c r="K110" s="100">
        <f>IF(DataCollect[[#This Row],[Category]]="Safety",10,0)</f>
        <v>0</v>
      </c>
      <c r="L110" s="100">
        <f>IF(DataCollect[[#This Row],[Category]]="Building",50,0)</f>
        <v>0</v>
      </c>
      <c r="M110" s="100">
        <f>IF(DataCollect[[#This Row],[Category]]="Vehicle",8,0)</f>
        <v>0</v>
      </c>
      <c r="N110" s="100">
        <f>IF(DataCollect[[#This Row],[Category]]="Generators",20,0)</f>
        <v>0</v>
      </c>
      <c r="O110" s="100">
        <f>IF(DataCollect[[#This Row],[Category]]="Other",15,0)</f>
        <v>0</v>
      </c>
      <c r="P110" s="100">
        <f>IF(DataCollect[[#This Row],[Current Condition]]="Bad",(-1*LifeExpect[[#This Row],[LIFE REMAINING]]),0)</f>
        <v>0</v>
      </c>
      <c r="Q110" s="100">
        <f>IF(DataCollect[[#This Row],[Current Condition]]="Fair",(-0.5*LifeExpect[[#This Row],[LIFE REMAINING]]),0)</f>
        <v>0</v>
      </c>
      <c r="R110" s="100">
        <f t="shared" si="3"/>
        <v>0</v>
      </c>
      <c r="S110" s="100">
        <f>IF((LifeExpect[[#This Row],[NORMAL]]-('1. Basic Information'!$F$7-DataCollect[[#This Row],[Installation Year]]))&gt;0, LifeExpect[[#This Row],[NORMAL]]-('1. Basic Information'!$F$7-DataCollect[[#This Row],[Installation Year]]), 0)</f>
        <v>0</v>
      </c>
      <c r="T110" s="100">
        <f t="shared" si="4"/>
        <v>0</v>
      </c>
      <c r="U110" s="100">
        <f t="shared" si="5"/>
        <v>0</v>
      </c>
    </row>
    <row r="111" spans="1:21" x14ac:dyDescent="0.25">
      <c r="A111" s="100">
        <f>IF(DataCollect[[#This Row],[Category]]="Pump",15,0)</f>
        <v>0</v>
      </c>
      <c r="B111" s="100">
        <f>IF(DataCollect[[#This Row],[Category]]="Hydrant",50,0)</f>
        <v>0</v>
      </c>
      <c r="C111" s="100">
        <f>IF(DataCollect[[#This Row],[Category]]="Meter",15,0)</f>
        <v>0</v>
      </c>
      <c r="D111" s="100">
        <f>IF(DataCollect[[#This Row],[Category]]="Pipe",35,0)</f>
        <v>0</v>
      </c>
      <c r="E111" s="100">
        <f>IF(DataCollect[[#This Row],[Category]]="Source",35,0)</f>
        <v>0</v>
      </c>
      <c r="F111" s="100">
        <f>IF(DataCollect[[#This Row],[Category]]="Tank",50,0)</f>
        <v>0</v>
      </c>
      <c r="G111" s="100">
        <f>IF(DataCollect[[#This Row],[Category]]="Analytical",10,0)</f>
        <v>0</v>
      </c>
      <c r="H111" s="100">
        <f>IF(DataCollect[[#This Row],[Category]]="Treatment",10,0)</f>
        <v>0</v>
      </c>
      <c r="I111" s="100">
        <f>IF(DataCollect[[#This Row],[Category]]="Valve",35,0)</f>
        <v>0</v>
      </c>
      <c r="J111" s="100">
        <f>IF(DataCollect[[#This Row],[Category]]="Control",15,0)</f>
        <v>0</v>
      </c>
      <c r="K111" s="100">
        <f>IF(DataCollect[[#This Row],[Category]]="Safety",10,0)</f>
        <v>0</v>
      </c>
      <c r="L111" s="100">
        <f>IF(DataCollect[[#This Row],[Category]]="Building",50,0)</f>
        <v>0</v>
      </c>
      <c r="M111" s="100">
        <f>IF(DataCollect[[#This Row],[Category]]="Vehicle",8,0)</f>
        <v>0</v>
      </c>
      <c r="N111" s="100">
        <f>IF(DataCollect[[#This Row],[Category]]="Generators",20,0)</f>
        <v>0</v>
      </c>
      <c r="O111" s="100">
        <f>IF(DataCollect[[#This Row],[Category]]="Other",15,0)</f>
        <v>0</v>
      </c>
      <c r="P111" s="100">
        <f>IF(DataCollect[[#This Row],[Current Condition]]="Bad",(-1*LifeExpect[[#This Row],[LIFE REMAINING]]),0)</f>
        <v>0</v>
      </c>
      <c r="Q111" s="100">
        <f>IF(DataCollect[[#This Row],[Current Condition]]="Fair",(-0.5*LifeExpect[[#This Row],[LIFE REMAINING]]),0)</f>
        <v>0</v>
      </c>
      <c r="R111" s="100">
        <f t="shared" si="3"/>
        <v>0</v>
      </c>
      <c r="S111" s="100">
        <f>IF((LifeExpect[[#This Row],[NORMAL]]-('1. Basic Information'!$F$7-DataCollect[[#This Row],[Installation Year]]))&gt;0, LifeExpect[[#This Row],[NORMAL]]-('1. Basic Information'!$F$7-DataCollect[[#This Row],[Installation Year]]), 0)</f>
        <v>0</v>
      </c>
      <c r="T111" s="100">
        <f t="shared" si="4"/>
        <v>0</v>
      </c>
      <c r="U111" s="100">
        <f t="shared" si="5"/>
        <v>0</v>
      </c>
    </row>
    <row r="112" spans="1:21" x14ac:dyDescent="0.25">
      <c r="A112" s="100">
        <f>IF(DataCollect[[#This Row],[Category]]="Pump",15,0)</f>
        <v>0</v>
      </c>
      <c r="B112" s="100">
        <f>IF(DataCollect[[#This Row],[Category]]="Hydrant",50,0)</f>
        <v>0</v>
      </c>
      <c r="C112" s="100">
        <f>IF(DataCollect[[#This Row],[Category]]="Meter",15,0)</f>
        <v>0</v>
      </c>
      <c r="D112" s="100">
        <f>IF(DataCollect[[#This Row],[Category]]="Pipe",35,0)</f>
        <v>0</v>
      </c>
      <c r="E112" s="100">
        <f>IF(DataCollect[[#This Row],[Category]]="Source",35,0)</f>
        <v>0</v>
      </c>
      <c r="F112" s="100">
        <f>IF(DataCollect[[#This Row],[Category]]="Tank",50,0)</f>
        <v>0</v>
      </c>
      <c r="G112" s="100">
        <f>IF(DataCollect[[#This Row],[Category]]="Analytical",10,0)</f>
        <v>0</v>
      </c>
      <c r="H112" s="100">
        <f>IF(DataCollect[[#This Row],[Category]]="Treatment",10,0)</f>
        <v>0</v>
      </c>
      <c r="I112" s="100">
        <f>IF(DataCollect[[#This Row],[Category]]="Valve",35,0)</f>
        <v>0</v>
      </c>
      <c r="J112" s="100">
        <f>IF(DataCollect[[#This Row],[Category]]="Control",15,0)</f>
        <v>0</v>
      </c>
      <c r="K112" s="100">
        <f>IF(DataCollect[[#This Row],[Category]]="Safety",10,0)</f>
        <v>0</v>
      </c>
      <c r="L112" s="100">
        <f>IF(DataCollect[[#This Row],[Category]]="Building",50,0)</f>
        <v>0</v>
      </c>
      <c r="M112" s="100">
        <f>IF(DataCollect[[#This Row],[Category]]="Vehicle",8,0)</f>
        <v>0</v>
      </c>
      <c r="N112" s="100">
        <f>IF(DataCollect[[#This Row],[Category]]="Generators",20,0)</f>
        <v>0</v>
      </c>
      <c r="O112" s="100">
        <f>IF(DataCollect[[#This Row],[Category]]="Other",15,0)</f>
        <v>0</v>
      </c>
      <c r="P112" s="100">
        <f>IF(DataCollect[[#This Row],[Current Condition]]="Bad",(-1*LifeExpect[[#This Row],[LIFE REMAINING]]),0)</f>
        <v>0</v>
      </c>
      <c r="Q112" s="100">
        <f>IF(DataCollect[[#This Row],[Current Condition]]="Fair",(-0.5*LifeExpect[[#This Row],[LIFE REMAINING]]),0)</f>
        <v>0</v>
      </c>
      <c r="R112" s="100">
        <f t="shared" si="3"/>
        <v>0</v>
      </c>
      <c r="S112" s="100">
        <f>IF((LifeExpect[[#This Row],[NORMAL]]-('1. Basic Information'!$F$7-DataCollect[[#This Row],[Installation Year]]))&gt;0, LifeExpect[[#This Row],[NORMAL]]-('1. Basic Information'!$F$7-DataCollect[[#This Row],[Installation Year]]), 0)</f>
        <v>0</v>
      </c>
      <c r="T112" s="100">
        <f t="shared" si="4"/>
        <v>0</v>
      </c>
      <c r="U112" s="100">
        <f t="shared" si="5"/>
        <v>0</v>
      </c>
    </row>
    <row r="113" spans="1:21" x14ac:dyDescent="0.25">
      <c r="A113" s="100">
        <f>IF(DataCollect[[#This Row],[Category]]="Pump",15,0)</f>
        <v>0</v>
      </c>
      <c r="B113" s="100">
        <f>IF(DataCollect[[#This Row],[Category]]="Hydrant",50,0)</f>
        <v>0</v>
      </c>
      <c r="C113" s="100">
        <f>IF(DataCollect[[#This Row],[Category]]="Meter",15,0)</f>
        <v>0</v>
      </c>
      <c r="D113" s="100">
        <f>IF(DataCollect[[#This Row],[Category]]="Pipe",35,0)</f>
        <v>0</v>
      </c>
      <c r="E113" s="100">
        <f>IF(DataCollect[[#This Row],[Category]]="Source",35,0)</f>
        <v>0</v>
      </c>
      <c r="F113" s="100">
        <f>IF(DataCollect[[#This Row],[Category]]="Tank",50,0)</f>
        <v>0</v>
      </c>
      <c r="G113" s="100">
        <f>IF(DataCollect[[#This Row],[Category]]="Analytical",10,0)</f>
        <v>0</v>
      </c>
      <c r="H113" s="100">
        <f>IF(DataCollect[[#This Row],[Category]]="Treatment",10,0)</f>
        <v>0</v>
      </c>
      <c r="I113" s="100">
        <f>IF(DataCollect[[#This Row],[Category]]="Valve",35,0)</f>
        <v>0</v>
      </c>
      <c r="J113" s="100">
        <f>IF(DataCollect[[#This Row],[Category]]="Control",15,0)</f>
        <v>0</v>
      </c>
      <c r="K113" s="100">
        <f>IF(DataCollect[[#This Row],[Category]]="Safety",10,0)</f>
        <v>0</v>
      </c>
      <c r="L113" s="100">
        <f>IF(DataCollect[[#This Row],[Category]]="Building",50,0)</f>
        <v>0</v>
      </c>
      <c r="M113" s="100">
        <f>IF(DataCollect[[#This Row],[Category]]="Vehicle",8,0)</f>
        <v>0</v>
      </c>
      <c r="N113" s="100">
        <f>IF(DataCollect[[#This Row],[Category]]="Generators",20,0)</f>
        <v>0</v>
      </c>
      <c r="O113" s="100">
        <f>IF(DataCollect[[#This Row],[Category]]="Other",15,0)</f>
        <v>0</v>
      </c>
      <c r="P113" s="100">
        <f>IF(DataCollect[[#This Row],[Current Condition]]="Bad",(-1*LifeExpect[[#This Row],[LIFE REMAINING]]),0)</f>
        <v>0</v>
      </c>
      <c r="Q113" s="100">
        <f>IF(DataCollect[[#This Row],[Current Condition]]="Fair",(-0.5*LifeExpect[[#This Row],[LIFE REMAINING]]),0)</f>
        <v>0</v>
      </c>
      <c r="R113" s="100">
        <f t="shared" si="3"/>
        <v>0</v>
      </c>
      <c r="S113" s="100">
        <f>IF((LifeExpect[[#This Row],[NORMAL]]-('1. Basic Information'!$F$7-DataCollect[[#This Row],[Installation Year]]))&gt;0, LifeExpect[[#This Row],[NORMAL]]-('1. Basic Information'!$F$7-DataCollect[[#This Row],[Installation Year]]), 0)</f>
        <v>0</v>
      </c>
      <c r="T113" s="100">
        <f t="shared" si="4"/>
        <v>0</v>
      </c>
      <c r="U113" s="100">
        <f t="shared" si="5"/>
        <v>0</v>
      </c>
    </row>
    <row r="114" spans="1:21" x14ac:dyDescent="0.25">
      <c r="A114" s="100">
        <f>IF(DataCollect[[#This Row],[Category]]="Pump",15,0)</f>
        <v>0</v>
      </c>
      <c r="B114" s="100">
        <f>IF(DataCollect[[#This Row],[Category]]="Hydrant",50,0)</f>
        <v>0</v>
      </c>
      <c r="C114" s="100">
        <f>IF(DataCollect[[#This Row],[Category]]="Meter",15,0)</f>
        <v>0</v>
      </c>
      <c r="D114" s="100">
        <f>IF(DataCollect[[#This Row],[Category]]="Pipe",35,0)</f>
        <v>0</v>
      </c>
      <c r="E114" s="100">
        <f>IF(DataCollect[[#This Row],[Category]]="Source",35,0)</f>
        <v>0</v>
      </c>
      <c r="F114" s="100">
        <f>IF(DataCollect[[#This Row],[Category]]="Tank",50,0)</f>
        <v>0</v>
      </c>
      <c r="G114" s="100">
        <f>IF(DataCollect[[#This Row],[Category]]="Analytical",10,0)</f>
        <v>0</v>
      </c>
      <c r="H114" s="100">
        <f>IF(DataCollect[[#This Row],[Category]]="Treatment",10,0)</f>
        <v>0</v>
      </c>
      <c r="I114" s="100">
        <f>IF(DataCollect[[#This Row],[Category]]="Valve",35,0)</f>
        <v>0</v>
      </c>
      <c r="J114" s="100">
        <f>IF(DataCollect[[#This Row],[Category]]="Control",15,0)</f>
        <v>0</v>
      </c>
      <c r="K114" s="100">
        <f>IF(DataCollect[[#This Row],[Category]]="Safety",10,0)</f>
        <v>0</v>
      </c>
      <c r="L114" s="100">
        <f>IF(DataCollect[[#This Row],[Category]]="Building",50,0)</f>
        <v>0</v>
      </c>
      <c r="M114" s="100">
        <f>IF(DataCollect[[#This Row],[Category]]="Vehicle",8,0)</f>
        <v>0</v>
      </c>
      <c r="N114" s="100">
        <f>IF(DataCollect[[#This Row],[Category]]="Generators",20,0)</f>
        <v>0</v>
      </c>
      <c r="O114" s="100">
        <f>IF(DataCollect[[#This Row],[Category]]="Other",15,0)</f>
        <v>0</v>
      </c>
      <c r="P114" s="100">
        <f>IF(DataCollect[[#This Row],[Current Condition]]="Bad",(-1*LifeExpect[[#This Row],[LIFE REMAINING]]),0)</f>
        <v>0</v>
      </c>
      <c r="Q114" s="100">
        <f>IF(DataCollect[[#This Row],[Current Condition]]="Fair",(-0.5*LifeExpect[[#This Row],[LIFE REMAINING]]),0)</f>
        <v>0</v>
      </c>
      <c r="R114" s="100">
        <f t="shared" si="3"/>
        <v>0</v>
      </c>
      <c r="S114" s="100">
        <f>IF((LifeExpect[[#This Row],[NORMAL]]-('1. Basic Information'!$F$7-DataCollect[[#This Row],[Installation Year]]))&gt;0, LifeExpect[[#This Row],[NORMAL]]-('1. Basic Information'!$F$7-DataCollect[[#This Row],[Installation Year]]), 0)</f>
        <v>0</v>
      </c>
      <c r="T114" s="100">
        <f t="shared" si="4"/>
        <v>0</v>
      </c>
      <c r="U114" s="100">
        <f t="shared" si="5"/>
        <v>0</v>
      </c>
    </row>
    <row r="115" spans="1:21" x14ac:dyDescent="0.25">
      <c r="A115" s="100">
        <f>IF(DataCollect[[#This Row],[Category]]="Pump",15,0)</f>
        <v>0</v>
      </c>
      <c r="B115" s="100">
        <f>IF(DataCollect[[#This Row],[Category]]="Hydrant",50,0)</f>
        <v>0</v>
      </c>
      <c r="C115" s="100">
        <f>IF(DataCollect[[#This Row],[Category]]="Meter",15,0)</f>
        <v>0</v>
      </c>
      <c r="D115" s="100">
        <f>IF(DataCollect[[#This Row],[Category]]="Pipe",35,0)</f>
        <v>0</v>
      </c>
      <c r="E115" s="100">
        <f>IF(DataCollect[[#This Row],[Category]]="Source",35,0)</f>
        <v>0</v>
      </c>
      <c r="F115" s="100">
        <f>IF(DataCollect[[#This Row],[Category]]="Tank",50,0)</f>
        <v>0</v>
      </c>
      <c r="G115" s="100">
        <f>IF(DataCollect[[#This Row],[Category]]="Analytical",10,0)</f>
        <v>0</v>
      </c>
      <c r="H115" s="100">
        <f>IF(DataCollect[[#This Row],[Category]]="Treatment",10,0)</f>
        <v>0</v>
      </c>
      <c r="I115" s="100">
        <f>IF(DataCollect[[#This Row],[Category]]="Valve",35,0)</f>
        <v>0</v>
      </c>
      <c r="J115" s="100">
        <f>IF(DataCollect[[#This Row],[Category]]="Control",15,0)</f>
        <v>0</v>
      </c>
      <c r="K115" s="100">
        <f>IF(DataCollect[[#This Row],[Category]]="Safety",10,0)</f>
        <v>0</v>
      </c>
      <c r="L115" s="100">
        <f>IF(DataCollect[[#This Row],[Category]]="Building",50,0)</f>
        <v>0</v>
      </c>
      <c r="M115" s="100">
        <f>IF(DataCollect[[#This Row],[Category]]="Vehicle",8,0)</f>
        <v>0</v>
      </c>
      <c r="N115" s="100">
        <f>IF(DataCollect[[#This Row],[Category]]="Generators",20,0)</f>
        <v>0</v>
      </c>
      <c r="O115" s="100">
        <f>IF(DataCollect[[#This Row],[Category]]="Other",15,0)</f>
        <v>0</v>
      </c>
      <c r="P115" s="100">
        <f>IF(DataCollect[[#This Row],[Current Condition]]="Bad",(-1*LifeExpect[[#This Row],[LIFE REMAINING]]),0)</f>
        <v>0</v>
      </c>
      <c r="Q115" s="100">
        <f>IF(DataCollect[[#This Row],[Current Condition]]="Fair",(-0.5*LifeExpect[[#This Row],[LIFE REMAINING]]),0)</f>
        <v>0</v>
      </c>
      <c r="R115" s="100">
        <f t="shared" si="3"/>
        <v>0</v>
      </c>
      <c r="S115" s="100">
        <f>IF((LifeExpect[[#This Row],[NORMAL]]-('1. Basic Information'!$F$7-DataCollect[[#This Row],[Installation Year]]))&gt;0, LifeExpect[[#This Row],[NORMAL]]-('1. Basic Information'!$F$7-DataCollect[[#This Row],[Installation Year]]), 0)</f>
        <v>0</v>
      </c>
      <c r="T115" s="100">
        <f t="shared" si="4"/>
        <v>0</v>
      </c>
      <c r="U115" s="100">
        <f t="shared" si="5"/>
        <v>0</v>
      </c>
    </row>
    <row r="116" spans="1:21" x14ac:dyDescent="0.25">
      <c r="A116" s="100">
        <f>IF(DataCollect[[#This Row],[Category]]="Pump",15,0)</f>
        <v>0</v>
      </c>
      <c r="B116" s="100">
        <f>IF(DataCollect[[#This Row],[Category]]="Hydrant",50,0)</f>
        <v>0</v>
      </c>
      <c r="C116" s="100">
        <f>IF(DataCollect[[#This Row],[Category]]="Meter",15,0)</f>
        <v>0</v>
      </c>
      <c r="D116" s="100">
        <f>IF(DataCollect[[#This Row],[Category]]="Pipe",35,0)</f>
        <v>0</v>
      </c>
      <c r="E116" s="100">
        <f>IF(DataCollect[[#This Row],[Category]]="Source",35,0)</f>
        <v>0</v>
      </c>
      <c r="F116" s="100">
        <f>IF(DataCollect[[#This Row],[Category]]="Tank",50,0)</f>
        <v>0</v>
      </c>
      <c r="G116" s="100">
        <f>IF(DataCollect[[#This Row],[Category]]="Analytical",10,0)</f>
        <v>0</v>
      </c>
      <c r="H116" s="100">
        <f>IF(DataCollect[[#This Row],[Category]]="Treatment",10,0)</f>
        <v>0</v>
      </c>
      <c r="I116" s="100">
        <f>IF(DataCollect[[#This Row],[Category]]="Valve",35,0)</f>
        <v>0</v>
      </c>
      <c r="J116" s="100">
        <f>IF(DataCollect[[#This Row],[Category]]="Control",15,0)</f>
        <v>0</v>
      </c>
      <c r="K116" s="100">
        <f>IF(DataCollect[[#This Row],[Category]]="Safety",10,0)</f>
        <v>0</v>
      </c>
      <c r="L116" s="100">
        <f>IF(DataCollect[[#This Row],[Category]]="Building",50,0)</f>
        <v>0</v>
      </c>
      <c r="M116" s="100">
        <f>IF(DataCollect[[#This Row],[Category]]="Vehicle",8,0)</f>
        <v>0</v>
      </c>
      <c r="N116" s="100">
        <f>IF(DataCollect[[#This Row],[Category]]="Generators",20,0)</f>
        <v>0</v>
      </c>
      <c r="O116" s="100">
        <f>IF(DataCollect[[#This Row],[Category]]="Other",15,0)</f>
        <v>0</v>
      </c>
      <c r="P116" s="100">
        <f>IF(DataCollect[[#This Row],[Current Condition]]="Bad",(-1*LifeExpect[[#This Row],[LIFE REMAINING]]),0)</f>
        <v>0</v>
      </c>
      <c r="Q116" s="100">
        <f>IF(DataCollect[[#This Row],[Current Condition]]="Fair",(-0.5*LifeExpect[[#This Row],[LIFE REMAINING]]),0)</f>
        <v>0</v>
      </c>
      <c r="R116" s="100">
        <f t="shared" si="3"/>
        <v>0</v>
      </c>
      <c r="S116" s="100">
        <f>IF((LifeExpect[[#This Row],[NORMAL]]-('1. Basic Information'!$F$7-DataCollect[[#This Row],[Installation Year]]))&gt;0, LifeExpect[[#This Row],[NORMAL]]-('1. Basic Information'!$F$7-DataCollect[[#This Row],[Installation Year]]), 0)</f>
        <v>0</v>
      </c>
      <c r="T116" s="100">
        <f t="shared" si="4"/>
        <v>0</v>
      </c>
      <c r="U116" s="100">
        <f t="shared" si="5"/>
        <v>0</v>
      </c>
    </row>
    <row r="117" spans="1:21" x14ac:dyDescent="0.25">
      <c r="A117" s="100">
        <f>IF(DataCollect[[#This Row],[Category]]="Pump",15,0)</f>
        <v>0</v>
      </c>
      <c r="B117" s="100">
        <f>IF(DataCollect[[#This Row],[Category]]="Hydrant",50,0)</f>
        <v>0</v>
      </c>
      <c r="C117" s="100">
        <f>IF(DataCollect[[#This Row],[Category]]="Meter",15,0)</f>
        <v>0</v>
      </c>
      <c r="D117" s="100">
        <f>IF(DataCollect[[#This Row],[Category]]="Pipe",35,0)</f>
        <v>0</v>
      </c>
      <c r="E117" s="100">
        <f>IF(DataCollect[[#This Row],[Category]]="Source",35,0)</f>
        <v>0</v>
      </c>
      <c r="F117" s="100">
        <f>IF(DataCollect[[#This Row],[Category]]="Tank",50,0)</f>
        <v>0</v>
      </c>
      <c r="G117" s="100">
        <f>IF(DataCollect[[#This Row],[Category]]="Analytical",10,0)</f>
        <v>0</v>
      </c>
      <c r="H117" s="100">
        <f>IF(DataCollect[[#This Row],[Category]]="Treatment",10,0)</f>
        <v>0</v>
      </c>
      <c r="I117" s="100">
        <f>IF(DataCollect[[#This Row],[Category]]="Valve",35,0)</f>
        <v>0</v>
      </c>
      <c r="J117" s="100">
        <f>IF(DataCollect[[#This Row],[Category]]="Control",15,0)</f>
        <v>0</v>
      </c>
      <c r="K117" s="100">
        <f>IF(DataCollect[[#This Row],[Category]]="Safety",10,0)</f>
        <v>0</v>
      </c>
      <c r="L117" s="100">
        <f>IF(DataCollect[[#This Row],[Category]]="Building",50,0)</f>
        <v>0</v>
      </c>
      <c r="M117" s="100">
        <f>IF(DataCollect[[#This Row],[Category]]="Vehicle",8,0)</f>
        <v>0</v>
      </c>
      <c r="N117" s="100">
        <f>IF(DataCollect[[#This Row],[Category]]="Generators",20,0)</f>
        <v>0</v>
      </c>
      <c r="O117" s="100">
        <f>IF(DataCollect[[#This Row],[Category]]="Other",15,0)</f>
        <v>0</v>
      </c>
      <c r="P117" s="100">
        <f>IF(DataCollect[[#This Row],[Current Condition]]="Bad",(-1*LifeExpect[[#This Row],[LIFE REMAINING]]),0)</f>
        <v>0</v>
      </c>
      <c r="Q117" s="100">
        <f>IF(DataCollect[[#This Row],[Current Condition]]="Fair",(-0.5*LifeExpect[[#This Row],[LIFE REMAINING]]),0)</f>
        <v>0</v>
      </c>
      <c r="R117" s="100">
        <f t="shared" si="3"/>
        <v>0</v>
      </c>
      <c r="S117" s="100">
        <f>IF((LifeExpect[[#This Row],[NORMAL]]-('1. Basic Information'!$F$7-DataCollect[[#This Row],[Installation Year]]))&gt;0, LifeExpect[[#This Row],[NORMAL]]-('1. Basic Information'!$F$7-DataCollect[[#This Row],[Installation Year]]), 0)</f>
        <v>0</v>
      </c>
      <c r="T117" s="100">
        <f t="shared" si="4"/>
        <v>0</v>
      </c>
      <c r="U117" s="100">
        <f t="shared" si="5"/>
        <v>0</v>
      </c>
    </row>
    <row r="118" spans="1:21" x14ac:dyDescent="0.25">
      <c r="A118" s="100">
        <f>IF(DataCollect[[#This Row],[Category]]="Pump",15,0)</f>
        <v>0</v>
      </c>
      <c r="B118" s="100">
        <f>IF(DataCollect[[#This Row],[Category]]="Hydrant",50,0)</f>
        <v>0</v>
      </c>
      <c r="C118" s="100">
        <f>IF(DataCollect[[#This Row],[Category]]="Meter",15,0)</f>
        <v>0</v>
      </c>
      <c r="D118" s="100">
        <f>IF(DataCollect[[#This Row],[Category]]="Pipe",35,0)</f>
        <v>0</v>
      </c>
      <c r="E118" s="100">
        <f>IF(DataCollect[[#This Row],[Category]]="Source",35,0)</f>
        <v>0</v>
      </c>
      <c r="F118" s="100">
        <f>IF(DataCollect[[#This Row],[Category]]="Tank",50,0)</f>
        <v>0</v>
      </c>
      <c r="G118" s="100">
        <f>IF(DataCollect[[#This Row],[Category]]="Analytical",10,0)</f>
        <v>0</v>
      </c>
      <c r="H118" s="100">
        <f>IF(DataCollect[[#This Row],[Category]]="Treatment",10,0)</f>
        <v>0</v>
      </c>
      <c r="I118" s="100">
        <f>IF(DataCollect[[#This Row],[Category]]="Valve",35,0)</f>
        <v>0</v>
      </c>
      <c r="J118" s="100">
        <f>IF(DataCollect[[#This Row],[Category]]="Control",15,0)</f>
        <v>0</v>
      </c>
      <c r="K118" s="100">
        <f>IF(DataCollect[[#This Row],[Category]]="Safety",10,0)</f>
        <v>0</v>
      </c>
      <c r="L118" s="100">
        <f>IF(DataCollect[[#This Row],[Category]]="Building",50,0)</f>
        <v>0</v>
      </c>
      <c r="M118" s="100">
        <f>IF(DataCollect[[#This Row],[Category]]="Vehicle",8,0)</f>
        <v>0</v>
      </c>
      <c r="N118" s="100">
        <f>IF(DataCollect[[#This Row],[Category]]="Generators",20,0)</f>
        <v>0</v>
      </c>
      <c r="O118" s="100">
        <f>IF(DataCollect[[#This Row],[Category]]="Other",15,0)</f>
        <v>0</v>
      </c>
      <c r="P118" s="100">
        <f>IF(DataCollect[[#This Row],[Current Condition]]="Bad",(-1*LifeExpect[[#This Row],[LIFE REMAINING]]),0)</f>
        <v>0</v>
      </c>
      <c r="Q118" s="100">
        <f>IF(DataCollect[[#This Row],[Current Condition]]="Fair",(-0.5*LifeExpect[[#This Row],[LIFE REMAINING]]),0)</f>
        <v>0</v>
      </c>
      <c r="R118" s="100">
        <f t="shared" si="3"/>
        <v>0</v>
      </c>
      <c r="S118" s="100">
        <f>IF((LifeExpect[[#This Row],[NORMAL]]-('1. Basic Information'!$F$7-DataCollect[[#This Row],[Installation Year]]))&gt;0, LifeExpect[[#This Row],[NORMAL]]-('1. Basic Information'!$F$7-DataCollect[[#This Row],[Installation Year]]), 0)</f>
        <v>0</v>
      </c>
      <c r="T118" s="100">
        <f t="shared" si="4"/>
        <v>0</v>
      </c>
      <c r="U118" s="100">
        <f t="shared" si="5"/>
        <v>0</v>
      </c>
    </row>
    <row r="119" spans="1:21" x14ac:dyDescent="0.25">
      <c r="A119" s="100">
        <f>IF(DataCollect[[#This Row],[Category]]="Pump",15,0)</f>
        <v>0</v>
      </c>
      <c r="B119" s="100">
        <f>IF(DataCollect[[#This Row],[Category]]="Hydrant",50,0)</f>
        <v>0</v>
      </c>
      <c r="C119" s="100">
        <f>IF(DataCollect[[#This Row],[Category]]="Meter",15,0)</f>
        <v>0</v>
      </c>
      <c r="D119" s="100">
        <f>IF(DataCollect[[#This Row],[Category]]="Pipe",35,0)</f>
        <v>0</v>
      </c>
      <c r="E119" s="100">
        <f>IF(DataCollect[[#This Row],[Category]]="Source",35,0)</f>
        <v>0</v>
      </c>
      <c r="F119" s="100">
        <f>IF(DataCollect[[#This Row],[Category]]="Tank",50,0)</f>
        <v>0</v>
      </c>
      <c r="G119" s="100">
        <f>IF(DataCollect[[#This Row],[Category]]="Analytical",10,0)</f>
        <v>0</v>
      </c>
      <c r="H119" s="100">
        <f>IF(DataCollect[[#This Row],[Category]]="Treatment",10,0)</f>
        <v>0</v>
      </c>
      <c r="I119" s="100">
        <f>IF(DataCollect[[#This Row],[Category]]="Valve",35,0)</f>
        <v>0</v>
      </c>
      <c r="J119" s="100">
        <f>IF(DataCollect[[#This Row],[Category]]="Control",15,0)</f>
        <v>0</v>
      </c>
      <c r="K119" s="100">
        <f>IF(DataCollect[[#This Row],[Category]]="Safety",10,0)</f>
        <v>0</v>
      </c>
      <c r="L119" s="100">
        <f>IF(DataCollect[[#This Row],[Category]]="Building",50,0)</f>
        <v>0</v>
      </c>
      <c r="M119" s="100">
        <f>IF(DataCollect[[#This Row],[Category]]="Vehicle",8,0)</f>
        <v>0</v>
      </c>
      <c r="N119" s="100">
        <f>IF(DataCollect[[#This Row],[Category]]="Generators",20,0)</f>
        <v>0</v>
      </c>
      <c r="O119" s="100">
        <f>IF(DataCollect[[#This Row],[Category]]="Other",15,0)</f>
        <v>0</v>
      </c>
      <c r="P119" s="100">
        <f>IF(DataCollect[[#This Row],[Current Condition]]="Bad",(-1*LifeExpect[[#This Row],[LIFE REMAINING]]),0)</f>
        <v>0</v>
      </c>
      <c r="Q119" s="100">
        <f>IF(DataCollect[[#This Row],[Current Condition]]="Fair",(-0.5*LifeExpect[[#This Row],[LIFE REMAINING]]),0)</f>
        <v>0</v>
      </c>
      <c r="R119" s="100">
        <f t="shared" si="3"/>
        <v>0</v>
      </c>
      <c r="S119" s="100">
        <f>IF((LifeExpect[[#This Row],[NORMAL]]-('1. Basic Information'!$F$7-DataCollect[[#This Row],[Installation Year]]))&gt;0, LifeExpect[[#This Row],[NORMAL]]-('1. Basic Information'!$F$7-DataCollect[[#This Row],[Installation Year]]), 0)</f>
        <v>0</v>
      </c>
      <c r="T119" s="100">
        <f t="shared" si="4"/>
        <v>0</v>
      </c>
      <c r="U119" s="100">
        <f t="shared" si="5"/>
        <v>0</v>
      </c>
    </row>
    <row r="120" spans="1:21" x14ac:dyDescent="0.25">
      <c r="A120" s="100">
        <f>IF(DataCollect[[#This Row],[Category]]="Pump",15,0)</f>
        <v>0</v>
      </c>
      <c r="B120" s="100">
        <f>IF(DataCollect[[#This Row],[Category]]="Hydrant",50,0)</f>
        <v>0</v>
      </c>
      <c r="C120" s="100">
        <f>IF(DataCollect[[#This Row],[Category]]="Meter",15,0)</f>
        <v>0</v>
      </c>
      <c r="D120" s="100">
        <f>IF(DataCollect[[#This Row],[Category]]="Pipe",35,0)</f>
        <v>0</v>
      </c>
      <c r="E120" s="100">
        <f>IF(DataCollect[[#This Row],[Category]]="Source",35,0)</f>
        <v>0</v>
      </c>
      <c r="F120" s="100">
        <f>IF(DataCollect[[#This Row],[Category]]="Tank",50,0)</f>
        <v>0</v>
      </c>
      <c r="G120" s="100">
        <f>IF(DataCollect[[#This Row],[Category]]="Analytical",10,0)</f>
        <v>0</v>
      </c>
      <c r="H120" s="100">
        <f>IF(DataCollect[[#This Row],[Category]]="Treatment",10,0)</f>
        <v>0</v>
      </c>
      <c r="I120" s="100">
        <f>IF(DataCollect[[#This Row],[Category]]="Valve",35,0)</f>
        <v>0</v>
      </c>
      <c r="J120" s="100">
        <f>IF(DataCollect[[#This Row],[Category]]="Control",15,0)</f>
        <v>0</v>
      </c>
      <c r="K120" s="100">
        <f>IF(DataCollect[[#This Row],[Category]]="Safety",10,0)</f>
        <v>0</v>
      </c>
      <c r="L120" s="100">
        <f>IF(DataCollect[[#This Row],[Category]]="Building",50,0)</f>
        <v>0</v>
      </c>
      <c r="M120" s="100">
        <f>IF(DataCollect[[#This Row],[Category]]="Vehicle",8,0)</f>
        <v>0</v>
      </c>
      <c r="N120" s="100">
        <f>IF(DataCollect[[#This Row],[Category]]="Generators",20,0)</f>
        <v>0</v>
      </c>
      <c r="O120" s="100">
        <f>IF(DataCollect[[#This Row],[Category]]="Other",15,0)</f>
        <v>0</v>
      </c>
      <c r="P120" s="100">
        <f>IF(DataCollect[[#This Row],[Current Condition]]="Bad",(-1*LifeExpect[[#This Row],[LIFE REMAINING]]),0)</f>
        <v>0</v>
      </c>
      <c r="Q120" s="100">
        <f>IF(DataCollect[[#This Row],[Current Condition]]="Fair",(-0.5*LifeExpect[[#This Row],[LIFE REMAINING]]),0)</f>
        <v>0</v>
      </c>
      <c r="R120" s="100">
        <f t="shared" si="3"/>
        <v>0</v>
      </c>
      <c r="S120" s="100">
        <f>IF((LifeExpect[[#This Row],[NORMAL]]-('1. Basic Information'!$F$7-DataCollect[[#This Row],[Installation Year]]))&gt;0, LifeExpect[[#This Row],[NORMAL]]-('1. Basic Information'!$F$7-DataCollect[[#This Row],[Installation Year]]), 0)</f>
        <v>0</v>
      </c>
      <c r="T120" s="100">
        <f t="shared" si="4"/>
        <v>0</v>
      </c>
      <c r="U120" s="100">
        <f t="shared" si="5"/>
        <v>0</v>
      </c>
    </row>
    <row r="121" spans="1:21" x14ac:dyDescent="0.25">
      <c r="A121" s="100">
        <f>IF(DataCollect[[#This Row],[Category]]="Pump",15,0)</f>
        <v>0</v>
      </c>
      <c r="B121" s="100">
        <f>IF(DataCollect[[#This Row],[Category]]="Hydrant",50,0)</f>
        <v>0</v>
      </c>
      <c r="C121" s="100">
        <f>IF(DataCollect[[#This Row],[Category]]="Meter",15,0)</f>
        <v>0</v>
      </c>
      <c r="D121" s="100">
        <f>IF(DataCollect[[#This Row],[Category]]="Pipe",35,0)</f>
        <v>0</v>
      </c>
      <c r="E121" s="100">
        <f>IF(DataCollect[[#This Row],[Category]]="Source",35,0)</f>
        <v>0</v>
      </c>
      <c r="F121" s="100">
        <f>IF(DataCollect[[#This Row],[Category]]="Tank",50,0)</f>
        <v>0</v>
      </c>
      <c r="G121" s="100">
        <f>IF(DataCollect[[#This Row],[Category]]="Analytical",10,0)</f>
        <v>0</v>
      </c>
      <c r="H121" s="100">
        <f>IF(DataCollect[[#This Row],[Category]]="Treatment",10,0)</f>
        <v>0</v>
      </c>
      <c r="I121" s="100">
        <f>IF(DataCollect[[#This Row],[Category]]="Valve",35,0)</f>
        <v>0</v>
      </c>
      <c r="J121" s="100">
        <f>IF(DataCollect[[#This Row],[Category]]="Control",15,0)</f>
        <v>0</v>
      </c>
      <c r="K121" s="100">
        <f>IF(DataCollect[[#This Row],[Category]]="Safety",10,0)</f>
        <v>0</v>
      </c>
      <c r="L121" s="100">
        <f>IF(DataCollect[[#This Row],[Category]]="Building",50,0)</f>
        <v>0</v>
      </c>
      <c r="M121" s="100">
        <f>IF(DataCollect[[#This Row],[Category]]="Vehicle",8,0)</f>
        <v>0</v>
      </c>
      <c r="N121" s="100">
        <f>IF(DataCollect[[#This Row],[Category]]="Generators",20,0)</f>
        <v>0</v>
      </c>
      <c r="O121" s="100">
        <f>IF(DataCollect[[#This Row],[Category]]="Other",15,0)</f>
        <v>0</v>
      </c>
      <c r="P121" s="100">
        <f>IF(DataCollect[[#This Row],[Current Condition]]="Bad",(-1*LifeExpect[[#This Row],[LIFE REMAINING]]),0)</f>
        <v>0</v>
      </c>
      <c r="Q121" s="100">
        <f>IF(DataCollect[[#This Row],[Current Condition]]="Fair",(-0.5*LifeExpect[[#This Row],[LIFE REMAINING]]),0)</f>
        <v>0</v>
      </c>
      <c r="R121" s="100">
        <f t="shared" si="3"/>
        <v>0</v>
      </c>
      <c r="S121" s="100">
        <f>IF((LifeExpect[[#This Row],[NORMAL]]-('1. Basic Information'!$F$7-DataCollect[[#This Row],[Installation Year]]))&gt;0, LifeExpect[[#This Row],[NORMAL]]-('1. Basic Information'!$F$7-DataCollect[[#This Row],[Installation Year]]), 0)</f>
        <v>0</v>
      </c>
      <c r="T121" s="100">
        <f t="shared" si="4"/>
        <v>0</v>
      </c>
      <c r="U121" s="100">
        <f t="shared" si="5"/>
        <v>0</v>
      </c>
    </row>
    <row r="122" spans="1:21" x14ac:dyDescent="0.25">
      <c r="A122" s="100">
        <f>IF(DataCollect[[#This Row],[Category]]="Pump",15,0)</f>
        <v>0</v>
      </c>
      <c r="B122" s="100">
        <f>IF(DataCollect[[#This Row],[Category]]="Hydrant",50,0)</f>
        <v>0</v>
      </c>
      <c r="C122" s="100">
        <f>IF(DataCollect[[#This Row],[Category]]="Meter",15,0)</f>
        <v>0</v>
      </c>
      <c r="D122" s="100">
        <f>IF(DataCollect[[#This Row],[Category]]="Pipe",35,0)</f>
        <v>0</v>
      </c>
      <c r="E122" s="100">
        <f>IF(DataCollect[[#This Row],[Category]]="Source",35,0)</f>
        <v>0</v>
      </c>
      <c r="F122" s="100">
        <f>IF(DataCollect[[#This Row],[Category]]="Tank",50,0)</f>
        <v>0</v>
      </c>
      <c r="G122" s="100">
        <f>IF(DataCollect[[#This Row],[Category]]="Analytical",10,0)</f>
        <v>0</v>
      </c>
      <c r="H122" s="100">
        <f>IF(DataCollect[[#This Row],[Category]]="Treatment",10,0)</f>
        <v>0</v>
      </c>
      <c r="I122" s="100">
        <f>IF(DataCollect[[#This Row],[Category]]="Valve",35,0)</f>
        <v>0</v>
      </c>
      <c r="J122" s="100">
        <f>IF(DataCollect[[#This Row],[Category]]="Control",15,0)</f>
        <v>0</v>
      </c>
      <c r="K122" s="100">
        <f>IF(DataCollect[[#This Row],[Category]]="Safety",10,0)</f>
        <v>0</v>
      </c>
      <c r="L122" s="100">
        <f>IF(DataCollect[[#This Row],[Category]]="Building",50,0)</f>
        <v>0</v>
      </c>
      <c r="M122" s="100">
        <f>IF(DataCollect[[#This Row],[Category]]="Vehicle",8,0)</f>
        <v>0</v>
      </c>
      <c r="N122" s="100">
        <f>IF(DataCollect[[#This Row],[Category]]="Generators",20,0)</f>
        <v>0</v>
      </c>
      <c r="O122" s="100">
        <f>IF(DataCollect[[#This Row],[Category]]="Other",15,0)</f>
        <v>0</v>
      </c>
      <c r="P122" s="100">
        <f>IF(DataCollect[[#This Row],[Current Condition]]="Bad",(-1*LifeExpect[[#This Row],[LIFE REMAINING]]),0)</f>
        <v>0</v>
      </c>
      <c r="Q122" s="100">
        <f>IF(DataCollect[[#This Row],[Current Condition]]="Fair",(-0.5*LifeExpect[[#This Row],[LIFE REMAINING]]),0)</f>
        <v>0</v>
      </c>
      <c r="R122" s="100">
        <f t="shared" si="3"/>
        <v>0</v>
      </c>
      <c r="S122" s="100">
        <f>IF((LifeExpect[[#This Row],[NORMAL]]-('1. Basic Information'!$F$7-DataCollect[[#This Row],[Installation Year]]))&gt;0, LifeExpect[[#This Row],[NORMAL]]-('1. Basic Information'!$F$7-DataCollect[[#This Row],[Installation Year]]), 0)</f>
        <v>0</v>
      </c>
      <c r="T122" s="100">
        <f t="shared" si="4"/>
        <v>0</v>
      </c>
      <c r="U122" s="100">
        <f t="shared" si="5"/>
        <v>0</v>
      </c>
    </row>
    <row r="123" spans="1:21" x14ac:dyDescent="0.25">
      <c r="A123" s="100">
        <f>IF(DataCollect[[#This Row],[Category]]="Pump",15,0)</f>
        <v>0</v>
      </c>
      <c r="B123" s="100">
        <f>IF(DataCollect[[#This Row],[Category]]="Hydrant",50,0)</f>
        <v>0</v>
      </c>
      <c r="C123" s="100">
        <f>IF(DataCollect[[#This Row],[Category]]="Meter",15,0)</f>
        <v>0</v>
      </c>
      <c r="D123" s="100">
        <f>IF(DataCollect[[#This Row],[Category]]="Pipe",35,0)</f>
        <v>0</v>
      </c>
      <c r="E123" s="100">
        <f>IF(DataCollect[[#This Row],[Category]]="Source",35,0)</f>
        <v>0</v>
      </c>
      <c r="F123" s="100">
        <f>IF(DataCollect[[#This Row],[Category]]="Tank",50,0)</f>
        <v>0</v>
      </c>
      <c r="G123" s="100">
        <f>IF(DataCollect[[#This Row],[Category]]="Analytical",10,0)</f>
        <v>0</v>
      </c>
      <c r="H123" s="100">
        <f>IF(DataCollect[[#This Row],[Category]]="Treatment",10,0)</f>
        <v>0</v>
      </c>
      <c r="I123" s="100">
        <f>IF(DataCollect[[#This Row],[Category]]="Valve",35,0)</f>
        <v>0</v>
      </c>
      <c r="J123" s="100">
        <f>IF(DataCollect[[#This Row],[Category]]="Control",15,0)</f>
        <v>0</v>
      </c>
      <c r="K123" s="100">
        <f>IF(DataCollect[[#This Row],[Category]]="Safety",10,0)</f>
        <v>0</v>
      </c>
      <c r="L123" s="100">
        <f>IF(DataCollect[[#This Row],[Category]]="Building",50,0)</f>
        <v>0</v>
      </c>
      <c r="M123" s="100">
        <f>IF(DataCollect[[#This Row],[Category]]="Vehicle",8,0)</f>
        <v>0</v>
      </c>
      <c r="N123" s="100">
        <f>IF(DataCollect[[#This Row],[Category]]="Generators",20,0)</f>
        <v>0</v>
      </c>
      <c r="O123" s="100">
        <f>IF(DataCollect[[#This Row],[Category]]="Other",15,0)</f>
        <v>0</v>
      </c>
      <c r="P123" s="100">
        <f>IF(DataCollect[[#This Row],[Current Condition]]="Bad",(-1*LifeExpect[[#This Row],[LIFE REMAINING]]),0)</f>
        <v>0</v>
      </c>
      <c r="Q123" s="100">
        <f>IF(DataCollect[[#This Row],[Current Condition]]="Fair",(-0.5*LifeExpect[[#This Row],[LIFE REMAINING]]),0)</f>
        <v>0</v>
      </c>
      <c r="R123" s="100">
        <f t="shared" si="3"/>
        <v>0</v>
      </c>
      <c r="S123" s="100">
        <f>IF((LifeExpect[[#This Row],[NORMAL]]-('1. Basic Information'!$F$7-DataCollect[[#This Row],[Installation Year]]))&gt;0, LifeExpect[[#This Row],[NORMAL]]-('1. Basic Information'!$F$7-DataCollect[[#This Row],[Installation Year]]), 0)</f>
        <v>0</v>
      </c>
      <c r="T123" s="100">
        <f t="shared" si="4"/>
        <v>0</v>
      </c>
      <c r="U123" s="100">
        <f t="shared" si="5"/>
        <v>0</v>
      </c>
    </row>
    <row r="124" spans="1:21" x14ac:dyDescent="0.25">
      <c r="A124" s="100">
        <f>IF(DataCollect[[#This Row],[Category]]="Pump",15,0)</f>
        <v>0</v>
      </c>
      <c r="B124" s="100">
        <f>IF(DataCollect[[#This Row],[Category]]="Hydrant",50,0)</f>
        <v>0</v>
      </c>
      <c r="C124" s="100">
        <f>IF(DataCollect[[#This Row],[Category]]="Meter",15,0)</f>
        <v>0</v>
      </c>
      <c r="D124" s="100">
        <f>IF(DataCollect[[#This Row],[Category]]="Pipe",35,0)</f>
        <v>0</v>
      </c>
      <c r="E124" s="100">
        <f>IF(DataCollect[[#This Row],[Category]]="Source",35,0)</f>
        <v>0</v>
      </c>
      <c r="F124" s="100">
        <f>IF(DataCollect[[#This Row],[Category]]="Tank",50,0)</f>
        <v>0</v>
      </c>
      <c r="G124" s="100">
        <f>IF(DataCollect[[#This Row],[Category]]="Analytical",10,0)</f>
        <v>0</v>
      </c>
      <c r="H124" s="100">
        <f>IF(DataCollect[[#This Row],[Category]]="Treatment",10,0)</f>
        <v>0</v>
      </c>
      <c r="I124" s="100">
        <f>IF(DataCollect[[#This Row],[Category]]="Valve",35,0)</f>
        <v>0</v>
      </c>
      <c r="J124" s="100">
        <f>IF(DataCollect[[#This Row],[Category]]="Control",15,0)</f>
        <v>0</v>
      </c>
      <c r="K124" s="100">
        <f>IF(DataCollect[[#This Row],[Category]]="Safety",10,0)</f>
        <v>0</v>
      </c>
      <c r="L124" s="100">
        <f>IF(DataCollect[[#This Row],[Category]]="Building",50,0)</f>
        <v>0</v>
      </c>
      <c r="M124" s="100">
        <f>IF(DataCollect[[#This Row],[Category]]="Vehicle",8,0)</f>
        <v>0</v>
      </c>
      <c r="N124" s="100">
        <f>IF(DataCollect[[#This Row],[Category]]="Generators",20,0)</f>
        <v>0</v>
      </c>
      <c r="O124" s="100">
        <f>IF(DataCollect[[#This Row],[Category]]="Other",15,0)</f>
        <v>0</v>
      </c>
      <c r="P124" s="100">
        <f>IF(DataCollect[[#This Row],[Current Condition]]="Bad",(-1*LifeExpect[[#This Row],[LIFE REMAINING]]),0)</f>
        <v>0</v>
      </c>
      <c r="Q124" s="100">
        <f>IF(DataCollect[[#This Row],[Current Condition]]="Fair",(-0.5*LifeExpect[[#This Row],[LIFE REMAINING]]),0)</f>
        <v>0</v>
      </c>
      <c r="R124" s="100">
        <f t="shared" si="3"/>
        <v>0</v>
      </c>
      <c r="S124" s="100">
        <f>IF((LifeExpect[[#This Row],[NORMAL]]-('1. Basic Information'!$F$7-DataCollect[[#This Row],[Installation Year]]))&gt;0, LifeExpect[[#This Row],[NORMAL]]-('1. Basic Information'!$F$7-DataCollect[[#This Row],[Installation Year]]), 0)</f>
        <v>0</v>
      </c>
      <c r="T124" s="100">
        <f t="shared" si="4"/>
        <v>0</v>
      </c>
      <c r="U124" s="100">
        <f t="shared" si="5"/>
        <v>0</v>
      </c>
    </row>
    <row r="125" spans="1:21" x14ac:dyDescent="0.25">
      <c r="A125" s="100">
        <f>IF(DataCollect[[#This Row],[Category]]="Pump",15,0)</f>
        <v>0</v>
      </c>
      <c r="B125" s="100">
        <f>IF(DataCollect[[#This Row],[Category]]="Hydrant",50,0)</f>
        <v>0</v>
      </c>
      <c r="C125" s="100">
        <f>IF(DataCollect[[#This Row],[Category]]="Meter",15,0)</f>
        <v>0</v>
      </c>
      <c r="D125" s="100">
        <f>IF(DataCollect[[#This Row],[Category]]="Pipe",35,0)</f>
        <v>0</v>
      </c>
      <c r="E125" s="100">
        <f>IF(DataCollect[[#This Row],[Category]]="Source",35,0)</f>
        <v>0</v>
      </c>
      <c r="F125" s="100">
        <f>IF(DataCollect[[#This Row],[Category]]="Tank",50,0)</f>
        <v>0</v>
      </c>
      <c r="G125" s="100">
        <f>IF(DataCollect[[#This Row],[Category]]="Analytical",10,0)</f>
        <v>0</v>
      </c>
      <c r="H125" s="100">
        <f>IF(DataCollect[[#This Row],[Category]]="Treatment",10,0)</f>
        <v>0</v>
      </c>
      <c r="I125" s="100">
        <f>IF(DataCollect[[#This Row],[Category]]="Valve",35,0)</f>
        <v>0</v>
      </c>
      <c r="J125" s="100">
        <f>IF(DataCollect[[#This Row],[Category]]="Control",15,0)</f>
        <v>0</v>
      </c>
      <c r="K125" s="100">
        <f>IF(DataCollect[[#This Row],[Category]]="Safety",10,0)</f>
        <v>0</v>
      </c>
      <c r="L125" s="100">
        <f>IF(DataCollect[[#This Row],[Category]]="Building",50,0)</f>
        <v>0</v>
      </c>
      <c r="M125" s="100">
        <f>IF(DataCollect[[#This Row],[Category]]="Vehicle",8,0)</f>
        <v>0</v>
      </c>
      <c r="N125" s="100">
        <f>IF(DataCollect[[#This Row],[Category]]="Generators",20,0)</f>
        <v>0</v>
      </c>
      <c r="O125" s="100">
        <f>IF(DataCollect[[#This Row],[Category]]="Other",15,0)</f>
        <v>0</v>
      </c>
      <c r="P125" s="100">
        <f>IF(DataCollect[[#This Row],[Current Condition]]="Bad",(-1*LifeExpect[[#This Row],[LIFE REMAINING]]),0)</f>
        <v>0</v>
      </c>
      <c r="Q125" s="100">
        <f>IF(DataCollect[[#This Row],[Current Condition]]="Fair",(-0.5*LifeExpect[[#This Row],[LIFE REMAINING]]),0)</f>
        <v>0</v>
      </c>
      <c r="R125" s="100">
        <f t="shared" si="3"/>
        <v>0</v>
      </c>
      <c r="S125" s="100">
        <f>IF((LifeExpect[[#This Row],[NORMAL]]-('1. Basic Information'!$F$7-DataCollect[[#This Row],[Installation Year]]))&gt;0, LifeExpect[[#This Row],[NORMAL]]-('1. Basic Information'!$F$7-DataCollect[[#This Row],[Installation Year]]), 0)</f>
        <v>0</v>
      </c>
      <c r="T125" s="100">
        <f t="shared" si="4"/>
        <v>0</v>
      </c>
      <c r="U125" s="100">
        <f t="shared" si="5"/>
        <v>0</v>
      </c>
    </row>
    <row r="126" spans="1:21" x14ac:dyDescent="0.25">
      <c r="A126" s="100">
        <f>IF(DataCollect[[#This Row],[Category]]="Pump",15,0)</f>
        <v>0</v>
      </c>
      <c r="B126" s="100">
        <f>IF(DataCollect[[#This Row],[Category]]="Hydrant",50,0)</f>
        <v>0</v>
      </c>
      <c r="C126" s="100">
        <f>IF(DataCollect[[#This Row],[Category]]="Meter",15,0)</f>
        <v>0</v>
      </c>
      <c r="D126" s="100">
        <f>IF(DataCollect[[#This Row],[Category]]="Pipe",35,0)</f>
        <v>0</v>
      </c>
      <c r="E126" s="100">
        <f>IF(DataCollect[[#This Row],[Category]]="Source",35,0)</f>
        <v>0</v>
      </c>
      <c r="F126" s="100">
        <f>IF(DataCollect[[#This Row],[Category]]="Tank",50,0)</f>
        <v>0</v>
      </c>
      <c r="G126" s="100">
        <f>IF(DataCollect[[#This Row],[Category]]="Analytical",10,0)</f>
        <v>0</v>
      </c>
      <c r="H126" s="100">
        <f>IF(DataCollect[[#This Row],[Category]]="Treatment",10,0)</f>
        <v>0</v>
      </c>
      <c r="I126" s="100">
        <f>IF(DataCollect[[#This Row],[Category]]="Valve",35,0)</f>
        <v>0</v>
      </c>
      <c r="J126" s="100">
        <f>IF(DataCollect[[#This Row],[Category]]="Control",15,0)</f>
        <v>0</v>
      </c>
      <c r="K126" s="100">
        <f>IF(DataCollect[[#This Row],[Category]]="Safety",10,0)</f>
        <v>0</v>
      </c>
      <c r="L126" s="100">
        <f>IF(DataCollect[[#This Row],[Category]]="Building",50,0)</f>
        <v>0</v>
      </c>
      <c r="M126" s="100">
        <f>IF(DataCollect[[#This Row],[Category]]="Vehicle",8,0)</f>
        <v>0</v>
      </c>
      <c r="N126" s="100">
        <f>IF(DataCollect[[#This Row],[Category]]="Generators",20,0)</f>
        <v>0</v>
      </c>
      <c r="O126" s="100">
        <f>IF(DataCollect[[#This Row],[Category]]="Other",15,0)</f>
        <v>0</v>
      </c>
      <c r="P126" s="100">
        <f>IF(DataCollect[[#This Row],[Current Condition]]="Bad",(-1*LifeExpect[[#This Row],[LIFE REMAINING]]),0)</f>
        <v>0</v>
      </c>
      <c r="Q126" s="100">
        <f>IF(DataCollect[[#This Row],[Current Condition]]="Fair",(-0.5*LifeExpect[[#This Row],[LIFE REMAINING]]),0)</f>
        <v>0</v>
      </c>
      <c r="R126" s="100">
        <f t="shared" si="3"/>
        <v>0</v>
      </c>
      <c r="S126" s="100">
        <f>IF((LifeExpect[[#This Row],[NORMAL]]-('1. Basic Information'!$F$7-DataCollect[[#This Row],[Installation Year]]))&gt;0, LifeExpect[[#This Row],[NORMAL]]-('1. Basic Information'!$F$7-DataCollect[[#This Row],[Installation Year]]), 0)</f>
        <v>0</v>
      </c>
      <c r="T126" s="100">
        <f t="shared" si="4"/>
        <v>0</v>
      </c>
      <c r="U126" s="100">
        <f t="shared" si="5"/>
        <v>0</v>
      </c>
    </row>
    <row r="127" spans="1:21" x14ac:dyDescent="0.25">
      <c r="A127" s="100">
        <f>IF(DataCollect[[#This Row],[Category]]="Pump",15,0)</f>
        <v>0</v>
      </c>
      <c r="B127" s="100">
        <f>IF(DataCollect[[#This Row],[Category]]="Hydrant",50,0)</f>
        <v>0</v>
      </c>
      <c r="C127" s="100">
        <f>IF(DataCollect[[#This Row],[Category]]="Meter",15,0)</f>
        <v>0</v>
      </c>
      <c r="D127" s="100">
        <f>IF(DataCollect[[#This Row],[Category]]="Pipe",35,0)</f>
        <v>0</v>
      </c>
      <c r="E127" s="100">
        <f>IF(DataCollect[[#This Row],[Category]]="Source",35,0)</f>
        <v>0</v>
      </c>
      <c r="F127" s="100">
        <f>IF(DataCollect[[#This Row],[Category]]="Tank",50,0)</f>
        <v>0</v>
      </c>
      <c r="G127" s="100">
        <f>IF(DataCollect[[#This Row],[Category]]="Analytical",10,0)</f>
        <v>0</v>
      </c>
      <c r="H127" s="100">
        <f>IF(DataCollect[[#This Row],[Category]]="Treatment",10,0)</f>
        <v>0</v>
      </c>
      <c r="I127" s="100">
        <f>IF(DataCollect[[#This Row],[Category]]="Valve",35,0)</f>
        <v>0</v>
      </c>
      <c r="J127" s="100">
        <f>IF(DataCollect[[#This Row],[Category]]="Control",15,0)</f>
        <v>0</v>
      </c>
      <c r="K127" s="100">
        <f>IF(DataCollect[[#This Row],[Category]]="Safety",10,0)</f>
        <v>0</v>
      </c>
      <c r="L127" s="100">
        <f>IF(DataCollect[[#This Row],[Category]]="Building",50,0)</f>
        <v>0</v>
      </c>
      <c r="M127" s="100">
        <f>IF(DataCollect[[#This Row],[Category]]="Vehicle",8,0)</f>
        <v>0</v>
      </c>
      <c r="N127" s="100">
        <f>IF(DataCollect[[#This Row],[Category]]="Generators",20,0)</f>
        <v>0</v>
      </c>
      <c r="O127" s="100">
        <f>IF(DataCollect[[#This Row],[Category]]="Other",15,0)</f>
        <v>0</v>
      </c>
      <c r="P127" s="100">
        <f>IF(DataCollect[[#This Row],[Current Condition]]="Bad",(-1*LifeExpect[[#This Row],[LIFE REMAINING]]),0)</f>
        <v>0</v>
      </c>
      <c r="Q127" s="100">
        <f>IF(DataCollect[[#This Row],[Current Condition]]="Fair",(-0.5*LifeExpect[[#This Row],[LIFE REMAINING]]),0)</f>
        <v>0</v>
      </c>
      <c r="R127" s="100">
        <f t="shared" si="3"/>
        <v>0</v>
      </c>
      <c r="S127" s="100">
        <f>IF((LifeExpect[[#This Row],[NORMAL]]-('1. Basic Information'!$F$7-DataCollect[[#This Row],[Installation Year]]))&gt;0, LifeExpect[[#This Row],[NORMAL]]-('1. Basic Information'!$F$7-DataCollect[[#This Row],[Installation Year]]), 0)</f>
        <v>0</v>
      </c>
      <c r="T127" s="100">
        <f t="shared" si="4"/>
        <v>0</v>
      </c>
      <c r="U127" s="100">
        <f t="shared" si="5"/>
        <v>0</v>
      </c>
    </row>
    <row r="128" spans="1:21" x14ac:dyDescent="0.25">
      <c r="A128" s="100">
        <f>IF(DataCollect[[#This Row],[Category]]="Pump",15,0)</f>
        <v>0</v>
      </c>
      <c r="B128" s="100">
        <f>IF(DataCollect[[#This Row],[Category]]="Hydrant",50,0)</f>
        <v>0</v>
      </c>
      <c r="C128" s="100">
        <f>IF(DataCollect[[#This Row],[Category]]="Meter",15,0)</f>
        <v>0</v>
      </c>
      <c r="D128" s="100">
        <f>IF(DataCollect[[#This Row],[Category]]="Pipe",35,0)</f>
        <v>0</v>
      </c>
      <c r="E128" s="100">
        <f>IF(DataCollect[[#This Row],[Category]]="Source",35,0)</f>
        <v>0</v>
      </c>
      <c r="F128" s="100">
        <f>IF(DataCollect[[#This Row],[Category]]="Tank",50,0)</f>
        <v>0</v>
      </c>
      <c r="G128" s="100">
        <f>IF(DataCollect[[#This Row],[Category]]="Analytical",10,0)</f>
        <v>0</v>
      </c>
      <c r="H128" s="100">
        <f>IF(DataCollect[[#This Row],[Category]]="Treatment",10,0)</f>
        <v>0</v>
      </c>
      <c r="I128" s="100">
        <f>IF(DataCollect[[#This Row],[Category]]="Valve",35,0)</f>
        <v>0</v>
      </c>
      <c r="J128" s="100">
        <f>IF(DataCollect[[#This Row],[Category]]="Control",15,0)</f>
        <v>0</v>
      </c>
      <c r="K128" s="100">
        <f>IF(DataCollect[[#This Row],[Category]]="Safety",10,0)</f>
        <v>0</v>
      </c>
      <c r="L128" s="100">
        <f>IF(DataCollect[[#This Row],[Category]]="Building",50,0)</f>
        <v>0</v>
      </c>
      <c r="M128" s="100">
        <f>IF(DataCollect[[#This Row],[Category]]="Vehicle",8,0)</f>
        <v>0</v>
      </c>
      <c r="N128" s="100">
        <f>IF(DataCollect[[#This Row],[Category]]="Generators",20,0)</f>
        <v>0</v>
      </c>
      <c r="O128" s="100">
        <f>IF(DataCollect[[#This Row],[Category]]="Other",15,0)</f>
        <v>0</v>
      </c>
      <c r="P128" s="100">
        <f>IF(DataCollect[[#This Row],[Current Condition]]="Bad",(-1*LifeExpect[[#This Row],[LIFE REMAINING]]),0)</f>
        <v>0</v>
      </c>
      <c r="Q128" s="100">
        <f>IF(DataCollect[[#This Row],[Current Condition]]="Fair",(-0.5*LifeExpect[[#This Row],[LIFE REMAINING]]),0)</f>
        <v>0</v>
      </c>
      <c r="R128" s="100">
        <f t="shared" si="3"/>
        <v>0</v>
      </c>
      <c r="S128" s="100">
        <f>IF((LifeExpect[[#This Row],[NORMAL]]-('1. Basic Information'!$F$7-DataCollect[[#This Row],[Installation Year]]))&gt;0, LifeExpect[[#This Row],[NORMAL]]-('1. Basic Information'!$F$7-DataCollect[[#This Row],[Installation Year]]), 0)</f>
        <v>0</v>
      </c>
      <c r="T128" s="100">
        <f t="shared" si="4"/>
        <v>0</v>
      </c>
      <c r="U128" s="100">
        <f t="shared" si="5"/>
        <v>0</v>
      </c>
    </row>
    <row r="129" spans="1:21" x14ac:dyDescent="0.25">
      <c r="A129" s="100">
        <f>IF(DataCollect[[#This Row],[Category]]="Pump",15,0)</f>
        <v>0</v>
      </c>
      <c r="B129" s="100">
        <f>IF(DataCollect[[#This Row],[Category]]="Hydrant",50,0)</f>
        <v>0</v>
      </c>
      <c r="C129" s="100">
        <f>IF(DataCollect[[#This Row],[Category]]="Meter",15,0)</f>
        <v>0</v>
      </c>
      <c r="D129" s="100">
        <f>IF(DataCollect[[#This Row],[Category]]="Pipe",35,0)</f>
        <v>0</v>
      </c>
      <c r="E129" s="100">
        <f>IF(DataCollect[[#This Row],[Category]]="Source",35,0)</f>
        <v>0</v>
      </c>
      <c r="F129" s="100">
        <f>IF(DataCollect[[#This Row],[Category]]="Tank",50,0)</f>
        <v>0</v>
      </c>
      <c r="G129" s="100">
        <f>IF(DataCollect[[#This Row],[Category]]="Analytical",10,0)</f>
        <v>0</v>
      </c>
      <c r="H129" s="100">
        <f>IF(DataCollect[[#This Row],[Category]]="Treatment",10,0)</f>
        <v>0</v>
      </c>
      <c r="I129" s="100">
        <f>IF(DataCollect[[#This Row],[Category]]="Valve",35,0)</f>
        <v>0</v>
      </c>
      <c r="J129" s="100">
        <f>IF(DataCollect[[#This Row],[Category]]="Control",15,0)</f>
        <v>0</v>
      </c>
      <c r="K129" s="100">
        <f>IF(DataCollect[[#This Row],[Category]]="Safety",10,0)</f>
        <v>0</v>
      </c>
      <c r="L129" s="100">
        <f>IF(DataCollect[[#This Row],[Category]]="Building",50,0)</f>
        <v>0</v>
      </c>
      <c r="M129" s="100">
        <f>IF(DataCollect[[#This Row],[Category]]="Vehicle",8,0)</f>
        <v>0</v>
      </c>
      <c r="N129" s="100">
        <f>IF(DataCollect[[#This Row],[Category]]="Generators",20,0)</f>
        <v>0</v>
      </c>
      <c r="O129" s="100">
        <f>IF(DataCollect[[#This Row],[Category]]="Other",15,0)</f>
        <v>0</v>
      </c>
      <c r="P129" s="100">
        <f>IF(DataCollect[[#This Row],[Current Condition]]="Bad",(-1*LifeExpect[[#This Row],[LIFE REMAINING]]),0)</f>
        <v>0</v>
      </c>
      <c r="Q129" s="100">
        <f>IF(DataCollect[[#This Row],[Current Condition]]="Fair",(-0.5*LifeExpect[[#This Row],[LIFE REMAINING]]),0)</f>
        <v>0</v>
      </c>
      <c r="R129" s="100">
        <f t="shared" si="3"/>
        <v>0</v>
      </c>
      <c r="S129" s="100">
        <f>IF((LifeExpect[[#This Row],[NORMAL]]-('1. Basic Information'!$F$7-DataCollect[[#This Row],[Installation Year]]))&gt;0, LifeExpect[[#This Row],[NORMAL]]-('1. Basic Information'!$F$7-DataCollect[[#This Row],[Installation Year]]), 0)</f>
        <v>0</v>
      </c>
      <c r="T129" s="100">
        <f t="shared" si="4"/>
        <v>0</v>
      </c>
      <c r="U129" s="100">
        <f t="shared" si="5"/>
        <v>0</v>
      </c>
    </row>
    <row r="130" spans="1:21" x14ac:dyDescent="0.25">
      <c r="A130" s="100">
        <f>IF(DataCollect[[#This Row],[Category]]="Pump",15,0)</f>
        <v>0</v>
      </c>
      <c r="B130" s="100">
        <f>IF(DataCollect[[#This Row],[Category]]="Hydrant",50,0)</f>
        <v>0</v>
      </c>
      <c r="C130" s="100">
        <f>IF(DataCollect[[#This Row],[Category]]="Meter",15,0)</f>
        <v>0</v>
      </c>
      <c r="D130" s="100">
        <f>IF(DataCollect[[#This Row],[Category]]="Pipe",35,0)</f>
        <v>0</v>
      </c>
      <c r="E130" s="100">
        <f>IF(DataCollect[[#This Row],[Category]]="Source",35,0)</f>
        <v>0</v>
      </c>
      <c r="F130" s="100">
        <f>IF(DataCollect[[#This Row],[Category]]="Tank",50,0)</f>
        <v>0</v>
      </c>
      <c r="G130" s="100">
        <f>IF(DataCollect[[#This Row],[Category]]="Analytical",10,0)</f>
        <v>0</v>
      </c>
      <c r="H130" s="100">
        <f>IF(DataCollect[[#This Row],[Category]]="Treatment",10,0)</f>
        <v>0</v>
      </c>
      <c r="I130" s="100">
        <f>IF(DataCollect[[#This Row],[Category]]="Valve",35,0)</f>
        <v>0</v>
      </c>
      <c r="J130" s="100">
        <f>IF(DataCollect[[#This Row],[Category]]="Control",15,0)</f>
        <v>0</v>
      </c>
      <c r="K130" s="100">
        <f>IF(DataCollect[[#This Row],[Category]]="Safety",10,0)</f>
        <v>0</v>
      </c>
      <c r="L130" s="100">
        <f>IF(DataCollect[[#This Row],[Category]]="Building",50,0)</f>
        <v>0</v>
      </c>
      <c r="M130" s="100">
        <f>IF(DataCollect[[#This Row],[Category]]="Vehicle",8,0)</f>
        <v>0</v>
      </c>
      <c r="N130" s="100">
        <f>IF(DataCollect[[#This Row],[Category]]="Generators",20,0)</f>
        <v>0</v>
      </c>
      <c r="O130" s="100">
        <f>IF(DataCollect[[#This Row],[Category]]="Other",15,0)</f>
        <v>0</v>
      </c>
      <c r="P130" s="100">
        <f>IF(DataCollect[[#This Row],[Current Condition]]="Bad",(-1*LifeExpect[[#This Row],[LIFE REMAINING]]),0)</f>
        <v>0</v>
      </c>
      <c r="Q130" s="100">
        <f>IF(DataCollect[[#This Row],[Current Condition]]="Fair",(-0.5*LifeExpect[[#This Row],[LIFE REMAINING]]),0)</f>
        <v>0</v>
      </c>
      <c r="R130" s="100">
        <f t="shared" si="3"/>
        <v>0</v>
      </c>
      <c r="S130" s="100">
        <f>IF((LifeExpect[[#This Row],[NORMAL]]-('1. Basic Information'!$F$7-DataCollect[[#This Row],[Installation Year]]))&gt;0, LifeExpect[[#This Row],[NORMAL]]-('1. Basic Information'!$F$7-DataCollect[[#This Row],[Installation Year]]), 0)</f>
        <v>0</v>
      </c>
      <c r="T130" s="100">
        <f t="shared" si="4"/>
        <v>0</v>
      </c>
      <c r="U130" s="100">
        <f t="shared" si="5"/>
        <v>0</v>
      </c>
    </row>
    <row r="131" spans="1:21" x14ac:dyDescent="0.25">
      <c r="A131" s="100">
        <f>IF(DataCollect[[#This Row],[Category]]="Pump",15,0)</f>
        <v>0</v>
      </c>
      <c r="B131" s="100">
        <f>IF(DataCollect[[#This Row],[Category]]="Hydrant",50,0)</f>
        <v>0</v>
      </c>
      <c r="C131" s="100">
        <f>IF(DataCollect[[#This Row],[Category]]="Meter",15,0)</f>
        <v>0</v>
      </c>
      <c r="D131" s="100">
        <f>IF(DataCollect[[#This Row],[Category]]="Pipe",35,0)</f>
        <v>0</v>
      </c>
      <c r="E131" s="100">
        <f>IF(DataCollect[[#This Row],[Category]]="Source",35,0)</f>
        <v>0</v>
      </c>
      <c r="F131" s="100">
        <f>IF(DataCollect[[#This Row],[Category]]="Tank",50,0)</f>
        <v>0</v>
      </c>
      <c r="G131" s="100">
        <f>IF(DataCollect[[#This Row],[Category]]="Analytical",10,0)</f>
        <v>0</v>
      </c>
      <c r="H131" s="100">
        <f>IF(DataCollect[[#This Row],[Category]]="Treatment",10,0)</f>
        <v>0</v>
      </c>
      <c r="I131" s="100">
        <f>IF(DataCollect[[#This Row],[Category]]="Valve",35,0)</f>
        <v>0</v>
      </c>
      <c r="J131" s="100">
        <f>IF(DataCollect[[#This Row],[Category]]="Control",15,0)</f>
        <v>0</v>
      </c>
      <c r="K131" s="100">
        <f>IF(DataCollect[[#This Row],[Category]]="Safety",10,0)</f>
        <v>0</v>
      </c>
      <c r="L131" s="100">
        <f>IF(DataCollect[[#This Row],[Category]]="Building",50,0)</f>
        <v>0</v>
      </c>
      <c r="M131" s="100">
        <f>IF(DataCollect[[#This Row],[Category]]="Vehicle",8,0)</f>
        <v>0</v>
      </c>
      <c r="N131" s="100">
        <f>IF(DataCollect[[#This Row],[Category]]="Generators",20,0)</f>
        <v>0</v>
      </c>
      <c r="O131" s="100">
        <f>IF(DataCollect[[#This Row],[Category]]="Other",15,0)</f>
        <v>0</v>
      </c>
      <c r="P131" s="100">
        <f>IF(DataCollect[[#This Row],[Current Condition]]="Bad",(-1*LifeExpect[[#This Row],[LIFE REMAINING]]),0)</f>
        <v>0</v>
      </c>
      <c r="Q131" s="100">
        <f>IF(DataCollect[[#This Row],[Current Condition]]="Fair",(-0.5*LifeExpect[[#This Row],[LIFE REMAINING]]),0)</f>
        <v>0</v>
      </c>
      <c r="R131" s="100">
        <f t="shared" si="3"/>
        <v>0</v>
      </c>
      <c r="S131" s="100">
        <f>IF((LifeExpect[[#This Row],[NORMAL]]-('1. Basic Information'!$F$7-DataCollect[[#This Row],[Installation Year]]))&gt;0, LifeExpect[[#This Row],[NORMAL]]-('1. Basic Information'!$F$7-DataCollect[[#This Row],[Installation Year]]), 0)</f>
        <v>0</v>
      </c>
      <c r="T131" s="100">
        <f t="shared" si="4"/>
        <v>0</v>
      </c>
      <c r="U131" s="100">
        <f t="shared" si="5"/>
        <v>0</v>
      </c>
    </row>
    <row r="132" spans="1:21" x14ac:dyDescent="0.25">
      <c r="A132" s="100">
        <f>IF(DataCollect[[#This Row],[Category]]="Pump",15,0)</f>
        <v>0</v>
      </c>
      <c r="B132" s="100">
        <f>IF(DataCollect[[#This Row],[Category]]="Hydrant",50,0)</f>
        <v>0</v>
      </c>
      <c r="C132" s="100">
        <f>IF(DataCollect[[#This Row],[Category]]="Meter",15,0)</f>
        <v>0</v>
      </c>
      <c r="D132" s="100">
        <f>IF(DataCollect[[#This Row],[Category]]="Pipe",35,0)</f>
        <v>0</v>
      </c>
      <c r="E132" s="100">
        <f>IF(DataCollect[[#This Row],[Category]]="Source",35,0)</f>
        <v>0</v>
      </c>
      <c r="F132" s="100">
        <f>IF(DataCollect[[#This Row],[Category]]="Tank",50,0)</f>
        <v>0</v>
      </c>
      <c r="G132" s="100">
        <f>IF(DataCollect[[#This Row],[Category]]="Analytical",10,0)</f>
        <v>0</v>
      </c>
      <c r="H132" s="100">
        <f>IF(DataCollect[[#This Row],[Category]]="Treatment",10,0)</f>
        <v>0</v>
      </c>
      <c r="I132" s="100">
        <f>IF(DataCollect[[#This Row],[Category]]="Valve",35,0)</f>
        <v>0</v>
      </c>
      <c r="J132" s="100">
        <f>IF(DataCollect[[#This Row],[Category]]="Control",15,0)</f>
        <v>0</v>
      </c>
      <c r="K132" s="100">
        <f>IF(DataCollect[[#This Row],[Category]]="Safety",10,0)</f>
        <v>0</v>
      </c>
      <c r="L132" s="100">
        <f>IF(DataCollect[[#This Row],[Category]]="Building",50,0)</f>
        <v>0</v>
      </c>
      <c r="M132" s="100">
        <f>IF(DataCollect[[#This Row],[Category]]="Vehicle",8,0)</f>
        <v>0</v>
      </c>
      <c r="N132" s="100">
        <f>IF(DataCollect[[#This Row],[Category]]="Generators",20,0)</f>
        <v>0</v>
      </c>
      <c r="O132" s="100">
        <f>IF(DataCollect[[#This Row],[Category]]="Other",15,0)</f>
        <v>0</v>
      </c>
      <c r="P132" s="100">
        <f>IF(DataCollect[[#This Row],[Current Condition]]="Bad",(-1*LifeExpect[[#This Row],[LIFE REMAINING]]),0)</f>
        <v>0</v>
      </c>
      <c r="Q132" s="100">
        <f>IF(DataCollect[[#This Row],[Current Condition]]="Fair",(-0.5*LifeExpect[[#This Row],[LIFE REMAINING]]),0)</f>
        <v>0</v>
      </c>
      <c r="R132" s="100">
        <f t="shared" ref="R132:R195" si="6">SUM(A132:O132)</f>
        <v>0</v>
      </c>
      <c r="S132" s="100">
        <f>IF((LifeExpect[[#This Row],[NORMAL]]-('1. Basic Information'!$F$7-DataCollect[[#This Row],[Installation Year]]))&gt;0, LifeExpect[[#This Row],[NORMAL]]-('1. Basic Information'!$F$7-DataCollect[[#This Row],[Installation Year]]), 0)</f>
        <v>0</v>
      </c>
      <c r="T132" s="100">
        <f t="shared" ref="T132:T195" si="7">SUM($A132:$Q132)</f>
        <v>0</v>
      </c>
      <c r="U132" s="100">
        <f t="shared" ref="U132:U195" si="8">ROUNDDOWN($T132,0)</f>
        <v>0</v>
      </c>
    </row>
    <row r="133" spans="1:21" x14ac:dyDescent="0.25">
      <c r="A133" s="100">
        <f>IF(DataCollect[[#This Row],[Category]]="Pump",15,0)</f>
        <v>0</v>
      </c>
      <c r="B133" s="100">
        <f>IF(DataCollect[[#This Row],[Category]]="Hydrant",50,0)</f>
        <v>0</v>
      </c>
      <c r="C133" s="100">
        <f>IF(DataCollect[[#This Row],[Category]]="Meter",15,0)</f>
        <v>0</v>
      </c>
      <c r="D133" s="100">
        <f>IF(DataCollect[[#This Row],[Category]]="Pipe",35,0)</f>
        <v>0</v>
      </c>
      <c r="E133" s="100">
        <f>IF(DataCollect[[#This Row],[Category]]="Source",35,0)</f>
        <v>0</v>
      </c>
      <c r="F133" s="100">
        <f>IF(DataCollect[[#This Row],[Category]]="Tank",50,0)</f>
        <v>0</v>
      </c>
      <c r="G133" s="100">
        <f>IF(DataCollect[[#This Row],[Category]]="Analytical",10,0)</f>
        <v>0</v>
      </c>
      <c r="H133" s="100">
        <f>IF(DataCollect[[#This Row],[Category]]="Treatment",10,0)</f>
        <v>0</v>
      </c>
      <c r="I133" s="100">
        <f>IF(DataCollect[[#This Row],[Category]]="Valve",35,0)</f>
        <v>0</v>
      </c>
      <c r="J133" s="100">
        <f>IF(DataCollect[[#This Row],[Category]]="Control",15,0)</f>
        <v>0</v>
      </c>
      <c r="K133" s="100">
        <f>IF(DataCollect[[#This Row],[Category]]="Safety",10,0)</f>
        <v>0</v>
      </c>
      <c r="L133" s="100">
        <f>IF(DataCollect[[#This Row],[Category]]="Building",50,0)</f>
        <v>0</v>
      </c>
      <c r="M133" s="100">
        <f>IF(DataCollect[[#This Row],[Category]]="Vehicle",8,0)</f>
        <v>0</v>
      </c>
      <c r="N133" s="100">
        <f>IF(DataCollect[[#This Row],[Category]]="Generators",20,0)</f>
        <v>0</v>
      </c>
      <c r="O133" s="100">
        <f>IF(DataCollect[[#This Row],[Category]]="Other",15,0)</f>
        <v>0</v>
      </c>
      <c r="P133" s="100">
        <f>IF(DataCollect[[#This Row],[Current Condition]]="Bad",(-1*LifeExpect[[#This Row],[LIFE REMAINING]]),0)</f>
        <v>0</v>
      </c>
      <c r="Q133" s="100">
        <f>IF(DataCollect[[#This Row],[Current Condition]]="Fair",(-0.5*LifeExpect[[#This Row],[LIFE REMAINING]]),0)</f>
        <v>0</v>
      </c>
      <c r="R133" s="100">
        <f t="shared" si="6"/>
        <v>0</v>
      </c>
      <c r="S133" s="100">
        <f>IF((LifeExpect[[#This Row],[NORMAL]]-('1. Basic Information'!$F$7-DataCollect[[#This Row],[Installation Year]]))&gt;0, LifeExpect[[#This Row],[NORMAL]]-('1. Basic Information'!$F$7-DataCollect[[#This Row],[Installation Year]]), 0)</f>
        <v>0</v>
      </c>
      <c r="T133" s="100">
        <f t="shared" si="7"/>
        <v>0</v>
      </c>
      <c r="U133" s="100">
        <f t="shared" si="8"/>
        <v>0</v>
      </c>
    </row>
    <row r="134" spans="1:21" x14ac:dyDescent="0.25">
      <c r="A134" s="100">
        <f>IF(DataCollect[[#This Row],[Category]]="Pump",15,0)</f>
        <v>0</v>
      </c>
      <c r="B134" s="100">
        <f>IF(DataCollect[[#This Row],[Category]]="Hydrant",50,0)</f>
        <v>0</v>
      </c>
      <c r="C134" s="100">
        <f>IF(DataCollect[[#This Row],[Category]]="Meter",15,0)</f>
        <v>0</v>
      </c>
      <c r="D134" s="100">
        <f>IF(DataCollect[[#This Row],[Category]]="Pipe",35,0)</f>
        <v>0</v>
      </c>
      <c r="E134" s="100">
        <f>IF(DataCollect[[#This Row],[Category]]="Source",35,0)</f>
        <v>0</v>
      </c>
      <c r="F134" s="100">
        <f>IF(DataCollect[[#This Row],[Category]]="Tank",50,0)</f>
        <v>0</v>
      </c>
      <c r="G134" s="100">
        <f>IF(DataCollect[[#This Row],[Category]]="Analytical",10,0)</f>
        <v>0</v>
      </c>
      <c r="H134" s="100">
        <f>IF(DataCollect[[#This Row],[Category]]="Treatment",10,0)</f>
        <v>0</v>
      </c>
      <c r="I134" s="100">
        <f>IF(DataCollect[[#This Row],[Category]]="Valve",35,0)</f>
        <v>0</v>
      </c>
      <c r="J134" s="100">
        <f>IF(DataCollect[[#This Row],[Category]]="Control",15,0)</f>
        <v>0</v>
      </c>
      <c r="K134" s="100">
        <f>IF(DataCollect[[#This Row],[Category]]="Safety",10,0)</f>
        <v>0</v>
      </c>
      <c r="L134" s="100">
        <f>IF(DataCollect[[#This Row],[Category]]="Building",50,0)</f>
        <v>0</v>
      </c>
      <c r="M134" s="100">
        <f>IF(DataCollect[[#This Row],[Category]]="Vehicle",8,0)</f>
        <v>0</v>
      </c>
      <c r="N134" s="100">
        <f>IF(DataCollect[[#This Row],[Category]]="Generators",20,0)</f>
        <v>0</v>
      </c>
      <c r="O134" s="100">
        <f>IF(DataCollect[[#This Row],[Category]]="Other",15,0)</f>
        <v>0</v>
      </c>
      <c r="P134" s="100">
        <f>IF(DataCollect[[#This Row],[Current Condition]]="Bad",(-1*LifeExpect[[#This Row],[LIFE REMAINING]]),0)</f>
        <v>0</v>
      </c>
      <c r="Q134" s="100">
        <f>IF(DataCollect[[#This Row],[Current Condition]]="Fair",(-0.5*LifeExpect[[#This Row],[LIFE REMAINING]]),0)</f>
        <v>0</v>
      </c>
      <c r="R134" s="100">
        <f t="shared" si="6"/>
        <v>0</v>
      </c>
      <c r="S134" s="100">
        <f>IF((LifeExpect[[#This Row],[NORMAL]]-('1. Basic Information'!$F$7-DataCollect[[#This Row],[Installation Year]]))&gt;0, LifeExpect[[#This Row],[NORMAL]]-('1. Basic Information'!$F$7-DataCollect[[#This Row],[Installation Year]]), 0)</f>
        <v>0</v>
      </c>
      <c r="T134" s="100">
        <f t="shared" si="7"/>
        <v>0</v>
      </c>
      <c r="U134" s="100">
        <f t="shared" si="8"/>
        <v>0</v>
      </c>
    </row>
    <row r="135" spans="1:21" x14ac:dyDescent="0.25">
      <c r="A135" s="100">
        <f>IF(DataCollect[[#This Row],[Category]]="Pump",15,0)</f>
        <v>0</v>
      </c>
      <c r="B135" s="100">
        <f>IF(DataCollect[[#This Row],[Category]]="Hydrant",50,0)</f>
        <v>0</v>
      </c>
      <c r="C135" s="100">
        <f>IF(DataCollect[[#This Row],[Category]]="Meter",15,0)</f>
        <v>0</v>
      </c>
      <c r="D135" s="100">
        <f>IF(DataCollect[[#This Row],[Category]]="Pipe",35,0)</f>
        <v>0</v>
      </c>
      <c r="E135" s="100">
        <f>IF(DataCollect[[#This Row],[Category]]="Source",35,0)</f>
        <v>0</v>
      </c>
      <c r="F135" s="100">
        <f>IF(DataCollect[[#This Row],[Category]]="Tank",50,0)</f>
        <v>0</v>
      </c>
      <c r="G135" s="100">
        <f>IF(DataCollect[[#This Row],[Category]]="Analytical",10,0)</f>
        <v>0</v>
      </c>
      <c r="H135" s="100">
        <f>IF(DataCollect[[#This Row],[Category]]="Treatment",10,0)</f>
        <v>0</v>
      </c>
      <c r="I135" s="100">
        <f>IF(DataCollect[[#This Row],[Category]]="Valve",35,0)</f>
        <v>0</v>
      </c>
      <c r="J135" s="100">
        <f>IF(DataCollect[[#This Row],[Category]]="Control",15,0)</f>
        <v>0</v>
      </c>
      <c r="K135" s="100">
        <f>IF(DataCollect[[#This Row],[Category]]="Safety",10,0)</f>
        <v>0</v>
      </c>
      <c r="L135" s="100">
        <f>IF(DataCollect[[#This Row],[Category]]="Building",50,0)</f>
        <v>0</v>
      </c>
      <c r="M135" s="100">
        <f>IF(DataCollect[[#This Row],[Category]]="Vehicle",8,0)</f>
        <v>0</v>
      </c>
      <c r="N135" s="100">
        <f>IF(DataCollect[[#This Row],[Category]]="Generators",20,0)</f>
        <v>0</v>
      </c>
      <c r="O135" s="100">
        <f>IF(DataCollect[[#This Row],[Category]]="Other",15,0)</f>
        <v>0</v>
      </c>
      <c r="P135" s="100">
        <f>IF(DataCollect[[#This Row],[Current Condition]]="Bad",(-1*LifeExpect[[#This Row],[LIFE REMAINING]]),0)</f>
        <v>0</v>
      </c>
      <c r="Q135" s="100">
        <f>IF(DataCollect[[#This Row],[Current Condition]]="Fair",(-0.5*LifeExpect[[#This Row],[LIFE REMAINING]]),0)</f>
        <v>0</v>
      </c>
      <c r="R135" s="100">
        <f t="shared" si="6"/>
        <v>0</v>
      </c>
      <c r="S135" s="100">
        <f>IF((LifeExpect[[#This Row],[NORMAL]]-('1. Basic Information'!$F$7-DataCollect[[#This Row],[Installation Year]]))&gt;0, LifeExpect[[#This Row],[NORMAL]]-('1. Basic Information'!$F$7-DataCollect[[#This Row],[Installation Year]]), 0)</f>
        <v>0</v>
      </c>
      <c r="T135" s="100">
        <f t="shared" si="7"/>
        <v>0</v>
      </c>
      <c r="U135" s="100">
        <f t="shared" si="8"/>
        <v>0</v>
      </c>
    </row>
    <row r="136" spans="1:21" x14ac:dyDescent="0.25">
      <c r="A136" s="100">
        <f>IF(DataCollect[[#This Row],[Category]]="Pump",15,0)</f>
        <v>0</v>
      </c>
      <c r="B136" s="100">
        <f>IF(DataCollect[[#This Row],[Category]]="Hydrant",50,0)</f>
        <v>0</v>
      </c>
      <c r="C136" s="100">
        <f>IF(DataCollect[[#This Row],[Category]]="Meter",15,0)</f>
        <v>0</v>
      </c>
      <c r="D136" s="100">
        <f>IF(DataCollect[[#This Row],[Category]]="Pipe",35,0)</f>
        <v>0</v>
      </c>
      <c r="E136" s="100">
        <f>IF(DataCollect[[#This Row],[Category]]="Source",35,0)</f>
        <v>0</v>
      </c>
      <c r="F136" s="100">
        <f>IF(DataCollect[[#This Row],[Category]]="Tank",50,0)</f>
        <v>0</v>
      </c>
      <c r="G136" s="100">
        <f>IF(DataCollect[[#This Row],[Category]]="Analytical",10,0)</f>
        <v>0</v>
      </c>
      <c r="H136" s="100">
        <f>IF(DataCollect[[#This Row],[Category]]="Treatment",10,0)</f>
        <v>0</v>
      </c>
      <c r="I136" s="100">
        <f>IF(DataCollect[[#This Row],[Category]]="Valve",35,0)</f>
        <v>0</v>
      </c>
      <c r="J136" s="100">
        <f>IF(DataCollect[[#This Row],[Category]]="Control",15,0)</f>
        <v>0</v>
      </c>
      <c r="K136" s="100">
        <f>IF(DataCollect[[#This Row],[Category]]="Safety",10,0)</f>
        <v>0</v>
      </c>
      <c r="L136" s="100">
        <f>IF(DataCollect[[#This Row],[Category]]="Building",50,0)</f>
        <v>0</v>
      </c>
      <c r="M136" s="100">
        <f>IF(DataCollect[[#This Row],[Category]]="Vehicle",8,0)</f>
        <v>0</v>
      </c>
      <c r="N136" s="100">
        <f>IF(DataCollect[[#This Row],[Category]]="Generators",20,0)</f>
        <v>0</v>
      </c>
      <c r="O136" s="100">
        <f>IF(DataCollect[[#This Row],[Category]]="Other",15,0)</f>
        <v>0</v>
      </c>
      <c r="P136" s="100">
        <f>IF(DataCollect[[#This Row],[Current Condition]]="Bad",(-1*LifeExpect[[#This Row],[LIFE REMAINING]]),0)</f>
        <v>0</v>
      </c>
      <c r="Q136" s="100">
        <f>IF(DataCollect[[#This Row],[Current Condition]]="Fair",(-0.5*LifeExpect[[#This Row],[LIFE REMAINING]]),0)</f>
        <v>0</v>
      </c>
      <c r="R136" s="100">
        <f t="shared" si="6"/>
        <v>0</v>
      </c>
      <c r="S136" s="100">
        <f>IF((LifeExpect[[#This Row],[NORMAL]]-('1. Basic Information'!$F$7-DataCollect[[#This Row],[Installation Year]]))&gt;0, LifeExpect[[#This Row],[NORMAL]]-('1. Basic Information'!$F$7-DataCollect[[#This Row],[Installation Year]]), 0)</f>
        <v>0</v>
      </c>
      <c r="T136" s="100">
        <f t="shared" si="7"/>
        <v>0</v>
      </c>
      <c r="U136" s="100">
        <f t="shared" si="8"/>
        <v>0</v>
      </c>
    </row>
    <row r="137" spans="1:21" x14ac:dyDescent="0.25">
      <c r="A137" s="100">
        <f>IF(DataCollect[[#This Row],[Category]]="Pump",15,0)</f>
        <v>0</v>
      </c>
      <c r="B137" s="100">
        <f>IF(DataCollect[[#This Row],[Category]]="Hydrant",50,0)</f>
        <v>0</v>
      </c>
      <c r="C137" s="100">
        <f>IF(DataCollect[[#This Row],[Category]]="Meter",15,0)</f>
        <v>0</v>
      </c>
      <c r="D137" s="100">
        <f>IF(DataCollect[[#This Row],[Category]]="Pipe",35,0)</f>
        <v>0</v>
      </c>
      <c r="E137" s="100">
        <f>IF(DataCollect[[#This Row],[Category]]="Source",35,0)</f>
        <v>0</v>
      </c>
      <c r="F137" s="100">
        <f>IF(DataCollect[[#This Row],[Category]]="Tank",50,0)</f>
        <v>0</v>
      </c>
      <c r="G137" s="100">
        <f>IF(DataCollect[[#This Row],[Category]]="Analytical",10,0)</f>
        <v>0</v>
      </c>
      <c r="H137" s="100">
        <f>IF(DataCollect[[#This Row],[Category]]="Treatment",10,0)</f>
        <v>0</v>
      </c>
      <c r="I137" s="100">
        <f>IF(DataCollect[[#This Row],[Category]]="Valve",35,0)</f>
        <v>0</v>
      </c>
      <c r="J137" s="100">
        <f>IF(DataCollect[[#This Row],[Category]]="Control",15,0)</f>
        <v>0</v>
      </c>
      <c r="K137" s="100">
        <f>IF(DataCollect[[#This Row],[Category]]="Safety",10,0)</f>
        <v>0</v>
      </c>
      <c r="L137" s="100">
        <f>IF(DataCollect[[#This Row],[Category]]="Building",50,0)</f>
        <v>0</v>
      </c>
      <c r="M137" s="100">
        <f>IF(DataCollect[[#This Row],[Category]]="Vehicle",8,0)</f>
        <v>0</v>
      </c>
      <c r="N137" s="100">
        <f>IF(DataCollect[[#This Row],[Category]]="Generators",20,0)</f>
        <v>0</v>
      </c>
      <c r="O137" s="100">
        <f>IF(DataCollect[[#This Row],[Category]]="Other",15,0)</f>
        <v>0</v>
      </c>
      <c r="P137" s="100">
        <f>IF(DataCollect[[#This Row],[Current Condition]]="Bad",(-1*LifeExpect[[#This Row],[LIFE REMAINING]]),0)</f>
        <v>0</v>
      </c>
      <c r="Q137" s="100">
        <f>IF(DataCollect[[#This Row],[Current Condition]]="Fair",(-0.5*LifeExpect[[#This Row],[LIFE REMAINING]]),0)</f>
        <v>0</v>
      </c>
      <c r="R137" s="100">
        <f t="shared" si="6"/>
        <v>0</v>
      </c>
      <c r="S137" s="100">
        <f>IF((LifeExpect[[#This Row],[NORMAL]]-('1. Basic Information'!$F$7-DataCollect[[#This Row],[Installation Year]]))&gt;0, LifeExpect[[#This Row],[NORMAL]]-('1. Basic Information'!$F$7-DataCollect[[#This Row],[Installation Year]]), 0)</f>
        <v>0</v>
      </c>
      <c r="T137" s="100">
        <f t="shared" si="7"/>
        <v>0</v>
      </c>
      <c r="U137" s="100">
        <f t="shared" si="8"/>
        <v>0</v>
      </c>
    </row>
    <row r="138" spans="1:21" x14ac:dyDescent="0.25">
      <c r="A138" s="100">
        <f>IF(DataCollect[[#This Row],[Category]]="Pump",15,0)</f>
        <v>0</v>
      </c>
      <c r="B138" s="100">
        <f>IF(DataCollect[[#This Row],[Category]]="Hydrant",50,0)</f>
        <v>0</v>
      </c>
      <c r="C138" s="100">
        <f>IF(DataCollect[[#This Row],[Category]]="Meter",15,0)</f>
        <v>0</v>
      </c>
      <c r="D138" s="100">
        <f>IF(DataCollect[[#This Row],[Category]]="Pipe",35,0)</f>
        <v>0</v>
      </c>
      <c r="E138" s="100">
        <f>IF(DataCollect[[#This Row],[Category]]="Source",35,0)</f>
        <v>0</v>
      </c>
      <c r="F138" s="100">
        <f>IF(DataCollect[[#This Row],[Category]]="Tank",50,0)</f>
        <v>0</v>
      </c>
      <c r="G138" s="100">
        <f>IF(DataCollect[[#This Row],[Category]]="Analytical",10,0)</f>
        <v>0</v>
      </c>
      <c r="H138" s="100">
        <f>IF(DataCollect[[#This Row],[Category]]="Treatment",10,0)</f>
        <v>0</v>
      </c>
      <c r="I138" s="100">
        <f>IF(DataCollect[[#This Row],[Category]]="Valve",35,0)</f>
        <v>0</v>
      </c>
      <c r="J138" s="100">
        <f>IF(DataCollect[[#This Row],[Category]]="Control",15,0)</f>
        <v>0</v>
      </c>
      <c r="K138" s="100">
        <f>IF(DataCollect[[#This Row],[Category]]="Safety",10,0)</f>
        <v>0</v>
      </c>
      <c r="L138" s="100">
        <f>IF(DataCollect[[#This Row],[Category]]="Building",50,0)</f>
        <v>0</v>
      </c>
      <c r="M138" s="100">
        <f>IF(DataCollect[[#This Row],[Category]]="Vehicle",8,0)</f>
        <v>0</v>
      </c>
      <c r="N138" s="100">
        <f>IF(DataCollect[[#This Row],[Category]]="Generators",20,0)</f>
        <v>0</v>
      </c>
      <c r="O138" s="100">
        <f>IF(DataCollect[[#This Row],[Category]]="Other",15,0)</f>
        <v>0</v>
      </c>
      <c r="P138" s="100">
        <f>IF(DataCollect[[#This Row],[Current Condition]]="Bad",(-1*LifeExpect[[#This Row],[LIFE REMAINING]]),0)</f>
        <v>0</v>
      </c>
      <c r="Q138" s="100">
        <f>IF(DataCollect[[#This Row],[Current Condition]]="Fair",(-0.5*LifeExpect[[#This Row],[LIFE REMAINING]]),0)</f>
        <v>0</v>
      </c>
      <c r="R138" s="100">
        <f t="shared" si="6"/>
        <v>0</v>
      </c>
      <c r="S138" s="100">
        <f>IF((LifeExpect[[#This Row],[NORMAL]]-('1. Basic Information'!$F$7-DataCollect[[#This Row],[Installation Year]]))&gt;0, LifeExpect[[#This Row],[NORMAL]]-('1. Basic Information'!$F$7-DataCollect[[#This Row],[Installation Year]]), 0)</f>
        <v>0</v>
      </c>
      <c r="T138" s="100">
        <f t="shared" si="7"/>
        <v>0</v>
      </c>
      <c r="U138" s="100">
        <f t="shared" si="8"/>
        <v>0</v>
      </c>
    </row>
    <row r="139" spans="1:21" x14ac:dyDescent="0.25">
      <c r="A139" s="100">
        <f>IF(DataCollect[[#This Row],[Category]]="Pump",15,0)</f>
        <v>0</v>
      </c>
      <c r="B139" s="100">
        <f>IF(DataCollect[[#This Row],[Category]]="Hydrant",50,0)</f>
        <v>0</v>
      </c>
      <c r="C139" s="100">
        <f>IF(DataCollect[[#This Row],[Category]]="Meter",15,0)</f>
        <v>0</v>
      </c>
      <c r="D139" s="100">
        <f>IF(DataCollect[[#This Row],[Category]]="Pipe",35,0)</f>
        <v>0</v>
      </c>
      <c r="E139" s="100">
        <f>IF(DataCollect[[#This Row],[Category]]="Source",35,0)</f>
        <v>0</v>
      </c>
      <c r="F139" s="100">
        <f>IF(DataCollect[[#This Row],[Category]]="Tank",50,0)</f>
        <v>0</v>
      </c>
      <c r="G139" s="100">
        <f>IF(DataCollect[[#This Row],[Category]]="Analytical",10,0)</f>
        <v>0</v>
      </c>
      <c r="H139" s="100">
        <f>IF(DataCollect[[#This Row],[Category]]="Treatment",10,0)</f>
        <v>0</v>
      </c>
      <c r="I139" s="100">
        <f>IF(DataCollect[[#This Row],[Category]]="Valve",35,0)</f>
        <v>0</v>
      </c>
      <c r="J139" s="100">
        <f>IF(DataCollect[[#This Row],[Category]]="Control",15,0)</f>
        <v>0</v>
      </c>
      <c r="K139" s="100">
        <f>IF(DataCollect[[#This Row],[Category]]="Safety",10,0)</f>
        <v>0</v>
      </c>
      <c r="L139" s="100">
        <f>IF(DataCollect[[#This Row],[Category]]="Building",50,0)</f>
        <v>0</v>
      </c>
      <c r="M139" s="100">
        <f>IF(DataCollect[[#This Row],[Category]]="Vehicle",8,0)</f>
        <v>0</v>
      </c>
      <c r="N139" s="100">
        <f>IF(DataCollect[[#This Row],[Category]]="Generators",20,0)</f>
        <v>0</v>
      </c>
      <c r="O139" s="100">
        <f>IF(DataCollect[[#This Row],[Category]]="Other",15,0)</f>
        <v>0</v>
      </c>
      <c r="P139" s="100">
        <f>IF(DataCollect[[#This Row],[Current Condition]]="Bad",(-1*LifeExpect[[#This Row],[LIFE REMAINING]]),0)</f>
        <v>0</v>
      </c>
      <c r="Q139" s="100">
        <f>IF(DataCollect[[#This Row],[Current Condition]]="Fair",(-0.5*LifeExpect[[#This Row],[LIFE REMAINING]]),0)</f>
        <v>0</v>
      </c>
      <c r="R139" s="100">
        <f t="shared" si="6"/>
        <v>0</v>
      </c>
      <c r="S139" s="100">
        <f>IF((LifeExpect[[#This Row],[NORMAL]]-('1. Basic Information'!$F$7-DataCollect[[#This Row],[Installation Year]]))&gt;0, LifeExpect[[#This Row],[NORMAL]]-('1. Basic Information'!$F$7-DataCollect[[#This Row],[Installation Year]]), 0)</f>
        <v>0</v>
      </c>
      <c r="T139" s="100">
        <f t="shared" si="7"/>
        <v>0</v>
      </c>
      <c r="U139" s="100">
        <f t="shared" si="8"/>
        <v>0</v>
      </c>
    </row>
    <row r="140" spans="1:21" x14ac:dyDescent="0.25">
      <c r="A140" s="100">
        <f>IF(DataCollect[[#This Row],[Category]]="Pump",15,0)</f>
        <v>0</v>
      </c>
      <c r="B140" s="100">
        <f>IF(DataCollect[[#This Row],[Category]]="Hydrant",50,0)</f>
        <v>0</v>
      </c>
      <c r="C140" s="100">
        <f>IF(DataCollect[[#This Row],[Category]]="Meter",15,0)</f>
        <v>0</v>
      </c>
      <c r="D140" s="100">
        <f>IF(DataCollect[[#This Row],[Category]]="Pipe",35,0)</f>
        <v>0</v>
      </c>
      <c r="E140" s="100">
        <f>IF(DataCollect[[#This Row],[Category]]="Source",35,0)</f>
        <v>0</v>
      </c>
      <c r="F140" s="100">
        <f>IF(DataCollect[[#This Row],[Category]]="Tank",50,0)</f>
        <v>0</v>
      </c>
      <c r="G140" s="100">
        <f>IF(DataCollect[[#This Row],[Category]]="Analytical",10,0)</f>
        <v>0</v>
      </c>
      <c r="H140" s="100">
        <f>IF(DataCollect[[#This Row],[Category]]="Treatment",10,0)</f>
        <v>0</v>
      </c>
      <c r="I140" s="100">
        <f>IF(DataCollect[[#This Row],[Category]]="Valve",35,0)</f>
        <v>0</v>
      </c>
      <c r="J140" s="100">
        <f>IF(DataCollect[[#This Row],[Category]]="Control",15,0)</f>
        <v>0</v>
      </c>
      <c r="K140" s="100">
        <f>IF(DataCollect[[#This Row],[Category]]="Safety",10,0)</f>
        <v>0</v>
      </c>
      <c r="L140" s="100">
        <f>IF(DataCollect[[#This Row],[Category]]="Building",50,0)</f>
        <v>0</v>
      </c>
      <c r="M140" s="100">
        <f>IF(DataCollect[[#This Row],[Category]]="Vehicle",8,0)</f>
        <v>0</v>
      </c>
      <c r="N140" s="100">
        <f>IF(DataCollect[[#This Row],[Category]]="Generators",20,0)</f>
        <v>0</v>
      </c>
      <c r="O140" s="100">
        <f>IF(DataCollect[[#This Row],[Category]]="Other",15,0)</f>
        <v>0</v>
      </c>
      <c r="P140" s="100">
        <f>IF(DataCollect[[#This Row],[Current Condition]]="Bad",(-1*LifeExpect[[#This Row],[LIFE REMAINING]]),0)</f>
        <v>0</v>
      </c>
      <c r="Q140" s="100">
        <f>IF(DataCollect[[#This Row],[Current Condition]]="Fair",(-0.5*LifeExpect[[#This Row],[LIFE REMAINING]]),0)</f>
        <v>0</v>
      </c>
      <c r="R140" s="100">
        <f t="shared" si="6"/>
        <v>0</v>
      </c>
      <c r="S140" s="100">
        <f>IF((LifeExpect[[#This Row],[NORMAL]]-('1. Basic Information'!$F$7-DataCollect[[#This Row],[Installation Year]]))&gt;0, LifeExpect[[#This Row],[NORMAL]]-('1. Basic Information'!$F$7-DataCollect[[#This Row],[Installation Year]]), 0)</f>
        <v>0</v>
      </c>
      <c r="T140" s="100">
        <f t="shared" si="7"/>
        <v>0</v>
      </c>
      <c r="U140" s="100">
        <f t="shared" si="8"/>
        <v>0</v>
      </c>
    </row>
    <row r="141" spans="1:21" x14ac:dyDescent="0.25">
      <c r="A141" s="100">
        <f>IF(DataCollect[[#This Row],[Category]]="Pump",15,0)</f>
        <v>0</v>
      </c>
      <c r="B141" s="100">
        <f>IF(DataCollect[[#This Row],[Category]]="Hydrant",50,0)</f>
        <v>0</v>
      </c>
      <c r="C141" s="100">
        <f>IF(DataCollect[[#This Row],[Category]]="Meter",15,0)</f>
        <v>0</v>
      </c>
      <c r="D141" s="100">
        <f>IF(DataCollect[[#This Row],[Category]]="Pipe",35,0)</f>
        <v>0</v>
      </c>
      <c r="E141" s="100">
        <f>IF(DataCollect[[#This Row],[Category]]="Source",35,0)</f>
        <v>0</v>
      </c>
      <c r="F141" s="100">
        <f>IF(DataCollect[[#This Row],[Category]]="Tank",50,0)</f>
        <v>0</v>
      </c>
      <c r="G141" s="100">
        <f>IF(DataCollect[[#This Row],[Category]]="Analytical",10,0)</f>
        <v>0</v>
      </c>
      <c r="H141" s="100">
        <f>IF(DataCollect[[#This Row],[Category]]="Treatment",10,0)</f>
        <v>0</v>
      </c>
      <c r="I141" s="100">
        <f>IF(DataCollect[[#This Row],[Category]]="Valve",35,0)</f>
        <v>0</v>
      </c>
      <c r="J141" s="100">
        <f>IF(DataCollect[[#This Row],[Category]]="Control",15,0)</f>
        <v>0</v>
      </c>
      <c r="K141" s="100">
        <f>IF(DataCollect[[#This Row],[Category]]="Safety",10,0)</f>
        <v>0</v>
      </c>
      <c r="L141" s="100">
        <f>IF(DataCollect[[#This Row],[Category]]="Building",50,0)</f>
        <v>0</v>
      </c>
      <c r="M141" s="100">
        <f>IF(DataCollect[[#This Row],[Category]]="Vehicle",8,0)</f>
        <v>0</v>
      </c>
      <c r="N141" s="100">
        <f>IF(DataCollect[[#This Row],[Category]]="Generators",20,0)</f>
        <v>0</v>
      </c>
      <c r="O141" s="100">
        <f>IF(DataCollect[[#This Row],[Category]]="Other",15,0)</f>
        <v>0</v>
      </c>
      <c r="P141" s="100">
        <f>IF(DataCollect[[#This Row],[Current Condition]]="Bad",(-1*LifeExpect[[#This Row],[LIFE REMAINING]]),0)</f>
        <v>0</v>
      </c>
      <c r="Q141" s="100">
        <f>IF(DataCollect[[#This Row],[Current Condition]]="Fair",(-0.5*LifeExpect[[#This Row],[LIFE REMAINING]]),0)</f>
        <v>0</v>
      </c>
      <c r="R141" s="100">
        <f t="shared" si="6"/>
        <v>0</v>
      </c>
      <c r="S141" s="100">
        <f>IF((LifeExpect[[#This Row],[NORMAL]]-('1. Basic Information'!$F$7-DataCollect[[#This Row],[Installation Year]]))&gt;0, LifeExpect[[#This Row],[NORMAL]]-('1. Basic Information'!$F$7-DataCollect[[#This Row],[Installation Year]]), 0)</f>
        <v>0</v>
      </c>
      <c r="T141" s="100">
        <f t="shared" si="7"/>
        <v>0</v>
      </c>
      <c r="U141" s="100">
        <f t="shared" si="8"/>
        <v>0</v>
      </c>
    </row>
    <row r="142" spans="1:21" x14ac:dyDescent="0.25">
      <c r="A142" s="100">
        <f>IF(DataCollect[[#This Row],[Category]]="Pump",15,0)</f>
        <v>0</v>
      </c>
      <c r="B142" s="100">
        <f>IF(DataCollect[[#This Row],[Category]]="Hydrant",50,0)</f>
        <v>0</v>
      </c>
      <c r="C142" s="100">
        <f>IF(DataCollect[[#This Row],[Category]]="Meter",15,0)</f>
        <v>0</v>
      </c>
      <c r="D142" s="100">
        <f>IF(DataCollect[[#This Row],[Category]]="Pipe",35,0)</f>
        <v>0</v>
      </c>
      <c r="E142" s="100">
        <f>IF(DataCollect[[#This Row],[Category]]="Source",35,0)</f>
        <v>0</v>
      </c>
      <c r="F142" s="100">
        <f>IF(DataCollect[[#This Row],[Category]]="Tank",50,0)</f>
        <v>0</v>
      </c>
      <c r="G142" s="100">
        <f>IF(DataCollect[[#This Row],[Category]]="Analytical",10,0)</f>
        <v>0</v>
      </c>
      <c r="H142" s="100">
        <f>IF(DataCollect[[#This Row],[Category]]="Treatment",10,0)</f>
        <v>0</v>
      </c>
      <c r="I142" s="100">
        <f>IF(DataCollect[[#This Row],[Category]]="Valve",35,0)</f>
        <v>0</v>
      </c>
      <c r="J142" s="100">
        <f>IF(DataCollect[[#This Row],[Category]]="Control",15,0)</f>
        <v>0</v>
      </c>
      <c r="K142" s="100">
        <f>IF(DataCollect[[#This Row],[Category]]="Safety",10,0)</f>
        <v>0</v>
      </c>
      <c r="L142" s="100">
        <f>IF(DataCollect[[#This Row],[Category]]="Building",50,0)</f>
        <v>0</v>
      </c>
      <c r="M142" s="100">
        <f>IF(DataCollect[[#This Row],[Category]]="Vehicle",8,0)</f>
        <v>0</v>
      </c>
      <c r="N142" s="100">
        <f>IF(DataCollect[[#This Row],[Category]]="Generators",20,0)</f>
        <v>0</v>
      </c>
      <c r="O142" s="100">
        <f>IF(DataCollect[[#This Row],[Category]]="Other",15,0)</f>
        <v>0</v>
      </c>
      <c r="P142" s="100">
        <f>IF(DataCollect[[#This Row],[Current Condition]]="Bad",(-1*LifeExpect[[#This Row],[LIFE REMAINING]]),0)</f>
        <v>0</v>
      </c>
      <c r="Q142" s="100">
        <f>IF(DataCollect[[#This Row],[Current Condition]]="Fair",(-0.5*LifeExpect[[#This Row],[LIFE REMAINING]]),0)</f>
        <v>0</v>
      </c>
      <c r="R142" s="100">
        <f t="shared" si="6"/>
        <v>0</v>
      </c>
      <c r="S142" s="100">
        <f>IF((LifeExpect[[#This Row],[NORMAL]]-('1. Basic Information'!$F$7-DataCollect[[#This Row],[Installation Year]]))&gt;0, LifeExpect[[#This Row],[NORMAL]]-('1. Basic Information'!$F$7-DataCollect[[#This Row],[Installation Year]]), 0)</f>
        <v>0</v>
      </c>
      <c r="T142" s="100">
        <f t="shared" si="7"/>
        <v>0</v>
      </c>
      <c r="U142" s="100">
        <f t="shared" si="8"/>
        <v>0</v>
      </c>
    </row>
    <row r="143" spans="1:21" x14ac:dyDescent="0.25">
      <c r="A143" s="100">
        <f>IF(DataCollect[[#This Row],[Category]]="Pump",15,0)</f>
        <v>0</v>
      </c>
      <c r="B143" s="100">
        <f>IF(DataCollect[[#This Row],[Category]]="Hydrant",50,0)</f>
        <v>0</v>
      </c>
      <c r="C143" s="100">
        <f>IF(DataCollect[[#This Row],[Category]]="Meter",15,0)</f>
        <v>0</v>
      </c>
      <c r="D143" s="100">
        <f>IF(DataCollect[[#This Row],[Category]]="Pipe",35,0)</f>
        <v>0</v>
      </c>
      <c r="E143" s="100">
        <f>IF(DataCollect[[#This Row],[Category]]="Source",35,0)</f>
        <v>0</v>
      </c>
      <c r="F143" s="100">
        <f>IF(DataCollect[[#This Row],[Category]]="Tank",50,0)</f>
        <v>0</v>
      </c>
      <c r="G143" s="100">
        <f>IF(DataCollect[[#This Row],[Category]]="Analytical",10,0)</f>
        <v>0</v>
      </c>
      <c r="H143" s="100">
        <f>IF(DataCollect[[#This Row],[Category]]="Treatment",10,0)</f>
        <v>0</v>
      </c>
      <c r="I143" s="100">
        <f>IF(DataCollect[[#This Row],[Category]]="Valve",35,0)</f>
        <v>0</v>
      </c>
      <c r="J143" s="100">
        <f>IF(DataCollect[[#This Row],[Category]]="Control",15,0)</f>
        <v>0</v>
      </c>
      <c r="K143" s="100">
        <f>IF(DataCollect[[#This Row],[Category]]="Safety",10,0)</f>
        <v>0</v>
      </c>
      <c r="L143" s="100">
        <f>IF(DataCollect[[#This Row],[Category]]="Building",50,0)</f>
        <v>0</v>
      </c>
      <c r="M143" s="100">
        <f>IF(DataCollect[[#This Row],[Category]]="Vehicle",8,0)</f>
        <v>0</v>
      </c>
      <c r="N143" s="100">
        <f>IF(DataCollect[[#This Row],[Category]]="Generators",20,0)</f>
        <v>0</v>
      </c>
      <c r="O143" s="100">
        <f>IF(DataCollect[[#This Row],[Category]]="Other",15,0)</f>
        <v>0</v>
      </c>
      <c r="P143" s="100">
        <f>IF(DataCollect[[#This Row],[Current Condition]]="Bad",(-1*LifeExpect[[#This Row],[LIFE REMAINING]]),0)</f>
        <v>0</v>
      </c>
      <c r="Q143" s="100">
        <f>IF(DataCollect[[#This Row],[Current Condition]]="Fair",(-0.5*LifeExpect[[#This Row],[LIFE REMAINING]]),0)</f>
        <v>0</v>
      </c>
      <c r="R143" s="100">
        <f t="shared" si="6"/>
        <v>0</v>
      </c>
      <c r="S143" s="100">
        <f>IF((LifeExpect[[#This Row],[NORMAL]]-('1. Basic Information'!$F$7-DataCollect[[#This Row],[Installation Year]]))&gt;0, LifeExpect[[#This Row],[NORMAL]]-('1. Basic Information'!$F$7-DataCollect[[#This Row],[Installation Year]]), 0)</f>
        <v>0</v>
      </c>
      <c r="T143" s="100">
        <f t="shared" si="7"/>
        <v>0</v>
      </c>
      <c r="U143" s="100">
        <f t="shared" si="8"/>
        <v>0</v>
      </c>
    </row>
    <row r="144" spans="1:21" x14ac:dyDescent="0.25">
      <c r="A144" s="100">
        <f>IF(DataCollect[[#This Row],[Category]]="Pump",15,0)</f>
        <v>0</v>
      </c>
      <c r="B144" s="100">
        <f>IF(DataCollect[[#This Row],[Category]]="Hydrant",50,0)</f>
        <v>0</v>
      </c>
      <c r="C144" s="100">
        <f>IF(DataCollect[[#This Row],[Category]]="Meter",15,0)</f>
        <v>0</v>
      </c>
      <c r="D144" s="100">
        <f>IF(DataCollect[[#This Row],[Category]]="Pipe",35,0)</f>
        <v>0</v>
      </c>
      <c r="E144" s="100">
        <f>IF(DataCollect[[#This Row],[Category]]="Source",35,0)</f>
        <v>0</v>
      </c>
      <c r="F144" s="100">
        <f>IF(DataCollect[[#This Row],[Category]]="Tank",50,0)</f>
        <v>0</v>
      </c>
      <c r="G144" s="100">
        <f>IF(DataCollect[[#This Row],[Category]]="Analytical",10,0)</f>
        <v>0</v>
      </c>
      <c r="H144" s="100">
        <f>IF(DataCollect[[#This Row],[Category]]="Treatment",10,0)</f>
        <v>0</v>
      </c>
      <c r="I144" s="100">
        <f>IF(DataCollect[[#This Row],[Category]]="Valve",35,0)</f>
        <v>0</v>
      </c>
      <c r="J144" s="100">
        <f>IF(DataCollect[[#This Row],[Category]]="Control",15,0)</f>
        <v>0</v>
      </c>
      <c r="K144" s="100">
        <f>IF(DataCollect[[#This Row],[Category]]="Safety",10,0)</f>
        <v>0</v>
      </c>
      <c r="L144" s="100">
        <f>IF(DataCollect[[#This Row],[Category]]="Building",50,0)</f>
        <v>0</v>
      </c>
      <c r="M144" s="100">
        <f>IF(DataCollect[[#This Row],[Category]]="Vehicle",8,0)</f>
        <v>0</v>
      </c>
      <c r="N144" s="100">
        <f>IF(DataCollect[[#This Row],[Category]]="Generators",20,0)</f>
        <v>0</v>
      </c>
      <c r="O144" s="100">
        <f>IF(DataCollect[[#This Row],[Category]]="Other",15,0)</f>
        <v>0</v>
      </c>
      <c r="P144" s="100">
        <f>IF(DataCollect[[#This Row],[Current Condition]]="Bad",(-1*LifeExpect[[#This Row],[LIFE REMAINING]]),0)</f>
        <v>0</v>
      </c>
      <c r="Q144" s="100">
        <f>IF(DataCollect[[#This Row],[Current Condition]]="Fair",(-0.5*LifeExpect[[#This Row],[LIFE REMAINING]]),0)</f>
        <v>0</v>
      </c>
      <c r="R144" s="100">
        <f t="shared" si="6"/>
        <v>0</v>
      </c>
      <c r="S144" s="100">
        <f>IF((LifeExpect[[#This Row],[NORMAL]]-('1. Basic Information'!$F$7-DataCollect[[#This Row],[Installation Year]]))&gt;0, LifeExpect[[#This Row],[NORMAL]]-('1. Basic Information'!$F$7-DataCollect[[#This Row],[Installation Year]]), 0)</f>
        <v>0</v>
      </c>
      <c r="T144" s="100">
        <f t="shared" si="7"/>
        <v>0</v>
      </c>
      <c r="U144" s="100">
        <f t="shared" si="8"/>
        <v>0</v>
      </c>
    </row>
    <row r="145" spans="1:21" x14ac:dyDescent="0.25">
      <c r="A145" s="100">
        <f>IF(DataCollect[[#This Row],[Category]]="Pump",15,0)</f>
        <v>0</v>
      </c>
      <c r="B145" s="100">
        <f>IF(DataCollect[[#This Row],[Category]]="Hydrant",50,0)</f>
        <v>0</v>
      </c>
      <c r="C145" s="100">
        <f>IF(DataCollect[[#This Row],[Category]]="Meter",15,0)</f>
        <v>0</v>
      </c>
      <c r="D145" s="100">
        <f>IF(DataCollect[[#This Row],[Category]]="Pipe",35,0)</f>
        <v>0</v>
      </c>
      <c r="E145" s="100">
        <f>IF(DataCollect[[#This Row],[Category]]="Source",35,0)</f>
        <v>0</v>
      </c>
      <c r="F145" s="100">
        <f>IF(DataCollect[[#This Row],[Category]]="Tank",50,0)</f>
        <v>0</v>
      </c>
      <c r="G145" s="100">
        <f>IF(DataCollect[[#This Row],[Category]]="Analytical",10,0)</f>
        <v>0</v>
      </c>
      <c r="H145" s="100">
        <f>IF(DataCollect[[#This Row],[Category]]="Treatment",10,0)</f>
        <v>0</v>
      </c>
      <c r="I145" s="100">
        <f>IF(DataCollect[[#This Row],[Category]]="Valve",35,0)</f>
        <v>0</v>
      </c>
      <c r="J145" s="100">
        <f>IF(DataCollect[[#This Row],[Category]]="Control",15,0)</f>
        <v>0</v>
      </c>
      <c r="K145" s="100">
        <f>IF(DataCollect[[#This Row],[Category]]="Safety",10,0)</f>
        <v>0</v>
      </c>
      <c r="L145" s="100">
        <f>IF(DataCollect[[#This Row],[Category]]="Building",50,0)</f>
        <v>0</v>
      </c>
      <c r="M145" s="100">
        <f>IF(DataCollect[[#This Row],[Category]]="Vehicle",8,0)</f>
        <v>0</v>
      </c>
      <c r="N145" s="100">
        <f>IF(DataCollect[[#This Row],[Category]]="Generators",20,0)</f>
        <v>0</v>
      </c>
      <c r="O145" s="100">
        <f>IF(DataCollect[[#This Row],[Category]]="Other",15,0)</f>
        <v>0</v>
      </c>
      <c r="P145" s="100">
        <f>IF(DataCollect[[#This Row],[Current Condition]]="Bad",(-1*LifeExpect[[#This Row],[LIFE REMAINING]]),0)</f>
        <v>0</v>
      </c>
      <c r="Q145" s="100">
        <f>IF(DataCollect[[#This Row],[Current Condition]]="Fair",(-0.5*LifeExpect[[#This Row],[LIFE REMAINING]]),0)</f>
        <v>0</v>
      </c>
      <c r="R145" s="100">
        <f t="shared" si="6"/>
        <v>0</v>
      </c>
      <c r="S145" s="100">
        <f>IF((LifeExpect[[#This Row],[NORMAL]]-('1. Basic Information'!$F$7-DataCollect[[#This Row],[Installation Year]]))&gt;0, LifeExpect[[#This Row],[NORMAL]]-('1. Basic Information'!$F$7-DataCollect[[#This Row],[Installation Year]]), 0)</f>
        <v>0</v>
      </c>
      <c r="T145" s="100">
        <f t="shared" si="7"/>
        <v>0</v>
      </c>
      <c r="U145" s="100">
        <f t="shared" si="8"/>
        <v>0</v>
      </c>
    </row>
    <row r="146" spans="1:21" x14ac:dyDescent="0.25">
      <c r="A146" s="100">
        <f>IF(DataCollect[[#This Row],[Category]]="Pump",15,0)</f>
        <v>0</v>
      </c>
      <c r="B146" s="100">
        <f>IF(DataCollect[[#This Row],[Category]]="Hydrant",50,0)</f>
        <v>0</v>
      </c>
      <c r="C146" s="100">
        <f>IF(DataCollect[[#This Row],[Category]]="Meter",15,0)</f>
        <v>0</v>
      </c>
      <c r="D146" s="100">
        <f>IF(DataCollect[[#This Row],[Category]]="Pipe",35,0)</f>
        <v>0</v>
      </c>
      <c r="E146" s="100">
        <f>IF(DataCollect[[#This Row],[Category]]="Source",35,0)</f>
        <v>0</v>
      </c>
      <c r="F146" s="100">
        <f>IF(DataCollect[[#This Row],[Category]]="Tank",50,0)</f>
        <v>0</v>
      </c>
      <c r="G146" s="100">
        <f>IF(DataCollect[[#This Row],[Category]]="Analytical",10,0)</f>
        <v>0</v>
      </c>
      <c r="H146" s="100">
        <f>IF(DataCollect[[#This Row],[Category]]="Treatment",10,0)</f>
        <v>0</v>
      </c>
      <c r="I146" s="100">
        <f>IF(DataCollect[[#This Row],[Category]]="Valve",35,0)</f>
        <v>0</v>
      </c>
      <c r="J146" s="100">
        <f>IF(DataCollect[[#This Row],[Category]]="Control",15,0)</f>
        <v>0</v>
      </c>
      <c r="K146" s="100">
        <f>IF(DataCollect[[#This Row],[Category]]="Safety",10,0)</f>
        <v>0</v>
      </c>
      <c r="L146" s="100">
        <f>IF(DataCollect[[#This Row],[Category]]="Building",50,0)</f>
        <v>0</v>
      </c>
      <c r="M146" s="100">
        <f>IF(DataCollect[[#This Row],[Category]]="Vehicle",8,0)</f>
        <v>0</v>
      </c>
      <c r="N146" s="100">
        <f>IF(DataCollect[[#This Row],[Category]]="Generators",20,0)</f>
        <v>0</v>
      </c>
      <c r="O146" s="100">
        <f>IF(DataCollect[[#This Row],[Category]]="Other",15,0)</f>
        <v>0</v>
      </c>
      <c r="P146" s="100">
        <f>IF(DataCollect[[#This Row],[Current Condition]]="Bad",(-1*LifeExpect[[#This Row],[LIFE REMAINING]]),0)</f>
        <v>0</v>
      </c>
      <c r="Q146" s="100">
        <f>IF(DataCollect[[#This Row],[Current Condition]]="Fair",(-0.5*LifeExpect[[#This Row],[LIFE REMAINING]]),0)</f>
        <v>0</v>
      </c>
      <c r="R146" s="100">
        <f t="shared" si="6"/>
        <v>0</v>
      </c>
      <c r="S146" s="100">
        <f>IF((LifeExpect[[#This Row],[NORMAL]]-('1. Basic Information'!$F$7-DataCollect[[#This Row],[Installation Year]]))&gt;0, LifeExpect[[#This Row],[NORMAL]]-('1. Basic Information'!$F$7-DataCollect[[#This Row],[Installation Year]]), 0)</f>
        <v>0</v>
      </c>
      <c r="T146" s="100">
        <f t="shared" si="7"/>
        <v>0</v>
      </c>
      <c r="U146" s="100">
        <f t="shared" si="8"/>
        <v>0</v>
      </c>
    </row>
    <row r="147" spans="1:21" x14ac:dyDescent="0.25">
      <c r="A147" s="100">
        <f>IF(DataCollect[[#This Row],[Category]]="Pump",15,0)</f>
        <v>0</v>
      </c>
      <c r="B147" s="100">
        <f>IF(DataCollect[[#This Row],[Category]]="Hydrant",50,0)</f>
        <v>0</v>
      </c>
      <c r="C147" s="100">
        <f>IF(DataCollect[[#This Row],[Category]]="Meter",15,0)</f>
        <v>0</v>
      </c>
      <c r="D147" s="100">
        <f>IF(DataCollect[[#This Row],[Category]]="Pipe",35,0)</f>
        <v>0</v>
      </c>
      <c r="E147" s="100">
        <f>IF(DataCollect[[#This Row],[Category]]="Source",35,0)</f>
        <v>0</v>
      </c>
      <c r="F147" s="100">
        <f>IF(DataCollect[[#This Row],[Category]]="Tank",50,0)</f>
        <v>0</v>
      </c>
      <c r="G147" s="100">
        <f>IF(DataCollect[[#This Row],[Category]]="Analytical",10,0)</f>
        <v>0</v>
      </c>
      <c r="H147" s="100">
        <f>IF(DataCollect[[#This Row],[Category]]="Treatment",10,0)</f>
        <v>0</v>
      </c>
      <c r="I147" s="100">
        <f>IF(DataCollect[[#This Row],[Category]]="Valve",35,0)</f>
        <v>0</v>
      </c>
      <c r="J147" s="100">
        <f>IF(DataCollect[[#This Row],[Category]]="Control",15,0)</f>
        <v>0</v>
      </c>
      <c r="K147" s="100">
        <f>IF(DataCollect[[#This Row],[Category]]="Safety",10,0)</f>
        <v>0</v>
      </c>
      <c r="L147" s="100">
        <f>IF(DataCollect[[#This Row],[Category]]="Building",50,0)</f>
        <v>0</v>
      </c>
      <c r="M147" s="100">
        <f>IF(DataCollect[[#This Row],[Category]]="Vehicle",8,0)</f>
        <v>0</v>
      </c>
      <c r="N147" s="100">
        <f>IF(DataCollect[[#This Row],[Category]]="Generators",20,0)</f>
        <v>0</v>
      </c>
      <c r="O147" s="100">
        <f>IF(DataCollect[[#This Row],[Category]]="Other",15,0)</f>
        <v>0</v>
      </c>
      <c r="P147" s="100">
        <f>IF(DataCollect[[#This Row],[Current Condition]]="Bad",(-1*LifeExpect[[#This Row],[LIFE REMAINING]]),0)</f>
        <v>0</v>
      </c>
      <c r="Q147" s="100">
        <f>IF(DataCollect[[#This Row],[Current Condition]]="Fair",(-0.5*LifeExpect[[#This Row],[LIFE REMAINING]]),0)</f>
        <v>0</v>
      </c>
      <c r="R147" s="100">
        <f t="shared" si="6"/>
        <v>0</v>
      </c>
      <c r="S147" s="100">
        <f>IF((LifeExpect[[#This Row],[NORMAL]]-('1. Basic Information'!$F$7-DataCollect[[#This Row],[Installation Year]]))&gt;0, LifeExpect[[#This Row],[NORMAL]]-('1. Basic Information'!$F$7-DataCollect[[#This Row],[Installation Year]]), 0)</f>
        <v>0</v>
      </c>
      <c r="T147" s="100">
        <f t="shared" si="7"/>
        <v>0</v>
      </c>
      <c r="U147" s="100">
        <f t="shared" si="8"/>
        <v>0</v>
      </c>
    </row>
    <row r="148" spans="1:21" x14ac:dyDescent="0.25">
      <c r="A148" s="100">
        <f>IF(DataCollect[[#This Row],[Category]]="Pump",15,0)</f>
        <v>0</v>
      </c>
      <c r="B148" s="100">
        <f>IF(DataCollect[[#This Row],[Category]]="Hydrant",50,0)</f>
        <v>0</v>
      </c>
      <c r="C148" s="100">
        <f>IF(DataCollect[[#This Row],[Category]]="Meter",15,0)</f>
        <v>0</v>
      </c>
      <c r="D148" s="100">
        <f>IF(DataCollect[[#This Row],[Category]]="Pipe",35,0)</f>
        <v>0</v>
      </c>
      <c r="E148" s="100">
        <f>IF(DataCollect[[#This Row],[Category]]="Source",35,0)</f>
        <v>0</v>
      </c>
      <c r="F148" s="100">
        <f>IF(DataCollect[[#This Row],[Category]]="Tank",50,0)</f>
        <v>0</v>
      </c>
      <c r="G148" s="100">
        <f>IF(DataCollect[[#This Row],[Category]]="Analytical",10,0)</f>
        <v>0</v>
      </c>
      <c r="H148" s="100">
        <f>IF(DataCollect[[#This Row],[Category]]="Treatment",10,0)</f>
        <v>0</v>
      </c>
      <c r="I148" s="100">
        <f>IF(DataCollect[[#This Row],[Category]]="Valve",35,0)</f>
        <v>0</v>
      </c>
      <c r="J148" s="100">
        <f>IF(DataCollect[[#This Row],[Category]]="Control",15,0)</f>
        <v>0</v>
      </c>
      <c r="K148" s="100">
        <f>IF(DataCollect[[#This Row],[Category]]="Safety",10,0)</f>
        <v>0</v>
      </c>
      <c r="L148" s="100">
        <f>IF(DataCollect[[#This Row],[Category]]="Building",50,0)</f>
        <v>0</v>
      </c>
      <c r="M148" s="100">
        <f>IF(DataCollect[[#This Row],[Category]]="Vehicle",8,0)</f>
        <v>0</v>
      </c>
      <c r="N148" s="100">
        <f>IF(DataCollect[[#This Row],[Category]]="Generators",20,0)</f>
        <v>0</v>
      </c>
      <c r="O148" s="100">
        <f>IF(DataCollect[[#This Row],[Category]]="Other",15,0)</f>
        <v>0</v>
      </c>
      <c r="P148" s="100">
        <f>IF(DataCollect[[#This Row],[Current Condition]]="Bad",(-1*LifeExpect[[#This Row],[LIFE REMAINING]]),0)</f>
        <v>0</v>
      </c>
      <c r="Q148" s="100">
        <f>IF(DataCollect[[#This Row],[Current Condition]]="Fair",(-0.5*LifeExpect[[#This Row],[LIFE REMAINING]]),0)</f>
        <v>0</v>
      </c>
      <c r="R148" s="100">
        <f t="shared" si="6"/>
        <v>0</v>
      </c>
      <c r="S148" s="100">
        <f>IF((LifeExpect[[#This Row],[NORMAL]]-('1. Basic Information'!$F$7-DataCollect[[#This Row],[Installation Year]]))&gt;0, LifeExpect[[#This Row],[NORMAL]]-('1. Basic Information'!$F$7-DataCollect[[#This Row],[Installation Year]]), 0)</f>
        <v>0</v>
      </c>
      <c r="T148" s="100">
        <f t="shared" si="7"/>
        <v>0</v>
      </c>
      <c r="U148" s="100">
        <f t="shared" si="8"/>
        <v>0</v>
      </c>
    </row>
    <row r="149" spans="1:21" x14ac:dyDescent="0.25">
      <c r="A149" s="100">
        <f>IF(DataCollect[[#This Row],[Category]]="Pump",15,0)</f>
        <v>0</v>
      </c>
      <c r="B149" s="100">
        <f>IF(DataCollect[[#This Row],[Category]]="Hydrant",50,0)</f>
        <v>0</v>
      </c>
      <c r="C149" s="100">
        <f>IF(DataCollect[[#This Row],[Category]]="Meter",15,0)</f>
        <v>0</v>
      </c>
      <c r="D149" s="100">
        <f>IF(DataCollect[[#This Row],[Category]]="Pipe",35,0)</f>
        <v>0</v>
      </c>
      <c r="E149" s="100">
        <f>IF(DataCollect[[#This Row],[Category]]="Source",35,0)</f>
        <v>0</v>
      </c>
      <c r="F149" s="100">
        <f>IF(DataCollect[[#This Row],[Category]]="Tank",50,0)</f>
        <v>0</v>
      </c>
      <c r="G149" s="100">
        <f>IF(DataCollect[[#This Row],[Category]]="Analytical",10,0)</f>
        <v>0</v>
      </c>
      <c r="H149" s="100">
        <f>IF(DataCollect[[#This Row],[Category]]="Treatment",10,0)</f>
        <v>0</v>
      </c>
      <c r="I149" s="100">
        <f>IF(DataCollect[[#This Row],[Category]]="Valve",35,0)</f>
        <v>0</v>
      </c>
      <c r="J149" s="100">
        <f>IF(DataCollect[[#This Row],[Category]]="Control",15,0)</f>
        <v>0</v>
      </c>
      <c r="K149" s="100">
        <f>IF(DataCollect[[#This Row],[Category]]="Safety",10,0)</f>
        <v>0</v>
      </c>
      <c r="L149" s="100">
        <f>IF(DataCollect[[#This Row],[Category]]="Building",50,0)</f>
        <v>0</v>
      </c>
      <c r="M149" s="100">
        <f>IF(DataCollect[[#This Row],[Category]]="Vehicle",8,0)</f>
        <v>0</v>
      </c>
      <c r="N149" s="100">
        <f>IF(DataCollect[[#This Row],[Category]]="Generators",20,0)</f>
        <v>0</v>
      </c>
      <c r="O149" s="100">
        <f>IF(DataCollect[[#This Row],[Category]]="Other",15,0)</f>
        <v>0</v>
      </c>
      <c r="P149" s="100">
        <f>IF(DataCollect[[#This Row],[Current Condition]]="Bad",(-1*LifeExpect[[#This Row],[LIFE REMAINING]]),0)</f>
        <v>0</v>
      </c>
      <c r="Q149" s="100">
        <f>IF(DataCollect[[#This Row],[Current Condition]]="Fair",(-0.5*LifeExpect[[#This Row],[LIFE REMAINING]]),0)</f>
        <v>0</v>
      </c>
      <c r="R149" s="100">
        <f t="shared" si="6"/>
        <v>0</v>
      </c>
      <c r="S149" s="100">
        <f>IF((LifeExpect[[#This Row],[NORMAL]]-('1. Basic Information'!$F$7-DataCollect[[#This Row],[Installation Year]]))&gt;0, LifeExpect[[#This Row],[NORMAL]]-('1. Basic Information'!$F$7-DataCollect[[#This Row],[Installation Year]]), 0)</f>
        <v>0</v>
      </c>
      <c r="T149" s="100">
        <f t="shared" si="7"/>
        <v>0</v>
      </c>
      <c r="U149" s="100">
        <f t="shared" si="8"/>
        <v>0</v>
      </c>
    </row>
    <row r="150" spans="1:21" x14ac:dyDescent="0.25">
      <c r="A150" s="100">
        <f>IF(DataCollect[[#This Row],[Category]]="Pump",15,0)</f>
        <v>0</v>
      </c>
      <c r="B150" s="100">
        <f>IF(DataCollect[[#This Row],[Category]]="Hydrant",50,0)</f>
        <v>0</v>
      </c>
      <c r="C150" s="100">
        <f>IF(DataCollect[[#This Row],[Category]]="Meter",15,0)</f>
        <v>0</v>
      </c>
      <c r="D150" s="100">
        <f>IF(DataCollect[[#This Row],[Category]]="Pipe",35,0)</f>
        <v>0</v>
      </c>
      <c r="E150" s="100">
        <f>IF(DataCollect[[#This Row],[Category]]="Source",35,0)</f>
        <v>0</v>
      </c>
      <c r="F150" s="100">
        <f>IF(DataCollect[[#This Row],[Category]]="Tank",50,0)</f>
        <v>0</v>
      </c>
      <c r="G150" s="100">
        <f>IF(DataCollect[[#This Row],[Category]]="Analytical",10,0)</f>
        <v>0</v>
      </c>
      <c r="H150" s="100">
        <f>IF(DataCollect[[#This Row],[Category]]="Treatment",10,0)</f>
        <v>0</v>
      </c>
      <c r="I150" s="100">
        <f>IF(DataCollect[[#This Row],[Category]]="Valve",35,0)</f>
        <v>0</v>
      </c>
      <c r="J150" s="100">
        <f>IF(DataCollect[[#This Row],[Category]]="Control",15,0)</f>
        <v>0</v>
      </c>
      <c r="K150" s="100">
        <f>IF(DataCollect[[#This Row],[Category]]="Safety",10,0)</f>
        <v>0</v>
      </c>
      <c r="L150" s="100">
        <f>IF(DataCollect[[#This Row],[Category]]="Building",50,0)</f>
        <v>0</v>
      </c>
      <c r="M150" s="100">
        <f>IF(DataCollect[[#This Row],[Category]]="Vehicle",8,0)</f>
        <v>0</v>
      </c>
      <c r="N150" s="100">
        <f>IF(DataCollect[[#This Row],[Category]]="Generators",20,0)</f>
        <v>0</v>
      </c>
      <c r="O150" s="100">
        <f>IF(DataCollect[[#This Row],[Category]]="Other",15,0)</f>
        <v>0</v>
      </c>
      <c r="P150" s="100">
        <f>IF(DataCollect[[#This Row],[Current Condition]]="Bad",(-1*LifeExpect[[#This Row],[LIFE REMAINING]]),0)</f>
        <v>0</v>
      </c>
      <c r="Q150" s="100">
        <f>IF(DataCollect[[#This Row],[Current Condition]]="Fair",(-0.5*LifeExpect[[#This Row],[LIFE REMAINING]]),0)</f>
        <v>0</v>
      </c>
      <c r="R150" s="100">
        <f t="shared" si="6"/>
        <v>0</v>
      </c>
      <c r="S150" s="100">
        <f>IF((LifeExpect[[#This Row],[NORMAL]]-('1. Basic Information'!$F$7-DataCollect[[#This Row],[Installation Year]]))&gt;0, LifeExpect[[#This Row],[NORMAL]]-('1. Basic Information'!$F$7-DataCollect[[#This Row],[Installation Year]]), 0)</f>
        <v>0</v>
      </c>
      <c r="T150" s="100">
        <f t="shared" si="7"/>
        <v>0</v>
      </c>
      <c r="U150" s="100">
        <f t="shared" si="8"/>
        <v>0</v>
      </c>
    </row>
    <row r="151" spans="1:21" x14ac:dyDescent="0.25">
      <c r="A151" s="100">
        <f>IF(DataCollect[[#This Row],[Category]]="Pump",15,0)</f>
        <v>0</v>
      </c>
      <c r="B151" s="100">
        <f>IF(DataCollect[[#This Row],[Category]]="Hydrant",50,0)</f>
        <v>0</v>
      </c>
      <c r="C151" s="100">
        <f>IF(DataCollect[[#This Row],[Category]]="Meter",15,0)</f>
        <v>0</v>
      </c>
      <c r="D151" s="100">
        <f>IF(DataCollect[[#This Row],[Category]]="Pipe",35,0)</f>
        <v>0</v>
      </c>
      <c r="E151" s="100">
        <f>IF(DataCollect[[#This Row],[Category]]="Source",35,0)</f>
        <v>0</v>
      </c>
      <c r="F151" s="100">
        <f>IF(DataCollect[[#This Row],[Category]]="Tank",50,0)</f>
        <v>0</v>
      </c>
      <c r="G151" s="100">
        <f>IF(DataCollect[[#This Row],[Category]]="Analytical",10,0)</f>
        <v>0</v>
      </c>
      <c r="H151" s="100">
        <f>IF(DataCollect[[#This Row],[Category]]="Treatment",10,0)</f>
        <v>0</v>
      </c>
      <c r="I151" s="100">
        <f>IF(DataCollect[[#This Row],[Category]]="Valve",35,0)</f>
        <v>0</v>
      </c>
      <c r="J151" s="100">
        <f>IF(DataCollect[[#This Row],[Category]]="Control",15,0)</f>
        <v>0</v>
      </c>
      <c r="K151" s="100">
        <f>IF(DataCollect[[#This Row],[Category]]="Safety",10,0)</f>
        <v>0</v>
      </c>
      <c r="L151" s="100">
        <f>IF(DataCollect[[#This Row],[Category]]="Building",50,0)</f>
        <v>0</v>
      </c>
      <c r="M151" s="100">
        <f>IF(DataCollect[[#This Row],[Category]]="Vehicle",8,0)</f>
        <v>0</v>
      </c>
      <c r="N151" s="100">
        <f>IF(DataCollect[[#This Row],[Category]]="Generators",20,0)</f>
        <v>0</v>
      </c>
      <c r="O151" s="100">
        <f>IF(DataCollect[[#This Row],[Category]]="Other",15,0)</f>
        <v>0</v>
      </c>
      <c r="P151" s="100">
        <f>IF(DataCollect[[#This Row],[Current Condition]]="Bad",(-1*LifeExpect[[#This Row],[LIFE REMAINING]]),0)</f>
        <v>0</v>
      </c>
      <c r="Q151" s="100">
        <f>IF(DataCollect[[#This Row],[Current Condition]]="Fair",(-0.5*LifeExpect[[#This Row],[LIFE REMAINING]]),0)</f>
        <v>0</v>
      </c>
      <c r="R151" s="100">
        <f t="shared" si="6"/>
        <v>0</v>
      </c>
      <c r="S151" s="100">
        <f>IF((LifeExpect[[#This Row],[NORMAL]]-('1. Basic Information'!$F$7-DataCollect[[#This Row],[Installation Year]]))&gt;0, LifeExpect[[#This Row],[NORMAL]]-('1. Basic Information'!$F$7-DataCollect[[#This Row],[Installation Year]]), 0)</f>
        <v>0</v>
      </c>
      <c r="T151" s="100">
        <f t="shared" si="7"/>
        <v>0</v>
      </c>
      <c r="U151" s="100">
        <f t="shared" si="8"/>
        <v>0</v>
      </c>
    </row>
    <row r="152" spans="1:21" x14ac:dyDescent="0.25">
      <c r="A152" s="100">
        <f>IF(DataCollect[[#This Row],[Category]]="Pump",15,0)</f>
        <v>0</v>
      </c>
      <c r="B152" s="100">
        <f>IF(DataCollect[[#This Row],[Category]]="Hydrant",50,0)</f>
        <v>0</v>
      </c>
      <c r="C152" s="100">
        <f>IF(DataCollect[[#This Row],[Category]]="Meter",15,0)</f>
        <v>0</v>
      </c>
      <c r="D152" s="100">
        <f>IF(DataCollect[[#This Row],[Category]]="Pipe",35,0)</f>
        <v>0</v>
      </c>
      <c r="E152" s="100">
        <f>IF(DataCollect[[#This Row],[Category]]="Source",35,0)</f>
        <v>0</v>
      </c>
      <c r="F152" s="100">
        <f>IF(DataCollect[[#This Row],[Category]]="Tank",50,0)</f>
        <v>0</v>
      </c>
      <c r="G152" s="100">
        <f>IF(DataCollect[[#This Row],[Category]]="Analytical",10,0)</f>
        <v>0</v>
      </c>
      <c r="H152" s="100">
        <f>IF(DataCollect[[#This Row],[Category]]="Treatment",10,0)</f>
        <v>0</v>
      </c>
      <c r="I152" s="100">
        <f>IF(DataCollect[[#This Row],[Category]]="Valve",35,0)</f>
        <v>0</v>
      </c>
      <c r="J152" s="100">
        <f>IF(DataCollect[[#This Row],[Category]]="Control",15,0)</f>
        <v>0</v>
      </c>
      <c r="K152" s="100">
        <f>IF(DataCollect[[#This Row],[Category]]="Safety",10,0)</f>
        <v>0</v>
      </c>
      <c r="L152" s="100">
        <f>IF(DataCollect[[#This Row],[Category]]="Building",50,0)</f>
        <v>0</v>
      </c>
      <c r="M152" s="100">
        <f>IF(DataCollect[[#This Row],[Category]]="Vehicle",8,0)</f>
        <v>0</v>
      </c>
      <c r="N152" s="100">
        <f>IF(DataCollect[[#This Row],[Category]]="Generators",20,0)</f>
        <v>0</v>
      </c>
      <c r="O152" s="100">
        <f>IF(DataCollect[[#This Row],[Category]]="Other",15,0)</f>
        <v>0</v>
      </c>
      <c r="P152" s="100">
        <f>IF(DataCollect[[#This Row],[Current Condition]]="Bad",(-1*LifeExpect[[#This Row],[LIFE REMAINING]]),0)</f>
        <v>0</v>
      </c>
      <c r="Q152" s="100">
        <f>IF(DataCollect[[#This Row],[Current Condition]]="Fair",(-0.5*LifeExpect[[#This Row],[LIFE REMAINING]]),0)</f>
        <v>0</v>
      </c>
      <c r="R152" s="100">
        <f t="shared" si="6"/>
        <v>0</v>
      </c>
      <c r="S152" s="100">
        <f>IF((LifeExpect[[#This Row],[NORMAL]]-('1. Basic Information'!$F$7-DataCollect[[#This Row],[Installation Year]]))&gt;0, LifeExpect[[#This Row],[NORMAL]]-('1. Basic Information'!$F$7-DataCollect[[#This Row],[Installation Year]]), 0)</f>
        <v>0</v>
      </c>
      <c r="T152" s="100">
        <f t="shared" si="7"/>
        <v>0</v>
      </c>
      <c r="U152" s="100">
        <f t="shared" si="8"/>
        <v>0</v>
      </c>
    </row>
    <row r="153" spans="1:21" x14ac:dyDescent="0.25">
      <c r="A153" s="100">
        <f>IF(DataCollect[[#This Row],[Category]]="Pump",15,0)</f>
        <v>0</v>
      </c>
      <c r="B153" s="100">
        <f>IF(DataCollect[[#This Row],[Category]]="Hydrant",50,0)</f>
        <v>0</v>
      </c>
      <c r="C153" s="100">
        <f>IF(DataCollect[[#This Row],[Category]]="Meter",15,0)</f>
        <v>0</v>
      </c>
      <c r="D153" s="100">
        <f>IF(DataCollect[[#This Row],[Category]]="Pipe",35,0)</f>
        <v>0</v>
      </c>
      <c r="E153" s="100">
        <f>IF(DataCollect[[#This Row],[Category]]="Source",35,0)</f>
        <v>0</v>
      </c>
      <c r="F153" s="100">
        <f>IF(DataCollect[[#This Row],[Category]]="Tank",50,0)</f>
        <v>0</v>
      </c>
      <c r="G153" s="100">
        <f>IF(DataCollect[[#This Row],[Category]]="Analytical",10,0)</f>
        <v>0</v>
      </c>
      <c r="H153" s="100">
        <f>IF(DataCollect[[#This Row],[Category]]="Treatment",10,0)</f>
        <v>0</v>
      </c>
      <c r="I153" s="100">
        <f>IF(DataCollect[[#This Row],[Category]]="Valve",35,0)</f>
        <v>0</v>
      </c>
      <c r="J153" s="100">
        <f>IF(DataCollect[[#This Row],[Category]]="Control",15,0)</f>
        <v>0</v>
      </c>
      <c r="K153" s="100">
        <f>IF(DataCollect[[#This Row],[Category]]="Safety",10,0)</f>
        <v>0</v>
      </c>
      <c r="L153" s="100">
        <f>IF(DataCollect[[#This Row],[Category]]="Building",50,0)</f>
        <v>0</v>
      </c>
      <c r="M153" s="100">
        <f>IF(DataCollect[[#This Row],[Category]]="Vehicle",8,0)</f>
        <v>0</v>
      </c>
      <c r="N153" s="100">
        <f>IF(DataCollect[[#This Row],[Category]]="Generators",20,0)</f>
        <v>0</v>
      </c>
      <c r="O153" s="100">
        <f>IF(DataCollect[[#This Row],[Category]]="Other",15,0)</f>
        <v>0</v>
      </c>
      <c r="P153" s="100">
        <f>IF(DataCollect[[#This Row],[Current Condition]]="Bad",(-1*LifeExpect[[#This Row],[LIFE REMAINING]]),0)</f>
        <v>0</v>
      </c>
      <c r="Q153" s="100">
        <f>IF(DataCollect[[#This Row],[Current Condition]]="Fair",(-0.5*LifeExpect[[#This Row],[LIFE REMAINING]]),0)</f>
        <v>0</v>
      </c>
      <c r="R153" s="100">
        <f t="shared" si="6"/>
        <v>0</v>
      </c>
      <c r="S153" s="100">
        <f>IF((LifeExpect[[#This Row],[NORMAL]]-('1. Basic Information'!$F$7-DataCollect[[#This Row],[Installation Year]]))&gt;0, LifeExpect[[#This Row],[NORMAL]]-('1. Basic Information'!$F$7-DataCollect[[#This Row],[Installation Year]]), 0)</f>
        <v>0</v>
      </c>
      <c r="T153" s="100">
        <f t="shared" si="7"/>
        <v>0</v>
      </c>
      <c r="U153" s="100">
        <f t="shared" si="8"/>
        <v>0</v>
      </c>
    </row>
    <row r="154" spans="1:21" x14ac:dyDescent="0.25">
      <c r="A154" s="100">
        <f>IF(DataCollect[[#This Row],[Category]]="Pump",15,0)</f>
        <v>0</v>
      </c>
      <c r="B154" s="100">
        <f>IF(DataCollect[[#This Row],[Category]]="Hydrant",50,0)</f>
        <v>0</v>
      </c>
      <c r="C154" s="100">
        <f>IF(DataCollect[[#This Row],[Category]]="Meter",15,0)</f>
        <v>0</v>
      </c>
      <c r="D154" s="100">
        <f>IF(DataCollect[[#This Row],[Category]]="Pipe",35,0)</f>
        <v>0</v>
      </c>
      <c r="E154" s="100">
        <f>IF(DataCollect[[#This Row],[Category]]="Source",35,0)</f>
        <v>0</v>
      </c>
      <c r="F154" s="100">
        <f>IF(DataCollect[[#This Row],[Category]]="Tank",50,0)</f>
        <v>0</v>
      </c>
      <c r="G154" s="100">
        <f>IF(DataCollect[[#This Row],[Category]]="Analytical",10,0)</f>
        <v>0</v>
      </c>
      <c r="H154" s="100">
        <f>IF(DataCollect[[#This Row],[Category]]="Treatment",10,0)</f>
        <v>0</v>
      </c>
      <c r="I154" s="100">
        <f>IF(DataCollect[[#This Row],[Category]]="Valve",35,0)</f>
        <v>0</v>
      </c>
      <c r="J154" s="100">
        <f>IF(DataCollect[[#This Row],[Category]]="Control",15,0)</f>
        <v>0</v>
      </c>
      <c r="K154" s="100">
        <f>IF(DataCollect[[#This Row],[Category]]="Safety",10,0)</f>
        <v>0</v>
      </c>
      <c r="L154" s="100">
        <f>IF(DataCollect[[#This Row],[Category]]="Building",50,0)</f>
        <v>0</v>
      </c>
      <c r="M154" s="100">
        <f>IF(DataCollect[[#This Row],[Category]]="Vehicle",8,0)</f>
        <v>0</v>
      </c>
      <c r="N154" s="100">
        <f>IF(DataCollect[[#This Row],[Category]]="Generators",20,0)</f>
        <v>0</v>
      </c>
      <c r="O154" s="100">
        <f>IF(DataCollect[[#This Row],[Category]]="Other",15,0)</f>
        <v>0</v>
      </c>
      <c r="P154" s="100">
        <f>IF(DataCollect[[#This Row],[Current Condition]]="Bad",(-1*LifeExpect[[#This Row],[LIFE REMAINING]]),0)</f>
        <v>0</v>
      </c>
      <c r="Q154" s="100">
        <f>IF(DataCollect[[#This Row],[Current Condition]]="Fair",(-0.5*LifeExpect[[#This Row],[LIFE REMAINING]]),0)</f>
        <v>0</v>
      </c>
      <c r="R154" s="100">
        <f t="shared" si="6"/>
        <v>0</v>
      </c>
      <c r="S154" s="100">
        <f>IF((LifeExpect[[#This Row],[NORMAL]]-('1. Basic Information'!$F$7-DataCollect[[#This Row],[Installation Year]]))&gt;0, LifeExpect[[#This Row],[NORMAL]]-('1. Basic Information'!$F$7-DataCollect[[#This Row],[Installation Year]]), 0)</f>
        <v>0</v>
      </c>
      <c r="T154" s="100">
        <f t="shared" si="7"/>
        <v>0</v>
      </c>
      <c r="U154" s="100">
        <f t="shared" si="8"/>
        <v>0</v>
      </c>
    </row>
    <row r="155" spans="1:21" x14ac:dyDescent="0.25">
      <c r="A155" s="100">
        <f>IF(DataCollect[[#This Row],[Category]]="Pump",15,0)</f>
        <v>0</v>
      </c>
      <c r="B155" s="100">
        <f>IF(DataCollect[[#This Row],[Category]]="Hydrant",50,0)</f>
        <v>0</v>
      </c>
      <c r="C155" s="100">
        <f>IF(DataCollect[[#This Row],[Category]]="Meter",15,0)</f>
        <v>0</v>
      </c>
      <c r="D155" s="100">
        <f>IF(DataCollect[[#This Row],[Category]]="Pipe",35,0)</f>
        <v>0</v>
      </c>
      <c r="E155" s="100">
        <f>IF(DataCollect[[#This Row],[Category]]="Source",35,0)</f>
        <v>0</v>
      </c>
      <c r="F155" s="100">
        <f>IF(DataCollect[[#This Row],[Category]]="Tank",50,0)</f>
        <v>0</v>
      </c>
      <c r="G155" s="100">
        <f>IF(DataCollect[[#This Row],[Category]]="Analytical",10,0)</f>
        <v>0</v>
      </c>
      <c r="H155" s="100">
        <f>IF(DataCollect[[#This Row],[Category]]="Treatment",10,0)</f>
        <v>0</v>
      </c>
      <c r="I155" s="100">
        <f>IF(DataCollect[[#This Row],[Category]]="Valve",35,0)</f>
        <v>0</v>
      </c>
      <c r="J155" s="100">
        <f>IF(DataCollect[[#This Row],[Category]]="Control",15,0)</f>
        <v>0</v>
      </c>
      <c r="K155" s="100">
        <f>IF(DataCollect[[#This Row],[Category]]="Safety",10,0)</f>
        <v>0</v>
      </c>
      <c r="L155" s="100">
        <f>IF(DataCollect[[#This Row],[Category]]="Building",50,0)</f>
        <v>0</v>
      </c>
      <c r="M155" s="100">
        <f>IF(DataCollect[[#This Row],[Category]]="Vehicle",8,0)</f>
        <v>0</v>
      </c>
      <c r="N155" s="100">
        <f>IF(DataCollect[[#This Row],[Category]]="Generators",20,0)</f>
        <v>0</v>
      </c>
      <c r="O155" s="100">
        <f>IF(DataCollect[[#This Row],[Category]]="Other",15,0)</f>
        <v>0</v>
      </c>
      <c r="P155" s="100">
        <f>IF(DataCollect[[#This Row],[Current Condition]]="Bad",(-1*LifeExpect[[#This Row],[LIFE REMAINING]]),0)</f>
        <v>0</v>
      </c>
      <c r="Q155" s="100">
        <f>IF(DataCollect[[#This Row],[Current Condition]]="Fair",(-0.5*LifeExpect[[#This Row],[LIFE REMAINING]]),0)</f>
        <v>0</v>
      </c>
      <c r="R155" s="100">
        <f t="shared" si="6"/>
        <v>0</v>
      </c>
      <c r="S155" s="100">
        <f>IF((LifeExpect[[#This Row],[NORMAL]]-('1. Basic Information'!$F$7-DataCollect[[#This Row],[Installation Year]]))&gt;0, LifeExpect[[#This Row],[NORMAL]]-('1. Basic Information'!$F$7-DataCollect[[#This Row],[Installation Year]]), 0)</f>
        <v>0</v>
      </c>
      <c r="T155" s="100">
        <f t="shared" si="7"/>
        <v>0</v>
      </c>
      <c r="U155" s="100">
        <f t="shared" si="8"/>
        <v>0</v>
      </c>
    </row>
    <row r="156" spans="1:21" x14ac:dyDescent="0.25">
      <c r="A156" s="100">
        <f>IF(DataCollect[[#This Row],[Category]]="Pump",15,0)</f>
        <v>0</v>
      </c>
      <c r="B156" s="100">
        <f>IF(DataCollect[[#This Row],[Category]]="Hydrant",50,0)</f>
        <v>0</v>
      </c>
      <c r="C156" s="100">
        <f>IF(DataCollect[[#This Row],[Category]]="Meter",15,0)</f>
        <v>0</v>
      </c>
      <c r="D156" s="100">
        <f>IF(DataCollect[[#This Row],[Category]]="Pipe",35,0)</f>
        <v>0</v>
      </c>
      <c r="E156" s="100">
        <f>IF(DataCollect[[#This Row],[Category]]="Source",35,0)</f>
        <v>0</v>
      </c>
      <c r="F156" s="100">
        <f>IF(DataCollect[[#This Row],[Category]]="Tank",50,0)</f>
        <v>0</v>
      </c>
      <c r="G156" s="100">
        <f>IF(DataCollect[[#This Row],[Category]]="Analytical",10,0)</f>
        <v>0</v>
      </c>
      <c r="H156" s="100">
        <f>IF(DataCollect[[#This Row],[Category]]="Treatment",10,0)</f>
        <v>0</v>
      </c>
      <c r="I156" s="100">
        <f>IF(DataCollect[[#This Row],[Category]]="Valve",35,0)</f>
        <v>0</v>
      </c>
      <c r="J156" s="100">
        <f>IF(DataCollect[[#This Row],[Category]]="Control",15,0)</f>
        <v>0</v>
      </c>
      <c r="K156" s="100">
        <f>IF(DataCollect[[#This Row],[Category]]="Safety",10,0)</f>
        <v>0</v>
      </c>
      <c r="L156" s="100">
        <f>IF(DataCollect[[#This Row],[Category]]="Building",50,0)</f>
        <v>0</v>
      </c>
      <c r="M156" s="100">
        <f>IF(DataCollect[[#This Row],[Category]]="Vehicle",8,0)</f>
        <v>0</v>
      </c>
      <c r="N156" s="100">
        <f>IF(DataCollect[[#This Row],[Category]]="Generators",20,0)</f>
        <v>0</v>
      </c>
      <c r="O156" s="100">
        <f>IF(DataCollect[[#This Row],[Category]]="Other",15,0)</f>
        <v>0</v>
      </c>
      <c r="P156" s="100">
        <f>IF(DataCollect[[#This Row],[Current Condition]]="Bad",(-1*LifeExpect[[#This Row],[LIFE REMAINING]]),0)</f>
        <v>0</v>
      </c>
      <c r="Q156" s="100">
        <f>IF(DataCollect[[#This Row],[Current Condition]]="Fair",(-0.5*LifeExpect[[#This Row],[LIFE REMAINING]]),0)</f>
        <v>0</v>
      </c>
      <c r="R156" s="100">
        <f t="shared" si="6"/>
        <v>0</v>
      </c>
      <c r="S156" s="100">
        <f>IF((LifeExpect[[#This Row],[NORMAL]]-('1. Basic Information'!$F$7-DataCollect[[#This Row],[Installation Year]]))&gt;0, LifeExpect[[#This Row],[NORMAL]]-('1. Basic Information'!$F$7-DataCollect[[#This Row],[Installation Year]]), 0)</f>
        <v>0</v>
      </c>
      <c r="T156" s="100">
        <f t="shared" si="7"/>
        <v>0</v>
      </c>
      <c r="U156" s="100">
        <f t="shared" si="8"/>
        <v>0</v>
      </c>
    </row>
    <row r="157" spans="1:21" x14ac:dyDescent="0.25">
      <c r="A157" s="100">
        <f>IF(DataCollect[[#This Row],[Category]]="Pump",15,0)</f>
        <v>0</v>
      </c>
      <c r="B157" s="100">
        <f>IF(DataCollect[[#This Row],[Category]]="Hydrant",50,0)</f>
        <v>0</v>
      </c>
      <c r="C157" s="100">
        <f>IF(DataCollect[[#This Row],[Category]]="Meter",15,0)</f>
        <v>0</v>
      </c>
      <c r="D157" s="100">
        <f>IF(DataCollect[[#This Row],[Category]]="Pipe",35,0)</f>
        <v>0</v>
      </c>
      <c r="E157" s="100">
        <f>IF(DataCollect[[#This Row],[Category]]="Source",35,0)</f>
        <v>0</v>
      </c>
      <c r="F157" s="100">
        <f>IF(DataCollect[[#This Row],[Category]]="Tank",50,0)</f>
        <v>0</v>
      </c>
      <c r="G157" s="100">
        <f>IF(DataCollect[[#This Row],[Category]]="Analytical",10,0)</f>
        <v>0</v>
      </c>
      <c r="H157" s="100">
        <f>IF(DataCollect[[#This Row],[Category]]="Treatment",10,0)</f>
        <v>0</v>
      </c>
      <c r="I157" s="100">
        <f>IF(DataCollect[[#This Row],[Category]]="Valve",35,0)</f>
        <v>0</v>
      </c>
      <c r="J157" s="100">
        <f>IF(DataCollect[[#This Row],[Category]]="Control",15,0)</f>
        <v>0</v>
      </c>
      <c r="K157" s="100">
        <f>IF(DataCollect[[#This Row],[Category]]="Safety",10,0)</f>
        <v>0</v>
      </c>
      <c r="L157" s="100">
        <f>IF(DataCollect[[#This Row],[Category]]="Building",50,0)</f>
        <v>0</v>
      </c>
      <c r="M157" s="100">
        <f>IF(DataCollect[[#This Row],[Category]]="Vehicle",8,0)</f>
        <v>0</v>
      </c>
      <c r="N157" s="100">
        <f>IF(DataCollect[[#This Row],[Category]]="Generators",20,0)</f>
        <v>0</v>
      </c>
      <c r="O157" s="100">
        <f>IF(DataCollect[[#This Row],[Category]]="Other",15,0)</f>
        <v>0</v>
      </c>
      <c r="P157" s="100">
        <f>IF(DataCollect[[#This Row],[Current Condition]]="Bad",(-1*LifeExpect[[#This Row],[LIFE REMAINING]]),0)</f>
        <v>0</v>
      </c>
      <c r="Q157" s="100">
        <f>IF(DataCollect[[#This Row],[Current Condition]]="Fair",(-0.5*LifeExpect[[#This Row],[LIFE REMAINING]]),0)</f>
        <v>0</v>
      </c>
      <c r="R157" s="100">
        <f t="shared" si="6"/>
        <v>0</v>
      </c>
      <c r="S157" s="100">
        <f>IF((LifeExpect[[#This Row],[NORMAL]]-('1. Basic Information'!$F$7-DataCollect[[#This Row],[Installation Year]]))&gt;0, LifeExpect[[#This Row],[NORMAL]]-('1. Basic Information'!$F$7-DataCollect[[#This Row],[Installation Year]]), 0)</f>
        <v>0</v>
      </c>
      <c r="T157" s="100">
        <f t="shared" si="7"/>
        <v>0</v>
      </c>
      <c r="U157" s="100">
        <f t="shared" si="8"/>
        <v>0</v>
      </c>
    </row>
    <row r="158" spans="1:21" x14ac:dyDescent="0.25">
      <c r="A158" s="100">
        <f>IF(DataCollect[[#This Row],[Category]]="Pump",15,0)</f>
        <v>0</v>
      </c>
      <c r="B158" s="100">
        <f>IF(DataCollect[[#This Row],[Category]]="Hydrant",50,0)</f>
        <v>0</v>
      </c>
      <c r="C158" s="100">
        <f>IF(DataCollect[[#This Row],[Category]]="Meter",15,0)</f>
        <v>0</v>
      </c>
      <c r="D158" s="100">
        <f>IF(DataCollect[[#This Row],[Category]]="Pipe",35,0)</f>
        <v>0</v>
      </c>
      <c r="E158" s="100">
        <f>IF(DataCollect[[#This Row],[Category]]="Source",35,0)</f>
        <v>0</v>
      </c>
      <c r="F158" s="100">
        <f>IF(DataCollect[[#This Row],[Category]]="Tank",50,0)</f>
        <v>0</v>
      </c>
      <c r="G158" s="100">
        <f>IF(DataCollect[[#This Row],[Category]]="Analytical",10,0)</f>
        <v>0</v>
      </c>
      <c r="H158" s="100">
        <f>IF(DataCollect[[#This Row],[Category]]="Treatment",10,0)</f>
        <v>0</v>
      </c>
      <c r="I158" s="100">
        <f>IF(DataCollect[[#This Row],[Category]]="Valve",35,0)</f>
        <v>0</v>
      </c>
      <c r="J158" s="100">
        <f>IF(DataCollect[[#This Row],[Category]]="Control",15,0)</f>
        <v>0</v>
      </c>
      <c r="K158" s="100">
        <f>IF(DataCollect[[#This Row],[Category]]="Safety",10,0)</f>
        <v>0</v>
      </c>
      <c r="L158" s="100">
        <f>IF(DataCollect[[#This Row],[Category]]="Building",50,0)</f>
        <v>0</v>
      </c>
      <c r="M158" s="100">
        <f>IF(DataCollect[[#This Row],[Category]]="Vehicle",8,0)</f>
        <v>0</v>
      </c>
      <c r="N158" s="100">
        <f>IF(DataCollect[[#This Row],[Category]]="Generators",20,0)</f>
        <v>0</v>
      </c>
      <c r="O158" s="100">
        <f>IF(DataCollect[[#This Row],[Category]]="Other",15,0)</f>
        <v>0</v>
      </c>
      <c r="P158" s="100">
        <f>IF(DataCollect[[#This Row],[Current Condition]]="Bad",(-1*LifeExpect[[#This Row],[LIFE REMAINING]]),0)</f>
        <v>0</v>
      </c>
      <c r="Q158" s="100">
        <f>IF(DataCollect[[#This Row],[Current Condition]]="Fair",(-0.5*LifeExpect[[#This Row],[LIFE REMAINING]]),0)</f>
        <v>0</v>
      </c>
      <c r="R158" s="100">
        <f t="shared" si="6"/>
        <v>0</v>
      </c>
      <c r="S158" s="100">
        <f>IF((LifeExpect[[#This Row],[NORMAL]]-('1. Basic Information'!$F$7-DataCollect[[#This Row],[Installation Year]]))&gt;0, LifeExpect[[#This Row],[NORMAL]]-('1. Basic Information'!$F$7-DataCollect[[#This Row],[Installation Year]]), 0)</f>
        <v>0</v>
      </c>
      <c r="T158" s="100">
        <f t="shared" si="7"/>
        <v>0</v>
      </c>
      <c r="U158" s="100">
        <f t="shared" si="8"/>
        <v>0</v>
      </c>
    </row>
    <row r="159" spans="1:21" x14ac:dyDescent="0.25">
      <c r="A159" s="100">
        <f>IF(DataCollect[[#This Row],[Category]]="Pump",15,0)</f>
        <v>0</v>
      </c>
      <c r="B159" s="100">
        <f>IF(DataCollect[[#This Row],[Category]]="Hydrant",50,0)</f>
        <v>0</v>
      </c>
      <c r="C159" s="100">
        <f>IF(DataCollect[[#This Row],[Category]]="Meter",15,0)</f>
        <v>0</v>
      </c>
      <c r="D159" s="100">
        <f>IF(DataCollect[[#This Row],[Category]]="Pipe",35,0)</f>
        <v>0</v>
      </c>
      <c r="E159" s="100">
        <f>IF(DataCollect[[#This Row],[Category]]="Source",35,0)</f>
        <v>0</v>
      </c>
      <c r="F159" s="100">
        <f>IF(DataCollect[[#This Row],[Category]]="Tank",50,0)</f>
        <v>0</v>
      </c>
      <c r="G159" s="100">
        <f>IF(DataCollect[[#This Row],[Category]]="Analytical",10,0)</f>
        <v>0</v>
      </c>
      <c r="H159" s="100">
        <f>IF(DataCollect[[#This Row],[Category]]="Treatment",10,0)</f>
        <v>0</v>
      </c>
      <c r="I159" s="100">
        <f>IF(DataCollect[[#This Row],[Category]]="Valve",35,0)</f>
        <v>0</v>
      </c>
      <c r="J159" s="100">
        <f>IF(DataCollect[[#This Row],[Category]]="Control",15,0)</f>
        <v>0</v>
      </c>
      <c r="K159" s="100">
        <f>IF(DataCollect[[#This Row],[Category]]="Safety",10,0)</f>
        <v>0</v>
      </c>
      <c r="L159" s="100">
        <f>IF(DataCollect[[#This Row],[Category]]="Building",50,0)</f>
        <v>0</v>
      </c>
      <c r="M159" s="100">
        <f>IF(DataCollect[[#This Row],[Category]]="Vehicle",8,0)</f>
        <v>0</v>
      </c>
      <c r="N159" s="100">
        <f>IF(DataCollect[[#This Row],[Category]]="Generators",20,0)</f>
        <v>0</v>
      </c>
      <c r="O159" s="100">
        <f>IF(DataCollect[[#This Row],[Category]]="Other",15,0)</f>
        <v>0</v>
      </c>
      <c r="P159" s="100">
        <f>IF(DataCollect[[#This Row],[Current Condition]]="Bad",(-1*LifeExpect[[#This Row],[LIFE REMAINING]]),0)</f>
        <v>0</v>
      </c>
      <c r="Q159" s="100">
        <f>IF(DataCollect[[#This Row],[Current Condition]]="Fair",(-0.5*LifeExpect[[#This Row],[LIFE REMAINING]]),0)</f>
        <v>0</v>
      </c>
      <c r="R159" s="100">
        <f t="shared" si="6"/>
        <v>0</v>
      </c>
      <c r="S159" s="100">
        <f>IF((LifeExpect[[#This Row],[NORMAL]]-('1. Basic Information'!$F$7-DataCollect[[#This Row],[Installation Year]]))&gt;0, LifeExpect[[#This Row],[NORMAL]]-('1. Basic Information'!$F$7-DataCollect[[#This Row],[Installation Year]]), 0)</f>
        <v>0</v>
      </c>
      <c r="T159" s="100">
        <f t="shared" si="7"/>
        <v>0</v>
      </c>
      <c r="U159" s="100">
        <f t="shared" si="8"/>
        <v>0</v>
      </c>
    </row>
    <row r="160" spans="1:21" x14ac:dyDescent="0.25">
      <c r="A160" s="100">
        <f>IF(DataCollect[[#This Row],[Category]]="Pump",15,0)</f>
        <v>0</v>
      </c>
      <c r="B160" s="100">
        <f>IF(DataCollect[[#This Row],[Category]]="Hydrant",50,0)</f>
        <v>0</v>
      </c>
      <c r="C160" s="100">
        <f>IF(DataCollect[[#This Row],[Category]]="Meter",15,0)</f>
        <v>0</v>
      </c>
      <c r="D160" s="100">
        <f>IF(DataCollect[[#This Row],[Category]]="Pipe",35,0)</f>
        <v>0</v>
      </c>
      <c r="E160" s="100">
        <f>IF(DataCollect[[#This Row],[Category]]="Source",35,0)</f>
        <v>0</v>
      </c>
      <c r="F160" s="100">
        <f>IF(DataCollect[[#This Row],[Category]]="Tank",50,0)</f>
        <v>0</v>
      </c>
      <c r="G160" s="100">
        <f>IF(DataCollect[[#This Row],[Category]]="Analytical",10,0)</f>
        <v>0</v>
      </c>
      <c r="H160" s="100">
        <f>IF(DataCollect[[#This Row],[Category]]="Treatment",10,0)</f>
        <v>0</v>
      </c>
      <c r="I160" s="100">
        <f>IF(DataCollect[[#This Row],[Category]]="Valve",35,0)</f>
        <v>0</v>
      </c>
      <c r="J160" s="100">
        <f>IF(DataCollect[[#This Row],[Category]]="Control",15,0)</f>
        <v>0</v>
      </c>
      <c r="K160" s="100">
        <f>IF(DataCollect[[#This Row],[Category]]="Safety",10,0)</f>
        <v>0</v>
      </c>
      <c r="L160" s="100">
        <f>IF(DataCollect[[#This Row],[Category]]="Building",50,0)</f>
        <v>0</v>
      </c>
      <c r="M160" s="100">
        <f>IF(DataCollect[[#This Row],[Category]]="Vehicle",8,0)</f>
        <v>0</v>
      </c>
      <c r="N160" s="100">
        <f>IF(DataCollect[[#This Row],[Category]]="Generators",20,0)</f>
        <v>0</v>
      </c>
      <c r="O160" s="100">
        <f>IF(DataCollect[[#This Row],[Category]]="Other",15,0)</f>
        <v>0</v>
      </c>
      <c r="P160" s="100">
        <f>IF(DataCollect[[#This Row],[Current Condition]]="Bad",(-1*LifeExpect[[#This Row],[LIFE REMAINING]]),0)</f>
        <v>0</v>
      </c>
      <c r="Q160" s="100">
        <f>IF(DataCollect[[#This Row],[Current Condition]]="Fair",(-0.5*LifeExpect[[#This Row],[LIFE REMAINING]]),0)</f>
        <v>0</v>
      </c>
      <c r="R160" s="100">
        <f t="shared" si="6"/>
        <v>0</v>
      </c>
      <c r="S160" s="100">
        <f>IF((LifeExpect[[#This Row],[NORMAL]]-('1. Basic Information'!$F$7-DataCollect[[#This Row],[Installation Year]]))&gt;0, LifeExpect[[#This Row],[NORMAL]]-('1. Basic Information'!$F$7-DataCollect[[#This Row],[Installation Year]]), 0)</f>
        <v>0</v>
      </c>
      <c r="T160" s="100">
        <f t="shared" si="7"/>
        <v>0</v>
      </c>
      <c r="U160" s="100">
        <f t="shared" si="8"/>
        <v>0</v>
      </c>
    </row>
    <row r="161" spans="1:21" x14ac:dyDescent="0.25">
      <c r="A161" s="100">
        <f>IF(DataCollect[[#This Row],[Category]]="Pump",15,0)</f>
        <v>0</v>
      </c>
      <c r="B161" s="100">
        <f>IF(DataCollect[[#This Row],[Category]]="Hydrant",50,0)</f>
        <v>0</v>
      </c>
      <c r="C161" s="100">
        <f>IF(DataCollect[[#This Row],[Category]]="Meter",15,0)</f>
        <v>0</v>
      </c>
      <c r="D161" s="100">
        <f>IF(DataCollect[[#This Row],[Category]]="Pipe",35,0)</f>
        <v>0</v>
      </c>
      <c r="E161" s="100">
        <f>IF(DataCollect[[#This Row],[Category]]="Source",35,0)</f>
        <v>0</v>
      </c>
      <c r="F161" s="100">
        <f>IF(DataCollect[[#This Row],[Category]]="Tank",50,0)</f>
        <v>0</v>
      </c>
      <c r="G161" s="100">
        <f>IF(DataCollect[[#This Row],[Category]]="Analytical",10,0)</f>
        <v>0</v>
      </c>
      <c r="H161" s="100">
        <f>IF(DataCollect[[#This Row],[Category]]="Treatment",10,0)</f>
        <v>0</v>
      </c>
      <c r="I161" s="100">
        <f>IF(DataCollect[[#This Row],[Category]]="Valve",35,0)</f>
        <v>0</v>
      </c>
      <c r="J161" s="100">
        <f>IF(DataCollect[[#This Row],[Category]]="Control",15,0)</f>
        <v>0</v>
      </c>
      <c r="K161" s="100">
        <f>IF(DataCollect[[#This Row],[Category]]="Safety",10,0)</f>
        <v>0</v>
      </c>
      <c r="L161" s="100">
        <f>IF(DataCollect[[#This Row],[Category]]="Building",50,0)</f>
        <v>0</v>
      </c>
      <c r="M161" s="100">
        <f>IF(DataCollect[[#This Row],[Category]]="Vehicle",8,0)</f>
        <v>0</v>
      </c>
      <c r="N161" s="100">
        <f>IF(DataCollect[[#This Row],[Category]]="Generators",20,0)</f>
        <v>0</v>
      </c>
      <c r="O161" s="100">
        <f>IF(DataCollect[[#This Row],[Category]]="Other",15,0)</f>
        <v>0</v>
      </c>
      <c r="P161" s="100">
        <f>IF(DataCollect[[#This Row],[Current Condition]]="Bad",(-1*LifeExpect[[#This Row],[LIFE REMAINING]]),0)</f>
        <v>0</v>
      </c>
      <c r="Q161" s="100">
        <f>IF(DataCollect[[#This Row],[Current Condition]]="Fair",(-0.5*LifeExpect[[#This Row],[LIFE REMAINING]]),0)</f>
        <v>0</v>
      </c>
      <c r="R161" s="100">
        <f t="shared" si="6"/>
        <v>0</v>
      </c>
      <c r="S161" s="100">
        <f>IF((LifeExpect[[#This Row],[NORMAL]]-('1. Basic Information'!$F$7-DataCollect[[#This Row],[Installation Year]]))&gt;0, LifeExpect[[#This Row],[NORMAL]]-('1. Basic Information'!$F$7-DataCollect[[#This Row],[Installation Year]]), 0)</f>
        <v>0</v>
      </c>
      <c r="T161" s="100">
        <f t="shared" si="7"/>
        <v>0</v>
      </c>
      <c r="U161" s="100">
        <f t="shared" si="8"/>
        <v>0</v>
      </c>
    </row>
    <row r="162" spans="1:21" x14ac:dyDescent="0.25">
      <c r="A162" s="100">
        <f>IF(DataCollect[[#This Row],[Category]]="Pump",15,0)</f>
        <v>0</v>
      </c>
      <c r="B162" s="100">
        <f>IF(DataCollect[[#This Row],[Category]]="Hydrant",50,0)</f>
        <v>0</v>
      </c>
      <c r="C162" s="100">
        <f>IF(DataCollect[[#This Row],[Category]]="Meter",15,0)</f>
        <v>0</v>
      </c>
      <c r="D162" s="100">
        <f>IF(DataCollect[[#This Row],[Category]]="Pipe",35,0)</f>
        <v>0</v>
      </c>
      <c r="E162" s="100">
        <f>IF(DataCollect[[#This Row],[Category]]="Source",35,0)</f>
        <v>0</v>
      </c>
      <c r="F162" s="100">
        <f>IF(DataCollect[[#This Row],[Category]]="Tank",50,0)</f>
        <v>0</v>
      </c>
      <c r="G162" s="100">
        <f>IF(DataCollect[[#This Row],[Category]]="Analytical",10,0)</f>
        <v>0</v>
      </c>
      <c r="H162" s="100">
        <f>IF(DataCollect[[#This Row],[Category]]="Treatment",10,0)</f>
        <v>0</v>
      </c>
      <c r="I162" s="100">
        <f>IF(DataCollect[[#This Row],[Category]]="Valve",35,0)</f>
        <v>0</v>
      </c>
      <c r="J162" s="100">
        <f>IF(DataCollect[[#This Row],[Category]]="Control",15,0)</f>
        <v>0</v>
      </c>
      <c r="K162" s="100">
        <f>IF(DataCollect[[#This Row],[Category]]="Safety",10,0)</f>
        <v>0</v>
      </c>
      <c r="L162" s="100">
        <f>IF(DataCollect[[#This Row],[Category]]="Building",50,0)</f>
        <v>0</v>
      </c>
      <c r="M162" s="100">
        <f>IF(DataCollect[[#This Row],[Category]]="Vehicle",8,0)</f>
        <v>0</v>
      </c>
      <c r="N162" s="100">
        <f>IF(DataCollect[[#This Row],[Category]]="Generators",20,0)</f>
        <v>0</v>
      </c>
      <c r="O162" s="100">
        <f>IF(DataCollect[[#This Row],[Category]]="Other",15,0)</f>
        <v>0</v>
      </c>
      <c r="P162" s="100">
        <f>IF(DataCollect[[#This Row],[Current Condition]]="Bad",(-1*LifeExpect[[#This Row],[LIFE REMAINING]]),0)</f>
        <v>0</v>
      </c>
      <c r="Q162" s="100">
        <f>IF(DataCollect[[#This Row],[Current Condition]]="Fair",(-0.5*LifeExpect[[#This Row],[LIFE REMAINING]]),0)</f>
        <v>0</v>
      </c>
      <c r="R162" s="100">
        <f t="shared" si="6"/>
        <v>0</v>
      </c>
      <c r="S162" s="100">
        <f>IF((LifeExpect[[#This Row],[NORMAL]]-('1. Basic Information'!$F$7-DataCollect[[#This Row],[Installation Year]]))&gt;0, LifeExpect[[#This Row],[NORMAL]]-('1. Basic Information'!$F$7-DataCollect[[#This Row],[Installation Year]]), 0)</f>
        <v>0</v>
      </c>
      <c r="T162" s="100">
        <f t="shared" si="7"/>
        <v>0</v>
      </c>
      <c r="U162" s="100">
        <f t="shared" si="8"/>
        <v>0</v>
      </c>
    </row>
    <row r="163" spans="1:21" x14ac:dyDescent="0.25">
      <c r="A163" s="100">
        <f>IF(DataCollect[[#This Row],[Category]]="Pump",15,0)</f>
        <v>0</v>
      </c>
      <c r="B163" s="100">
        <f>IF(DataCollect[[#This Row],[Category]]="Hydrant",50,0)</f>
        <v>0</v>
      </c>
      <c r="C163" s="100">
        <f>IF(DataCollect[[#This Row],[Category]]="Meter",15,0)</f>
        <v>0</v>
      </c>
      <c r="D163" s="100">
        <f>IF(DataCollect[[#This Row],[Category]]="Pipe",35,0)</f>
        <v>0</v>
      </c>
      <c r="E163" s="100">
        <f>IF(DataCollect[[#This Row],[Category]]="Source",35,0)</f>
        <v>0</v>
      </c>
      <c r="F163" s="100">
        <f>IF(DataCollect[[#This Row],[Category]]="Tank",50,0)</f>
        <v>0</v>
      </c>
      <c r="G163" s="100">
        <f>IF(DataCollect[[#This Row],[Category]]="Analytical",10,0)</f>
        <v>0</v>
      </c>
      <c r="H163" s="100">
        <f>IF(DataCollect[[#This Row],[Category]]="Treatment",10,0)</f>
        <v>0</v>
      </c>
      <c r="I163" s="100">
        <f>IF(DataCollect[[#This Row],[Category]]="Valve",35,0)</f>
        <v>0</v>
      </c>
      <c r="J163" s="100">
        <f>IF(DataCollect[[#This Row],[Category]]="Control",15,0)</f>
        <v>0</v>
      </c>
      <c r="K163" s="100">
        <f>IF(DataCollect[[#This Row],[Category]]="Safety",10,0)</f>
        <v>0</v>
      </c>
      <c r="L163" s="100">
        <f>IF(DataCollect[[#This Row],[Category]]="Building",50,0)</f>
        <v>0</v>
      </c>
      <c r="M163" s="100">
        <f>IF(DataCollect[[#This Row],[Category]]="Vehicle",8,0)</f>
        <v>0</v>
      </c>
      <c r="N163" s="100">
        <f>IF(DataCollect[[#This Row],[Category]]="Generators",20,0)</f>
        <v>0</v>
      </c>
      <c r="O163" s="100">
        <f>IF(DataCollect[[#This Row],[Category]]="Other",15,0)</f>
        <v>0</v>
      </c>
      <c r="P163" s="100">
        <f>IF(DataCollect[[#This Row],[Current Condition]]="Bad",(-1*LifeExpect[[#This Row],[LIFE REMAINING]]),0)</f>
        <v>0</v>
      </c>
      <c r="Q163" s="100">
        <f>IF(DataCollect[[#This Row],[Current Condition]]="Fair",(-0.5*LifeExpect[[#This Row],[LIFE REMAINING]]),0)</f>
        <v>0</v>
      </c>
      <c r="R163" s="100">
        <f t="shared" si="6"/>
        <v>0</v>
      </c>
      <c r="S163" s="100">
        <f>IF((LifeExpect[[#This Row],[NORMAL]]-('1. Basic Information'!$F$7-DataCollect[[#This Row],[Installation Year]]))&gt;0, LifeExpect[[#This Row],[NORMAL]]-('1. Basic Information'!$F$7-DataCollect[[#This Row],[Installation Year]]), 0)</f>
        <v>0</v>
      </c>
      <c r="T163" s="100">
        <f t="shared" si="7"/>
        <v>0</v>
      </c>
      <c r="U163" s="100">
        <f t="shared" si="8"/>
        <v>0</v>
      </c>
    </row>
    <row r="164" spans="1:21" x14ac:dyDescent="0.25">
      <c r="A164" s="100">
        <f>IF(DataCollect[[#This Row],[Category]]="Pump",15,0)</f>
        <v>0</v>
      </c>
      <c r="B164" s="100">
        <f>IF(DataCollect[[#This Row],[Category]]="Hydrant",50,0)</f>
        <v>0</v>
      </c>
      <c r="C164" s="100">
        <f>IF(DataCollect[[#This Row],[Category]]="Meter",15,0)</f>
        <v>0</v>
      </c>
      <c r="D164" s="100">
        <f>IF(DataCollect[[#This Row],[Category]]="Pipe",35,0)</f>
        <v>0</v>
      </c>
      <c r="E164" s="100">
        <f>IF(DataCollect[[#This Row],[Category]]="Source",35,0)</f>
        <v>0</v>
      </c>
      <c r="F164" s="100">
        <f>IF(DataCollect[[#This Row],[Category]]="Tank",50,0)</f>
        <v>0</v>
      </c>
      <c r="G164" s="100">
        <f>IF(DataCollect[[#This Row],[Category]]="Analytical",10,0)</f>
        <v>0</v>
      </c>
      <c r="H164" s="100">
        <f>IF(DataCollect[[#This Row],[Category]]="Treatment",10,0)</f>
        <v>0</v>
      </c>
      <c r="I164" s="100">
        <f>IF(DataCollect[[#This Row],[Category]]="Valve",35,0)</f>
        <v>0</v>
      </c>
      <c r="J164" s="100">
        <f>IF(DataCollect[[#This Row],[Category]]="Control",15,0)</f>
        <v>0</v>
      </c>
      <c r="K164" s="100">
        <f>IF(DataCollect[[#This Row],[Category]]="Safety",10,0)</f>
        <v>0</v>
      </c>
      <c r="L164" s="100">
        <f>IF(DataCollect[[#This Row],[Category]]="Building",50,0)</f>
        <v>0</v>
      </c>
      <c r="M164" s="100">
        <f>IF(DataCollect[[#This Row],[Category]]="Vehicle",8,0)</f>
        <v>0</v>
      </c>
      <c r="N164" s="100">
        <f>IF(DataCollect[[#This Row],[Category]]="Generators",20,0)</f>
        <v>0</v>
      </c>
      <c r="O164" s="100">
        <f>IF(DataCollect[[#This Row],[Category]]="Other",15,0)</f>
        <v>0</v>
      </c>
      <c r="P164" s="100">
        <f>IF(DataCollect[[#This Row],[Current Condition]]="Bad",(-1*LifeExpect[[#This Row],[LIFE REMAINING]]),0)</f>
        <v>0</v>
      </c>
      <c r="Q164" s="100">
        <f>IF(DataCollect[[#This Row],[Current Condition]]="Fair",(-0.5*LifeExpect[[#This Row],[LIFE REMAINING]]),0)</f>
        <v>0</v>
      </c>
      <c r="R164" s="100">
        <f t="shared" si="6"/>
        <v>0</v>
      </c>
      <c r="S164" s="100">
        <f>IF((LifeExpect[[#This Row],[NORMAL]]-('1. Basic Information'!$F$7-DataCollect[[#This Row],[Installation Year]]))&gt;0, LifeExpect[[#This Row],[NORMAL]]-('1. Basic Information'!$F$7-DataCollect[[#This Row],[Installation Year]]), 0)</f>
        <v>0</v>
      </c>
      <c r="T164" s="100">
        <f t="shared" si="7"/>
        <v>0</v>
      </c>
      <c r="U164" s="100">
        <f t="shared" si="8"/>
        <v>0</v>
      </c>
    </row>
    <row r="165" spans="1:21" x14ac:dyDescent="0.25">
      <c r="A165" s="100">
        <f>IF(DataCollect[[#This Row],[Category]]="Pump",15,0)</f>
        <v>0</v>
      </c>
      <c r="B165" s="100">
        <f>IF(DataCollect[[#This Row],[Category]]="Hydrant",50,0)</f>
        <v>0</v>
      </c>
      <c r="C165" s="100">
        <f>IF(DataCollect[[#This Row],[Category]]="Meter",15,0)</f>
        <v>0</v>
      </c>
      <c r="D165" s="100">
        <f>IF(DataCollect[[#This Row],[Category]]="Pipe",35,0)</f>
        <v>0</v>
      </c>
      <c r="E165" s="100">
        <f>IF(DataCollect[[#This Row],[Category]]="Source",35,0)</f>
        <v>0</v>
      </c>
      <c r="F165" s="100">
        <f>IF(DataCollect[[#This Row],[Category]]="Tank",50,0)</f>
        <v>0</v>
      </c>
      <c r="G165" s="100">
        <f>IF(DataCollect[[#This Row],[Category]]="Analytical",10,0)</f>
        <v>0</v>
      </c>
      <c r="H165" s="100">
        <f>IF(DataCollect[[#This Row],[Category]]="Treatment",10,0)</f>
        <v>0</v>
      </c>
      <c r="I165" s="100">
        <f>IF(DataCollect[[#This Row],[Category]]="Valve",35,0)</f>
        <v>0</v>
      </c>
      <c r="J165" s="100">
        <f>IF(DataCollect[[#This Row],[Category]]="Control",15,0)</f>
        <v>0</v>
      </c>
      <c r="K165" s="100">
        <f>IF(DataCollect[[#This Row],[Category]]="Safety",10,0)</f>
        <v>0</v>
      </c>
      <c r="L165" s="100">
        <f>IF(DataCollect[[#This Row],[Category]]="Building",50,0)</f>
        <v>0</v>
      </c>
      <c r="M165" s="100">
        <f>IF(DataCollect[[#This Row],[Category]]="Vehicle",8,0)</f>
        <v>0</v>
      </c>
      <c r="N165" s="100">
        <f>IF(DataCollect[[#This Row],[Category]]="Generators",20,0)</f>
        <v>0</v>
      </c>
      <c r="O165" s="100">
        <f>IF(DataCollect[[#This Row],[Category]]="Other",15,0)</f>
        <v>0</v>
      </c>
      <c r="P165" s="100">
        <f>IF(DataCollect[[#This Row],[Current Condition]]="Bad",(-1*LifeExpect[[#This Row],[LIFE REMAINING]]),0)</f>
        <v>0</v>
      </c>
      <c r="Q165" s="100">
        <f>IF(DataCollect[[#This Row],[Current Condition]]="Fair",(-0.5*LifeExpect[[#This Row],[LIFE REMAINING]]),0)</f>
        <v>0</v>
      </c>
      <c r="R165" s="100">
        <f t="shared" si="6"/>
        <v>0</v>
      </c>
      <c r="S165" s="100">
        <f>IF((LifeExpect[[#This Row],[NORMAL]]-('1. Basic Information'!$F$7-DataCollect[[#This Row],[Installation Year]]))&gt;0, LifeExpect[[#This Row],[NORMAL]]-('1. Basic Information'!$F$7-DataCollect[[#This Row],[Installation Year]]), 0)</f>
        <v>0</v>
      </c>
      <c r="T165" s="100">
        <f t="shared" si="7"/>
        <v>0</v>
      </c>
      <c r="U165" s="100">
        <f t="shared" si="8"/>
        <v>0</v>
      </c>
    </row>
    <row r="166" spans="1:21" x14ac:dyDescent="0.25">
      <c r="A166" s="100">
        <f>IF(DataCollect[[#This Row],[Category]]="Pump",15,0)</f>
        <v>0</v>
      </c>
      <c r="B166" s="100">
        <f>IF(DataCollect[[#This Row],[Category]]="Hydrant",50,0)</f>
        <v>0</v>
      </c>
      <c r="C166" s="100">
        <f>IF(DataCollect[[#This Row],[Category]]="Meter",15,0)</f>
        <v>0</v>
      </c>
      <c r="D166" s="100">
        <f>IF(DataCollect[[#This Row],[Category]]="Pipe",35,0)</f>
        <v>0</v>
      </c>
      <c r="E166" s="100">
        <f>IF(DataCollect[[#This Row],[Category]]="Source",35,0)</f>
        <v>0</v>
      </c>
      <c r="F166" s="100">
        <f>IF(DataCollect[[#This Row],[Category]]="Tank",50,0)</f>
        <v>0</v>
      </c>
      <c r="G166" s="100">
        <f>IF(DataCollect[[#This Row],[Category]]="Analytical",10,0)</f>
        <v>0</v>
      </c>
      <c r="H166" s="100">
        <f>IF(DataCollect[[#This Row],[Category]]="Treatment",10,0)</f>
        <v>0</v>
      </c>
      <c r="I166" s="100">
        <f>IF(DataCollect[[#This Row],[Category]]="Valve",35,0)</f>
        <v>0</v>
      </c>
      <c r="J166" s="100">
        <f>IF(DataCollect[[#This Row],[Category]]="Control",15,0)</f>
        <v>0</v>
      </c>
      <c r="K166" s="100">
        <f>IF(DataCollect[[#This Row],[Category]]="Safety",10,0)</f>
        <v>0</v>
      </c>
      <c r="L166" s="100">
        <f>IF(DataCollect[[#This Row],[Category]]="Building",50,0)</f>
        <v>0</v>
      </c>
      <c r="M166" s="100">
        <f>IF(DataCollect[[#This Row],[Category]]="Vehicle",8,0)</f>
        <v>0</v>
      </c>
      <c r="N166" s="100">
        <f>IF(DataCollect[[#This Row],[Category]]="Generators",20,0)</f>
        <v>0</v>
      </c>
      <c r="O166" s="100">
        <f>IF(DataCollect[[#This Row],[Category]]="Other",15,0)</f>
        <v>0</v>
      </c>
      <c r="P166" s="100">
        <f>IF(DataCollect[[#This Row],[Current Condition]]="Bad",(-1*LifeExpect[[#This Row],[LIFE REMAINING]]),0)</f>
        <v>0</v>
      </c>
      <c r="Q166" s="100">
        <f>IF(DataCollect[[#This Row],[Current Condition]]="Fair",(-0.5*LifeExpect[[#This Row],[LIFE REMAINING]]),0)</f>
        <v>0</v>
      </c>
      <c r="R166" s="100">
        <f t="shared" si="6"/>
        <v>0</v>
      </c>
      <c r="S166" s="100">
        <f>IF((LifeExpect[[#This Row],[NORMAL]]-('1. Basic Information'!$F$7-DataCollect[[#This Row],[Installation Year]]))&gt;0, LifeExpect[[#This Row],[NORMAL]]-('1. Basic Information'!$F$7-DataCollect[[#This Row],[Installation Year]]), 0)</f>
        <v>0</v>
      </c>
      <c r="T166" s="100">
        <f t="shared" si="7"/>
        <v>0</v>
      </c>
      <c r="U166" s="100">
        <f t="shared" si="8"/>
        <v>0</v>
      </c>
    </row>
    <row r="167" spans="1:21" x14ac:dyDescent="0.25">
      <c r="A167" s="100">
        <f>IF(DataCollect[[#This Row],[Category]]="Pump",15,0)</f>
        <v>0</v>
      </c>
      <c r="B167" s="100">
        <f>IF(DataCollect[[#This Row],[Category]]="Hydrant",50,0)</f>
        <v>0</v>
      </c>
      <c r="C167" s="100">
        <f>IF(DataCollect[[#This Row],[Category]]="Meter",15,0)</f>
        <v>0</v>
      </c>
      <c r="D167" s="100">
        <f>IF(DataCollect[[#This Row],[Category]]="Pipe",35,0)</f>
        <v>0</v>
      </c>
      <c r="E167" s="100">
        <f>IF(DataCollect[[#This Row],[Category]]="Source",35,0)</f>
        <v>0</v>
      </c>
      <c r="F167" s="100">
        <f>IF(DataCollect[[#This Row],[Category]]="Tank",50,0)</f>
        <v>0</v>
      </c>
      <c r="G167" s="100">
        <f>IF(DataCollect[[#This Row],[Category]]="Analytical",10,0)</f>
        <v>0</v>
      </c>
      <c r="H167" s="100">
        <f>IF(DataCollect[[#This Row],[Category]]="Treatment",10,0)</f>
        <v>0</v>
      </c>
      <c r="I167" s="100">
        <f>IF(DataCollect[[#This Row],[Category]]="Valve",35,0)</f>
        <v>0</v>
      </c>
      <c r="J167" s="100">
        <f>IF(DataCollect[[#This Row],[Category]]="Control",15,0)</f>
        <v>0</v>
      </c>
      <c r="K167" s="100">
        <f>IF(DataCollect[[#This Row],[Category]]="Safety",10,0)</f>
        <v>0</v>
      </c>
      <c r="L167" s="100">
        <f>IF(DataCollect[[#This Row],[Category]]="Building",50,0)</f>
        <v>0</v>
      </c>
      <c r="M167" s="100">
        <f>IF(DataCollect[[#This Row],[Category]]="Vehicle",8,0)</f>
        <v>0</v>
      </c>
      <c r="N167" s="100">
        <f>IF(DataCollect[[#This Row],[Category]]="Generators",20,0)</f>
        <v>0</v>
      </c>
      <c r="O167" s="100">
        <f>IF(DataCollect[[#This Row],[Category]]="Other",15,0)</f>
        <v>0</v>
      </c>
      <c r="P167" s="100">
        <f>IF(DataCollect[[#This Row],[Current Condition]]="Bad",(-1*LifeExpect[[#This Row],[LIFE REMAINING]]),0)</f>
        <v>0</v>
      </c>
      <c r="Q167" s="100">
        <f>IF(DataCollect[[#This Row],[Current Condition]]="Fair",(-0.5*LifeExpect[[#This Row],[LIFE REMAINING]]),0)</f>
        <v>0</v>
      </c>
      <c r="R167" s="100">
        <f t="shared" si="6"/>
        <v>0</v>
      </c>
      <c r="S167" s="100">
        <f>IF((LifeExpect[[#This Row],[NORMAL]]-('1. Basic Information'!$F$7-DataCollect[[#This Row],[Installation Year]]))&gt;0, LifeExpect[[#This Row],[NORMAL]]-('1. Basic Information'!$F$7-DataCollect[[#This Row],[Installation Year]]), 0)</f>
        <v>0</v>
      </c>
      <c r="T167" s="100">
        <f t="shared" si="7"/>
        <v>0</v>
      </c>
      <c r="U167" s="100">
        <f t="shared" si="8"/>
        <v>0</v>
      </c>
    </row>
    <row r="168" spans="1:21" x14ac:dyDescent="0.25">
      <c r="A168" s="100">
        <f>IF(DataCollect[[#This Row],[Category]]="Pump",15,0)</f>
        <v>0</v>
      </c>
      <c r="B168" s="100">
        <f>IF(DataCollect[[#This Row],[Category]]="Hydrant",50,0)</f>
        <v>0</v>
      </c>
      <c r="C168" s="100">
        <f>IF(DataCollect[[#This Row],[Category]]="Meter",15,0)</f>
        <v>0</v>
      </c>
      <c r="D168" s="100">
        <f>IF(DataCollect[[#This Row],[Category]]="Pipe",35,0)</f>
        <v>0</v>
      </c>
      <c r="E168" s="100">
        <f>IF(DataCollect[[#This Row],[Category]]="Source",35,0)</f>
        <v>0</v>
      </c>
      <c r="F168" s="100">
        <f>IF(DataCollect[[#This Row],[Category]]="Tank",50,0)</f>
        <v>0</v>
      </c>
      <c r="G168" s="100">
        <f>IF(DataCollect[[#This Row],[Category]]="Analytical",10,0)</f>
        <v>0</v>
      </c>
      <c r="H168" s="100">
        <f>IF(DataCollect[[#This Row],[Category]]="Treatment",10,0)</f>
        <v>0</v>
      </c>
      <c r="I168" s="100">
        <f>IF(DataCollect[[#This Row],[Category]]="Valve",35,0)</f>
        <v>0</v>
      </c>
      <c r="J168" s="100">
        <f>IF(DataCollect[[#This Row],[Category]]="Control",15,0)</f>
        <v>0</v>
      </c>
      <c r="K168" s="100">
        <f>IF(DataCollect[[#This Row],[Category]]="Safety",10,0)</f>
        <v>0</v>
      </c>
      <c r="L168" s="100">
        <f>IF(DataCollect[[#This Row],[Category]]="Building",50,0)</f>
        <v>0</v>
      </c>
      <c r="M168" s="100">
        <f>IF(DataCollect[[#This Row],[Category]]="Vehicle",8,0)</f>
        <v>0</v>
      </c>
      <c r="N168" s="100">
        <f>IF(DataCollect[[#This Row],[Category]]="Generators",20,0)</f>
        <v>0</v>
      </c>
      <c r="O168" s="100">
        <f>IF(DataCollect[[#This Row],[Category]]="Other",15,0)</f>
        <v>0</v>
      </c>
      <c r="P168" s="100">
        <f>IF(DataCollect[[#This Row],[Current Condition]]="Bad",(-1*LifeExpect[[#This Row],[LIFE REMAINING]]),0)</f>
        <v>0</v>
      </c>
      <c r="Q168" s="100">
        <f>IF(DataCollect[[#This Row],[Current Condition]]="Fair",(-0.5*LifeExpect[[#This Row],[LIFE REMAINING]]),0)</f>
        <v>0</v>
      </c>
      <c r="R168" s="100">
        <f t="shared" si="6"/>
        <v>0</v>
      </c>
      <c r="S168" s="100">
        <f>IF((LifeExpect[[#This Row],[NORMAL]]-('1. Basic Information'!$F$7-DataCollect[[#This Row],[Installation Year]]))&gt;0, LifeExpect[[#This Row],[NORMAL]]-('1. Basic Information'!$F$7-DataCollect[[#This Row],[Installation Year]]), 0)</f>
        <v>0</v>
      </c>
      <c r="T168" s="100">
        <f t="shared" si="7"/>
        <v>0</v>
      </c>
      <c r="U168" s="100">
        <f t="shared" si="8"/>
        <v>0</v>
      </c>
    </row>
    <row r="169" spans="1:21" x14ac:dyDescent="0.25">
      <c r="A169" s="100">
        <f>IF(DataCollect[[#This Row],[Category]]="Pump",15,0)</f>
        <v>0</v>
      </c>
      <c r="B169" s="100">
        <f>IF(DataCollect[[#This Row],[Category]]="Hydrant",50,0)</f>
        <v>0</v>
      </c>
      <c r="C169" s="100">
        <f>IF(DataCollect[[#This Row],[Category]]="Meter",15,0)</f>
        <v>0</v>
      </c>
      <c r="D169" s="100">
        <f>IF(DataCollect[[#This Row],[Category]]="Pipe",35,0)</f>
        <v>0</v>
      </c>
      <c r="E169" s="100">
        <f>IF(DataCollect[[#This Row],[Category]]="Source",35,0)</f>
        <v>0</v>
      </c>
      <c r="F169" s="100">
        <f>IF(DataCollect[[#This Row],[Category]]="Tank",50,0)</f>
        <v>0</v>
      </c>
      <c r="G169" s="100">
        <f>IF(DataCollect[[#This Row],[Category]]="Analytical",10,0)</f>
        <v>0</v>
      </c>
      <c r="H169" s="100">
        <f>IF(DataCollect[[#This Row],[Category]]="Treatment",10,0)</f>
        <v>0</v>
      </c>
      <c r="I169" s="100">
        <f>IF(DataCollect[[#This Row],[Category]]="Valve",35,0)</f>
        <v>0</v>
      </c>
      <c r="J169" s="100">
        <f>IF(DataCollect[[#This Row],[Category]]="Control",15,0)</f>
        <v>0</v>
      </c>
      <c r="K169" s="100">
        <f>IF(DataCollect[[#This Row],[Category]]="Safety",10,0)</f>
        <v>0</v>
      </c>
      <c r="L169" s="100">
        <f>IF(DataCollect[[#This Row],[Category]]="Building",50,0)</f>
        <v>0</v>
      </c>
      <c r="M169" s="100">
        <f>IF(DataCollect[[#This Row],[Category]]="Vehicle",8,0)</f>
        <v>0</v>
      </c>
      <c r="N169" s="100">
        <f>IF(DataCollect[[#This Row],[Category]]="Generators",20,0)</f>
        <v>0</v>
      </c>
      <c r="O169" s="100">
        <f>IF(DataCollect[[#This Row],[Category]]="Other",15,0)</f>
        <v>0</v>
      </c>
      <c r="P169" s="100">
        <f>IF(DataCollect[[#This Row],[Current Condition]]="Bad",(-1*LifeExpect[[#This Row],[LIFE REMAINING]]),0)</f>
        <v>0</v>
      </c>
      <c r="Q169" s="100">
        <f>IF(DataCollect[[#This Row],[Current Condition]]="Fair",(-0.5*LifeExpect[[#This Row],[LIFE REMAINING]]),0)</f>
        <v>0</v>
      </c>
      <c r="R169" s="100">
        <f t="shared" si="6"/>
        <v>0</v>
      </c>
      <c r="S169" s="100">
        <f>IF((LifeExpect[[#This Row],[NORMAL]]-('1. Basic Information'!$F$7-DataCollect[[#This Row],[Installation Year]]))&gt;0, LifeExpect[[#This Row],[NORMAL]]-('1. Basic Information'!$F$7-DataCollect[[#This Row],[Installation Year]]), 0)</f>
        <v>0</v>
      </c>
      <c r="T169" s="100">
        <f t="shared" si="7"/>
        <v>0</v>
      </c>
      <c r="U169" s="100">
        <f t="shared" si="8"/>
        <v>0</v>
      </c>
    </row>
    <row r="170" spans="1:21" x14ac:dyDescent="0.25">
      <c r="A170" s="100">
        <f>IF(DataCollect[[#This Row],[Category]]="Pump",15,0)</f>
        <v>0</v>
      </c>
      <c r="B170" s="100">
        <f>IF(DataCollect[[#This Row],[Category]]="Hydrant",50,0)</f>
        <v>0</v>
      </c>
      <c r="C170" s="100">
        <f>IF(DataCollect[[#This Row],[Category]]="Meter",15,0)</f>
        <v>0</v>
      </c>
      <c r="D170" s="100">
        <f>IF(DataCollect[[#This Row],[Category]]="Pipe",35,0)</f>
        <v>0</v>
      </c>
      <c r="E170" s="100">
        <f>IF(DataCollect[[#This Row],[Category]]="Source",35,0)</f>
        <v>0</v>
      </c>
      <c r="F170" s="100">
        <f>IF(DataCollect[[#This Row],[Category]]="Tank",50,0)</f>
        <v>0</v>
      </c>
      <c r="G170" s="100">
        <f>IF(DataCollect[[#This Row],[Category]]="Analytical",10,0)</f>
        <v>0</v>
      </c>
      <c r="H170" s="100">
        <f>IF(DataCollect[[#This Row],[Category]]="Treatment",10,0)</f>
        <v>0</v>
      </c>
      <c r="I170" s="100">
        <f>IF(DataCollect[[#This Row],[Category]]="Valve",35,0)</f>
        <v>0</v>
      </c>
      <c r="J170" s="100">
        <f>IF(DataCollect[[#This Row],[Category]]="Control",15,0)</f>
        <v>0</v>
      </c>
      <c r="K170" s="100">
        <f>IF(DataCollect[[#This Row],[Category]]="Safety",10,0)</f>
        <v>0</v>
      </c>
      <c r="L170" s="100">
        <f>IF(DataCollect[[#This Row],[Category]]="Building",50,0)</f>
        <v>0</v>
      </c>
      <c r="M170" s="100">
        <f>IF(DataCollect[[#This Row],[Category]]="Vehicle",8,0)</f>
        <v>0</v>
      </c>
      <c r="N170" s="100">
        <f>IF(DataCollect[[#This Row],[Category]]="Generators",20,0)</f>
        <v>0</v>
      </c>
      <c r="O170" s="100">
        <f>IF(DataCollect[[#This Row],[Category]]="Other",15,0)</f>
        <v>0</v>
      </c>
      <c r="P170" s="100">
        <f>IF(DataCollect[[#This Row],[Current Condition]]="Bad",(-1*LifeExpect[[#This Row],[LIFE REMAINING]]),0)</f>
        <v>0</v>
      </c>
      <c r="Q170" s="100">
        <f>IF(DataCollect[[#This Row],[Current Condition]]="Fair",(-0.5*LifeExpect[[#This Row],[LIFE REMAINING]]),0)</f>
        <v>0</v>
      </c>
      <c r="R170" s="100">
        <f t="shared" si="6"/>
        <v>0</v>
      </c>
      <c r="S170" s="100">
        <f>IF((LifeExpect[[#This Row],[NORMAL]]-('1. Basic Information'!$F$7-DataCollect[[#This Row],[Installation Year]]))&gt;0, LifeExpect[[#This Row],[NORMAL]]-('1. Basic Information'!$F$7-DataCollect[[#This Row],[Installation Year]]), 0)</f>
        <v>0</v>
      </c>
      <c r="T170" s="100">
        <f t="shared" si="7"/>
        <v>0</v>
      </c>
      <c r="U170" s="100">
        <f t="shared" si="8"/>
        <v>0</v>
      </c>
    </row>
    <row r="171" spans="1:21" x14ac:dyDescent="0.25">
      <c r="A171" s="100">
        <f>IF(DataCollect[[#This Row],[Category]]="Pump",15,0)</f>
        <v>0</v>
      </c>
      <c r="B171" s="100">
        <f>IF(DataCollect[[#This Row],[Category]]="Hydrant",50,0)</f>
        <v>0</v>
      </c>
      <c r="C171" s="100">
        <f>IF(DataCollect[[#This Row],[Category]]="Meter",15,0)</f>
        <v>0</v>
      </c>
      <c r="D171" s="100">
        <f>IF(DataCollect[[#This Row],[Category]]="Pipe",35,0)</f>
        <v>0</v>
      </c>
      <c r="E171" s="100">
        <f>IF(DataCollect[[#This Row],[Category]]="Source",35,0)</f>
        <v>0</v>
      </c>
      <c r="F171" s="100">
        <f>IF(DataCollect[[#This Row],[Category]]="Tank",50,0)</f>
        <v>0</v>
      </c>
      <c r="G171" s="100">
        <f>IF(DataCollect[[#This Row],[Category]]="Analytical",10,0)</f>
        <v>0</v>
      </c>
      <c r="H171" s="100">
        <f>IF(DataCollect[[#This Row],[Category]]="Treatment",10,0)</f>
        <v>0</v>
      </c>
      <c r="I171" s="100">
        <f>IF(DataCollect[[#This Row],[Category]]="Valve",35,0)</f>
        <v>0</v>
      </c>
      <c r="J171" s="100">
        <f>IF(DataCollect[[#This Row],[Category]]="Control",15,0)</f>
        <v>0</v>
      </c>
      <c r="K171" s="100">
        <f>IF(DataCollect[[#This Row],[Category]]="Safety",10,0)</f>
        <v>0</v>
      </c>
      <c r="L171" s="100">
        <f>IF(DataCollect[[#This Row],[Category]]="Building",50,0)</f>
        <v>0</v>
      </c>
      <c r="M171" s="100">
        <f>IF(DataCollect[[#This Row],[Category]]="Vehicle",8,0)</f>
        <v>0</v>
      </c>
      <c r="N171" s="100">
        <f>IF(DataCollect[[#This Row],[Category]]="Generators",20,0)</f>
        <v>0</v>
      </c>
      <c r="O171" s="100">
        <f>IF(DataCollect[[#This Row],[Category]]="Other",15,0)</f>
        <v>0</v>
      </c>
      <c r="P171" s="100">
        <f>IF(DataCollect[[#This Row],[Current Condition]]="Bad",(-1*LifeExpect[[#This Row],[LIFE REMAINING]]),0)</f>
        <v>0</v>
      </c>
      <c r="Q171" s="100">
        <f>IF(DataCollect[[#This Row],[Current Condition]]="Fair",(-0.5*LifeExpect[[#This Row],[LIFE REMAINING]]),0)</f>
        <v>0</v>
      </c>
      <c r="R171" s="100">
        <f t="shared" si="6"/>
        <v>0</v>
      </c>
      <c r="S171" s="100">
        <f>IF((LifeExpect[[#This Row],[NORMAL]]-('1. Basic Information'!$F$7-DataCollect[[#This Row],[Installation Year]]))&gt;0, LifeExpect[[#This Row],[NORMAL]]-('1. Basic Information'!$F$7-DataCollect[[#This Row],[Installation Year]]), 0)</f>
        <v>0</v>
      </c>
      <c r="T171" s="100">
        <f t="shared" si="7"/>
        <v>0</v>
      </c>
      <c r="U171" s="100">
        <f t="shared" si="8"/>
        <v>0</v>
      </c>
    </row>
    <row r="172" spans="1:21" x14ac:dyDescent="0.25">
      <c r="A172" s="100">
        <f>IF(DataCollect[[#This Row],[Category]]="Pump",15,0)</f>
        <v>0</v>
      </c>
      <c r="B172" s="100">
        <f>IF(DataCollect[[#This Row],[Category]]="Hydrant",50,0)</f>
        <v>0</v>
      </c>
      <c r="C172" s="100">
        <f>IF(DataCollect[[#This Row],[Category]]="Meter",15,0)</f>
        <v>0</v>
      </c>
      <c r="D172" s="100">
        <f>IF(DataCollect[[#This Row],[Category]]="Pipe",35,0)</f>
        <v>0</v>
      </c>
      <c r="E172" s="100">
        <f>IF(DataCollect[[#This Row],[Category]]="Source",35,0)</f>
        <v>0</v>
      </c>
      <c r="F172" s="100">
        <f>IF(DataCollect[[#This Row],[Category]]="Tank",50,0)</f>
        <v>0</v>
      </c>
      <c r="G172" s="100">
        <f>IF(DataCollect[[#This Row],[Category]]="Analytical",10,0)</f>
        <v>0</v>
      </c>
      <c r="H172" s="100">
        <f>IF(DataCollect[[#This Row],[Category]]="Treatment",10,0)</f>
        <v>0</v>
      </c>
      <c r="I172" s="100">
        <f>IF(DataCollect[[#This Row],[Category]]="Valve",35,0)</f>
        <v>0</v>
      </c>
      <c r="J172" s="100">
        <f>IF(DataCollect[[#This Row],[Category]]="Control",15,0)</f>
        <v>0</v>
      </c>
      <c r="K172" s="100">
        <f>IF(DataCollect[[#This Row],[Category]]="Safety",10,0)</f>
        <v>0</v>
      </c>
      <c r="L172" s="100">
        <f>IF(DataCollect[[#This Row],[Category]]="Building",50,0)</f>
        <v>0</v>
      </c>
      <c r="M172" s="100">
        <f>IF(DataCollect[[#This Row],[Category]]="Vehicle",8,0)</f>
        <v>0</v>
      </c>
      <c r="N172" s="100">
        <f>IF(DataCollect[[#This Row],[Category]]="Generators",20,0)</f>
        <v>0</v>
      </c>
      <c r="O172" s="100">
        <f>IF(DataCollect[[#This Row],[Category]]="Other",15,0)</f>
        <v>0</v>
      </c>
      <c r="P172" s="100">
        <f>IF(DataCollect[[#This Row],[Current Condition]]="Bad",(-1*LifeExpect[[#This Row],[LIFE REMAINING]]),0)</f>
        <v>0</v>
      </c>
      <c r="Q172" s="100">
        <f>IF(DataCollect[[#This Row],[Current Condition]]="Fair",(-0.5*LifeExpect[[#This Row],[LIFE REMAINING]]),0)</f>
        <v>0</v>
      </c>
      <c r="R172" s="100">
        <f t="shared" si="6"/>
        <v>0</v>
      </c>
      <c r="S172" s="100">
        <f>IF((LifeExpect[[#This Row],[NORMAL]]-('1. Basic Information'!$F$7-DataCollect[[#This Row],[Installation Year]]))&gt;0, LifeExpect[[#This Row],[NORMAL]]-('1. Basic Information'!$F$7-DataCollect[[#This Row],[Installation Year]]), 0)</f>
        <v>0</v>
      </c>
      <c r="T172" s="100">
        <f t="shared" si="7"/>
        <v>0</v>
      </c>
      <c r="U172" s="100">
        <f t="shared" si="8"/>
        <v>0</v>
      </c>
    </row>
    <row r="173" spans="1:21" x14ac:dyDescent="0.25">
      <c r="A173" s="100">
        <f>IF(DataCollect[[#This Row],[Category]]="Pump",15,0)</f>
        <v>0</v>
      </c>
      <c r="B173" s="100">
        <f>IF(DataCollect[[#This Row],[Category]]="Hydrant",50,0)</f>
        <v>0</v>
      </c>
      <c r="C173" s="100">
        <f>IF(DataCollect[[#This Row],[Category]]="Meter",15,0)</f>
        <v>0</v>
      </c>
      <c r="D173" s="100">
        <f>IF(DataCollect[[#This Row],[Category]]="Pipe",35,0)</f>
        <v>0</v>
      </c>
      <c r="E173" s="100">
        <f>IF(DataCollect[[#This Row],[Category]]="Source",35,0)</f>
        <v>0</v>
      </c>
      <c r="F173" s="100">
        <f>IF(DataCollect[[#This Row],[Category]]="Tank",50,0)</f>
        <v>0</v>
      </c>
      <c r="G173" s="100">
        <f>IF(DataCollect[[#This Row],[Category]]="Analytical",10,0)</f>
        <v>0</v>
      </c>
      <c r="H173" s="100">
        <f>IF(DataCollect[[#This Row],[Category]]="Treatment",10,0)</f>
        <v>0</v>
      </c>
      <c r="I173" s="100">
        <f>IF(DataCollect[[#This Row],[Category]]="Valve",35,0)</f>
        <v>0</v>
      </c>
      <c r="J173" s="100">
        <f>IF(DataCollect[[#This Row],[Category]]="Control",15,0)</f>
        <v>0</v>
      </c>
      <c r="K173" s="100">
        <f>IF(DataCollect[[#This Row],[Category]]="Safety",10,0)</f>
        <v>0</v>
      </c>
      <c r="L173" s="100">
        <f>IF(DataCollect[[#This Row],[Category]]="Building",50,0)</f>
        <v>0</v>
      </c>
      <c r="M173" s="100">
        <f>IF(DataCollect[[#This Row],[Category]]="Vehicle",8,0)</f>
        <v>0</v>
      </c>
      <c r="N173" s="100">
        <f>IF(DataCollect[[#This Row],[Category]]="Generators",20,0)</f>
        <v>0</v>
      </c>
      <c r="O173" s="100">
        <f>IF(DataCollect[[#This Row],[Category]]="Other",15,0)</f>
        <v>0</v>
      </c>
      <c r="P173" s="100">
        <f>IF(DataCollect[[#This Row],[Current Condition]]="Bad",(-1*LifeExpect[[#This Row],[LIFE REMAINING]]),0)</f>
        <v>0</v>
      </c>
      <c r="Q173" s="100">
        <f>IF(DataCollect[[#This Row],[Current Condition]]="Fair",(-0.5*LifeExpect[[#This Row],[LIFE REMAINING]]),0)</f>
        <v>0</v>
      </c>
      <c r="R173" s="100">
        <f t="shared" si="6"/>
        <v>0</v>
      </c>
      <c r="S173" s="100">
        <f>IF((LifeExpect[[#This Row],[NORMAL]]-('1. Basic Information'!$F$7-DataCollect[[#This Row],[Installation Year]]))&gt;0, LifeExpect[[#This Row],[NORMAL]]-('1. Basic Information'!$F$7-DataCollect[[#This Row],[Installation Year]]), 0)</f>
        <v>0</v>
      </c>
      <c r="T173" s="100">
        <f t="shared" si="7"/>
        <v>0</v>
      </c>
      <c r="U173" s="100">
        <f t="shared" si="8"/>
        <v>0</v>
      </c>
    </row>
    <row r="174" spans="1:21" x14ac:dyDescent="0.25">
      <c r="A174" s="100">
        <f>IF(DataCollect[[#This Row],[Category]]="Pump",15,0)</f>
        <v>0</v>
      </c>
      <c r="B174" s="100">
        <f>IF(DataCollect[[#This Row],[Category]]="Hydrant",50,0)</f>
        <v>0</v>
      </c>
      <c r="C174" s="100">
        <f>IF(DataCollect[[#This Row],[Category]]="Meter",15,0)</f>
        <v>0</v>
      </c>
      <c r="D174" s="100">
        <f>IF(DataCollect[[#This Row],[Category]]="Pipe",35,0)</f>
        <v>0</v>
      </c>
      <c r="E174" s="100">
        <f>IF(DataCollect[[#This Row],[Category]]="Source",35,0)</f>
        <v>0</v>
      </c>
      <c r="F174" s="100">
        <f>IF(DataCollect[[#This Row],[Category]]="Tank",50,0)</f>
        <v>0</v>
      </c>
      <c r="G174" s="100">
        <f>IF(DataCollect[[#This Row],[Category]]="Analytical",10,0)</f>
        <v>0</v>
      </c>
      <c r="H174" s="100">
        <f>IF(DataCollect[[#This Row],[Category]]="Treatment",10,0)</f>
        <v>0</v>
      </c>
      <c r="I174" s="100">
        <f>IF(DataCollect[[#This Row],[Category]]="Valve",35,0)</f>
        <v>0</v>
      </c>
      <c r="J174" s="100">
        <f>IF(DataCollect[[#This Row],[Category]]="Control",15,0)</f>
        <v>0</v>
      </c>
      <c r="K174" s="100">
        <f>IF(DataCollect[[#This Row],[Category]]="Safety",10,0)</f>
        <v>0</v>
      </c>
      <c r="L174" s="100">
        <f>IF(DataCollect[[#This Row],[Category]]="Building",50,0)</f>
        <v>0</v>
      </c>
      <c r="M174" s="100">
        <f>IF(DataCollect[[#This Row],[Category]]="Vehicle",8,0)</f>
        <v>0</v>
      </c>
      <c r="N174" s="100">
        <f>IF(DataCollect[[#This Row],[Category]]="Generators",20,0)</f>
        <v>0</v>
      </c>
      <c r="O174" s="100">
        <f>IF(DataCollect[[#This Row],[Category]]="Other",15,0)</f>
        <v>0</v>
      </c>
      <c r="P174" s="100">
        <f>IF(DataCollect[[#This Row],[Current Condition]]="Bad",(-1*LifeExpect[[#This Row],[LIFE REMAINING]]),0)</f>
        <v>0</v>
      </c>
      <c r="Q174" s="100">
        <f>IF(DataCollect[[#This Row],[Current Condition]]="Fair",(-0.5*LifeExpect[[#This Row],[LIFE REMAINING]]),0)</f>
        <v>0</v>
      </c>
      <c r="R174" s="100">
        <f t="shared" si="6"/>
        <v>0</v>
      </c>
      <c r="S174" s="100">
        <f>IF((LifeExpect[[#This Row],[NORMAL]]-('1. Basic Information'!$F$7-DataCollect[[#This Row],[Installation Year]]))&gt;0, LifeExpect[[#This Row],[NORMAL]]-('1. Basic Information'!$F$7-DataCollect[[#This Row],[Installation Year]]), 0)</f>
        <v>0</v>
      </c>
      <c r="T174" s="100">
        <f t="shared" si="7"/>
        <v>0</v>
      </c>
      <c r="U174" s="100">
        <f t="shared" si="8"/>
        <v>0</v>
      </c>
    </row>
    <row r="175" spans="1:21" x14ac:dyDescent="0.25">
      <c r="A175" s="100">
        <f>IF(DataCollect[[#This Row],[Category]]="Pump",15,0)</f>
        <v>0</v>
      </c>
      <c r="B175" s="100">
        <f>IF(DataCollect[[#This Row],[Category]]="Hydrant",50,0)</f>
        <v>0</v>
      </c>
      <c r="C175" s="100">
        <f>IF(DataCollect[[#This Row],[Category]]="Meter",15,0)</f>
        <v>0</v>
      </c>
      <c r="D175" s="100">
        <f>IF(DataCollect[[#This Row],[Category]]="Pipe",35,0)</f>
        <v>0</v>
      </c>
      <c r="E175" s="100">
        <f>IF(DataCollect[[#This Row],[Category]]="Source",35,0)</f>
        <v>0</v>
      </c>
      <c r="F175" s="100">
        <f>IF(DataCollect[[#This Row],[Category]]="Tank",50,0)</f>
        <v>0</v>
      </c>
      <c r="G175" s="100">
        <f>IF(DataCollect[[#This Row],[Category]]="Analytical",10,0)</f>
        <v>0</v>
      </c>
      <c r="H175" s="100">
        <f>IF(DataCollect[[#This Row],[Category]]="Treatment",10,0)</f>
        <v>0</v>
      </c>
      <c r="I175" s="100">
        <f>IF(DataCollect[[#This Row],[Category]]="Valve",35,0)</f>
        <v>0</v>
      </c>
      <c r="J175" s="100">
        <f>IF(DataCollect[[#This Row],[Category]]="Control",15,0)</f>
        <v>0</v>
      </c>
      <c r="K175" s="100">
        <f>IF(DataCollect[[#This Row],[Category]]="Safety",10,0)</f>
        <v>0</v>
      </c>
      <c r="L175" s="100">
        <f>IF(DataCollect[[#This Row],[Category]]="Building",50,0)</f>
        <v>0</v>
      </c>
      <c r="M175" s="100">
        <f>IF(DataCollect[[#This Row],[Category]]="Vehicle",8,0)</f>
        <v>0</v>
      </c>
      <c r="N175" s="100">
        <f>IF(DataCollect[[#This Row],[Category]]="Generators",20,0)</f>
        <v>0</v>
      </c>
      <c r="O175" s="100">
        <f>IF(DataCollect[[#This Row],[Category]]="Other",15,0)</f>
        <v>0</v>
      </c>
      <c r="P175" s="100">
        <f>IF(DataCollect[[#This Row],[Current Condition]]="Bad",(-1*LifeExpect[[#This Row],[LIFE REMAINING]]),0)</f>
        <v>0</v>
      </c>
      <c r="Q175" s="100">
        <f>IF(DataCollect[[#This Row],[Current Condition]]="Fair",(-0.5*LifeExpect[[#This Row],[LIFE REMAINING]]),0)</f>
        <v>0</v>
      </c>
      <c r="R175" s="100">
        <f t="shared" si="6"/>
        <v>0</v>
      </c>
      <c r="S175" s="100">
        <f>IF((LifeExpect[[#This Row],[NORMAL]]-('1. Basic Information'!$F$7-DataCollect[[#This Row],[Installation Year]]))&gt;0, LifeExpect[[#This Row],[NORMAL]]-('1. Basic Information'!$F$7-DataCollect[[#This Row],[Installation Year]]), 0)</f>
        <v>0</v>
      </c>
      <c r="T175" s="100">
        <f t="shared" si="7"/>
        <v>0</v>
      </c>
      <c r="U175" s="100">
        <f t="shared" si="8"/>
        <v>0</v>
      </c>
    </row>
    <row r="176" spans="1:21" x14ac:dyDescent="0.25">
      <c r="A176" s="100">
        <f>IF(DataCollect[[#This Row],[Category]]="Pump",15,0)</f>
        <v>0</v>
      </c>
      <c r="B176" s="100">
        <f>IF(DataCollect[[#This Row],[Category]]="Hydrant",50,0)</f>
        <v>0</v>
      </c>
      <c r="C176" s="100">
        <f>IF(DataCollect[[#This Row],[Category]]="Meter",15,0)</f>
        <v>0</v>
      </c>
      <c r="D176" s="100">
        <f>IF(DataCollect[[#This Row],[Category]]="Pipe",35,0)</f>
        <v>0</v>
      </c>
      <c r="E176" s="100">
        <f>IF(DataCollect[[#This Row],[Category]]="Source",35,0)</f>
        <v>0</v>
      </c>
      <c r="F176" s="100">
        <f>IF(DataCollect[[#This Row],[Category]]="Tank",50,0)</f>
        <v>0</v>
      </c>
      <c r="G176" s="100">
        <f>IF(DataCollect[[#This Row],[Category]]="Analytical",10,0)</f>
        <v>0</v>
      </c>
      <c r="H176" s="100">
        <f>IF(DataCollect[[#This Row],[Category]]="Treatment",10,0)</f>
        <v>0</v>
      </c>
      <c r="I176" s="100">
        <f>IF(DataCollect[[#This Row],[Category]]="Valve",35,0)</f>
        <v>0</v>
      </c>
      <c r="J176" s="100">
        <f>IF(DataCollect[[#This Row],[Category]]="Control",15,0)</f>
        <v>0</v>
      </c>
      <c r="K176" s="100">
        <f>IF(DataCollect[[#This Row],[Category]]="Safety",10,0)</f>
        <v>0</v>
      </c>
      <c r="L176" s="100">
        <f>IF(DataCollect[[#This Row],[Category]]="Building",50,0)</f>
        <v>0</v>
      </c>
      <c r="M176" s="100">
        <f>IF(DataCollect[[#This Row],[Category]]="Vehicle",8,0)</f>
        <v>0</v>
      </c>
      <c r="N176" s="100">
        <f>IF(DataCollect[[#This Row],[Category]]="Generators",20,0)</f>
        <v>0</v>
      </c>
      <c r="O176" s="100">
        <f>IF(DataCollect[[#This Row],[Category]]="Other",15,0)</f>
        <v>0</v>
      </c>
      <c r="P176" s="100">
        <f>IF(DataCollect[[#This Row],[Current Condition]]="Bad",(-1*LifeExpect[[#This Row],[LIFE REMAINING]]),0)</f>
        <v>0</v>
      </c>
      <c r="Q176" s="100">
        <f>IF(DataCollect[[#This Row],[Current Condition]]="Fair",(-0.5*LifeExpect[[#This Row],[LIFE REMAINING]]),0)</f>
        <v>0</v>
      </c>
      <c r="R176" s="100">
        <f t="shared" si="6"/>
        <v>0</v>
      </c>
      <c r="S176" s="100">
        <f>IF((LifeExpect[[#This Row],[NORMAL]]-('1. Basic Information'!$F$7-DataCollect[[#This Row],[Installation Year]]))&gt;0, LifeExpect[[#This Row],[NORMAL]]-('1. Basic Information'!$F$7-DataCollect[[#This Row],[Installation Year]]), 0)</f>
        <v>0</v>
      </c>
      <c r="T176" s="100">
        <f t="shared" si="7"/>
        <v>0</v>
      </c>
      <c r="U176" s="100">
        <f t="shared" si="8"/>
        <v>0</v>
      </c>
    </row>
    <row r="177" spans="1:21" x14ac:dyDescent="0.25">
      <c r="A177" s="100">
        <f>IF(DataCollect[[#This Row],[Category]]="Pump",15,0)</f>
        <v>0</v>
      </c>
      <c r="B177" s="100">
        <f>IF(DataCollect[[#This Row],[Category]]="Hydrant",50,0)</f>
        <v>0</v>
      </c>
      <c r="C177" s="100">
        <f>IF(DataCollect[[#This Row],[Category]]="Meter",15,0)</f>
        <v>0</v>
      </c>
      <c r="D177" s="100">
        <f>IF(DataCollect[[#This Row],[Category]]="Pipe",35,0)</f>
        <v>0</v>
      </c>
      <c r="E177" s="100">
        <f>IF(DataCollect[[#This Row],[Category]]="Source",35,0)</f>
        <v>0</v>
      </c>
      <c r="F177" s="100">
        <f>IF(DataCollect[[#This Row],[Category]]="Tank",50,0)</f>
        <v>0</v>
      </c>
      <c r="G177" s="100">
        <f>IF(DataCollect[[#This Row],[Category]]="Analytical",10,0)</f>
        <v>0</v>
      </c>
      <c r="H177" s="100">
        <f>IF(DataCollect[[#This Row],[Category]]="Treatment",10,0)</f>
        <v>0</v>
      </c>
      <c r="I177" s="100">
        <f>IF(DataCollect[[#This Row],[Category]]="Valve",35,0)</f>
        <v>0</v>
      </c>
      <c r="J177" s="100">
        <f>IF(DataCollect[[#This Row],[Category]]="Control",15,0)</f>
        <v>0</v>
      </c>
      <c r="K177" s="100">
        <f>IF(DataCollect[[#This Row],[Category]]="Safety",10,0)</f>
        <v>0</v>
      </c>
      <c r="L177" s="100">
        <f>IF(DataCollect[[#This Row],[Category]]="Building",50,0)</f>
        <v>0</v>
      </c>
      <c r="M177" s="100">
        <f>IF(DataCollect[[#This Row],[Category]]="Vehicle",8,0)</f>
        <v>0</v>
      </c>
      <c r="N177" s="100">
        <f>IF(DataCollect[[#This Row],[Category]]="Generators",20,0)</f>
        <v>0</v>
      </c>
      <c r="O177" s="100">
        <f>IF(DataCollect[[#This Row],[Category]]="Other",15,0)</f>
        <v>0</v>
      </c>
      <c r="P177" s="100">
        <f>IF(DataCollect[[#This Row],[Current Condition]]="Bad",(-1*LifeExpect[[#This Row],[LIFE REMAINING]]),0)</f>
        <v>0</v>
      </c>
      <c r="Q177" s="100">
        <f>IF(DataCollect[[#This Row],[Current Condition]]="Fair",(-0.5*LifeExpect[[#This Row],[LIFE REMAINING]]),0)</f>
        <v>0</v>
      </c>
      <c r="R177" s="100">
        <f t="shared" si="6"/>
        <v>0</v>
      </c>
      <c r="S177" s="100">
        <f>IF((LifeExpect[[#This Row],[NORMAL]]-('1. Basic Information'!$F$7-DataCollect[[#This Row],[Installation Year]]))&gt;0, LifeExpect[[#This Row],[NORMAL]]-('1. Basic Information'!$F$7-DataCollect[[#This Row],[Installation Year]]), 0)</f>
        <v>0</v>
      </c>
      <c r="T177" s="100">
        <f t="shared" si="7"/>
        <v>0</v>
      </c>
      <c r="U177" s="100">
        <f t="shared" si="8"/>
        <v>0</v>
      </c>
    </row>
    <row r="178" spans="1:21" x14ac:dyDescent="0.25">
      <c r="A178" s="100">
        <f>IF(DataCollect[[#This Row],[Category]]="Pump",15,0)</f>
        <v>0</v>
      </c>
      <c r="B178" s="100">
        <f>IF(DataCollect[[#This Row],[Category]]="Hydrant",50,0)</f>
        <v>0</v>
      </c>
      <c r="C178" s="100">
        <f>IF(DataCollect[[#This Row],[Category]]="Meter",15,0)</f>
        <v>0</v>
      </c>
      <c r="D178" s="100">
        <f>IF(DataCollect[[#This Row],[Category]]="Pipe",35,0)</f>
        <v>0</v>
      </c>
      <c r="E178" s="100">
        <f>IF(DataCollect[[#This Row],[Category]]="Source",35,0)</f>
        <v>0</v>
      </c>
      <c r="F178" s="100">
        <f>IF(DataCollect[[#This Row],[Category]]="Tank",50,0)</f>
        <v>0</v>
      </c>
      <c r="G178" s="100">
        <f>IF(DataCollect[[#This Row],[Category]]="Analytical",10,0)</f>
        <v>0</v>
      </c>
      <c r="H178" s="100">
        <f>IF(DataCollect[[#This Row],[Category]]="Treatment",10,0)</f>
        <v>0</v>
      </c>
      <c r="I178" s="100">
        <f>IF(DataCollect[[#This Row],[Category]]="Valve",35,0)</f>
        <v>0</v>
      </c>
      <c r="J178" s="100">
        <f>IF(DataCollect[[#This Row],[Category]]="Control",15,0)</f>
        <v>0</v>
      </c>
      <c r="K178" s="100">
        <f>IF(DataCollect[[#This Row],[Category]]="Safety",10,0)</f>
        <v>0</v>
      </c>
      <c r="L178" s="100">
        <f>IF(DataCollect[[#This Row],[Category]]="Building",50,0)</f>
        <v>0</v>
      </c>
      <c r="M178" s="100">
        <f>IF(DataCollect[[#This Row],[Category]]="Vehicle",8,0)</f>
        <v>0</v>
      </c>
      <c r="N178" s="100">
        <f>IF(DataCollect[[#This Row],[Category]]="Generators",20,0)</f>
        <v>0</v>
      </c>
      <c r="O178" s="100">
        <f>IF(DataCollect[[#This Row],[Category]]="Other",15,0)</f>
        <v>0</v>
      </c>
      <c r="P178" s="100">
        <f>IF(DataCollect[[#This Row],[Current Condition]]="Bad",(-1*LifeExpect[[#This Row],[LIFE REMAINING]]),0)</f>
        <v>0</v>
      </c>
      <c r="Q178" s="100">
        <f>IF(DataCollect[[#This Row],[Current Condition]]="Fair",(-0.5*LifeExpect[[#This Row],[LIFE REMAINING]]),0)</f>
        <v>0</v>
      </c>
      <c r="R178" s="100">
        <f t="shared" si="6"/>
        <v>0</v>
      </c>
      <c r="S178" s="100">
        <f>IF((LifeExpect[[#This Row],[NORMAL]]-('1. Basic Information'!$F$7-DataCollect[[#This Row],[Installation Year]]))&gt;0, LifeExpect[[#This Row],[NORMAL]]-('1. Basic Information'!$F$7-DataCollect[[#This Row],[Installation Year]]), 0)</f>
        <v>0</v>
      </c>
      <c r="T178" s="100">
        <f t="shared" si="7"/>
        <v>0</v>
      </c>
      <c r="U178" s="100">
        <f t="shared" si="8"/>
        <v>0</v>
      </c>
    </row>
    <row r="179" spans="1:21" x14ac:dyDescent="0.25">
      <c r="A179" s="100">
        <f>IF(DataCollect[[#This Row],[Category]]="Pump",15,0)</f>
        <v>0</v>
      </c>
      <c r="B179" s="100">
        <f>IF(DataCollect[[#This Row],[Category]]="Hydrant",50,0)</f>
        <v>0</v>
      </c>
      <c r="C179" s="100">
        <f>IF(DataCollect[[#This Row],[Category]]="Meter",15,0)</f>
        <v>0</v>
      </c>
      <c r="D179" s="100">
        <f>IF(DataCollect[[#This Row],[Category]]="Pipe",35,0)</f>
        <v>0</v>
      </c>
      <c r="E179" s="100">
        <f>IF(DataCollect[[#This Row],[Category]]="Source",35,0)</f>
        <v>0</v>
      </c>
      <c r="F179" s="100">
        <f>IF(DataCollect[[#This Row],[Category]]="Tank",50,0)</f>
        <v>0</v>
      </c>
      <c r="G179" s="100">
        <f>IF(DataCollect[[#This Row],[Category]]="Analytical",10,0)</f>
        <v>0</v>
      </c>
      <c r="H179" s="100">
        <f>IF(DataCollect[[#This Row],[Category]]="Treatment",10,0)</f>
        <v>0</v>
      </c>
      <c r="I179" s="100">
        <f>IF(DataCollect[[#This Row],[Category]]="Valve",35,0)</f>
        <v>0</v>
      </c>
      <c r="J179" s="100">
        <f>IF(DataCollect[[#This Row],[Category]]="Control",15,0)</f>
        <v>0</v>
      </c>
      <c r="K179" s="100">
        <f>IF(DataCollect[[#This Row],[Category]]="Safety",10,0)</f>
        <v>0</v>
      </c>
      <c r="L179" s="100">
        <f>IF(DataCollect[[#This Row],[Category]]="Building",50,0)</f>
        <v>0</v>
      </c>
      <c r="M179" s="100">
        <f>IF(DataCollect[[#This Row],[Category]]="Vehicle",8,0)</f>
        <v>0</v>
      </c>
      <c r="N179" s="100">
        <f>IF(DataCollect[[#This Row],[Category]]="Generators",20,0)</f>
        <v>0</v>
      </c>
      <c r="O179" s="100">
        <f>IF(DataCollect[[#This Row],[Category]]="Other",15,0)</f>
        <v>0</v>
      </c>
      <c r="P179" s="100">
        <f>IF(DataCollect[[#This Row],[Current Condition]]="Bad",(-1*LifeExpect[[#This Row],[LIFE REMAINING]]),0)</f>
        <v>0</v>
      </c>
      <c r="Q179" s="100">
        <f>IF(DataCollect[[#This Row],[Current Condition]]="Fair",(-0.5*LifeExpect[[#This Row],[LIFE REMAINING]]),0)</f>
        <v>0</v>
      </c>
      <c r="R179" s="100">
        <f t="shared" si="6"/>
        <v>0</v>
      </c>
      <c r="S179" s="100">
        <f>IF((LifeExpect[[#This Row],[NORMAL]]-('1. Basic Information'!$F$7-DataCollect[[#This Row],[Installation Year]]))&gt;0, LifeExpect[[#This Row],[NORMAL]]-('1. Basic Information'!$F$7-DataCollect[[#This Row],[Installation Year]]), 0)</f>
        <v>0</v>
      </c>
      <c r="T179" s="100">
        <f t="shared" si="7"/>
        <v>0</v>
      </c>
      <c r="U179" s="100">
        <f t="shared" si="8"/>
        <v>0</v>
      </c>
    </row>
    <row r="180" spans="1:21" x14ac:dyDescent="0.25">
      <c r="A180" s="100">
        <f>IF(DataCollect[[#This Row],[Category]]="Pump",15,0)</f>
        <v>0</v>
      </c>
      <c r="B180" s="100">
        <f>IF(DataCollect[[#This Row],[Category]]="Hydrant",50,0)</f>
        <v>0</v>
      </c>
      <c r="C180" s="100">
        <f>IF(DataCollect[[#This Row],[Category]]="Meter",15,0)</f>
        <v>0</v>
      </c>
      <c r="D180" s="100">
        <f>IF(DataCollect[[#This Row],[Category]]="Pipe",35,0)</f>
        <v>0</v>
      </c>
      <c r="E180" s="100">
        <f>IF(DataCollect[[#This Row],[Category]]="Source",35,0)</f>
        <v>0</v>
      </c>
      <c r="F180" s="100">
        <f>IF(DataCollect[[#This Row],[Category]]="Tank",50,0)</f>
        <v>0</v>
      </c>
      <c r="G180" s="100">
        <f>IF(DataCollect[[#This Row],[Category]]="Analytical",10,0)</f>
        <v>0</v>
      </c>
      <c r="H180" s="100">
        <f>IF(DataCollect[[#This Row],[Category]]="Treatment",10,0)</f>
        <v>0</v>
      </c>
      <c r="I180" s="100">
        <f>IF(DataCollect[[#This Row],[Category]]="Valve",35,0)</f>
        <v>0</v>
      </c>
      <c r="J180" s="100">
        <f>IF(DataCollect[[#This Row],[Category]]="Control",15,0)</f>
        <v>0</v>
      </c>
      <c r="K180" s="100">
        <f>IF(DataCollect[[#This Row],[Category]]="Safety",10,0)</f>
        <v>0</v>
      </c>
      <c r="L180" s="100">
        <f>IF(DataCollect[[#This Row],[Category]]="Building",50,0)</f>
        <v>0</v>
      </c>
      <c r="M180" s="100">
        <f>IF(DataCollect[[#This Row],[Category]]="Vehicle",8,0)</f>
        <v>0</v>
      </c>
      <c r="N180" s="100">
        <f>IF(DataCollect[[#This Row],[Category]]="Generators",20,0)</f>
        <v>0</v>
      </c>
      <c r="O180" s="100">
        <f>IF(DataCollect[[#This Row],[Category]]="Other",15,0)</f>
        <v>0</v>
      </c>
      <c r="P180" s="100">
        <f>IF(DataCollect[[#This Row],[Current Condition]]="Bad",(-1*LifeExpect[[#This Row],[LIFE REMAINING]]),0)</f>
        <v>0</v>
      </c>
      <c r="Q180" s="100">
        <f>IF(DataCollect[[#This Row],[Current Condition]]="Fair",(-0.5*LifeExpect[[#This Row],[LIFE REMAINING]]),0)</f>
        <v>0</v>
      </c>
      <c r="R180" s="100">
        <f t="shared" si="6"/>
        <v>0</v>
      </c>
      <c r="S180" s="100">
        <f>IF((LifeExpect[[#This Row],[NORMAL]]-('1. Basic Information'!$F$7-DataCollect[[#This Row],[Installation Year]]))&gt;0, LifeExpect[[#This Row],[NORMAL]]-('1. Basic Information'!$F$7-DataCollect[[#This Row],[Installation Year]]), 0)</f>
        <v>0</v>
      </c>
      <c r="T180" s="100">
        <f t="shared" si="7"/>
        <v>0</v>
      </c>
      <c r="U180" s="100">
        <f t="shared" si="8"/>
        <v>0</v>
      </c>
    </row>
    <row r="181" spans="1:21" x14ac:dyDescent="0.25">
      <c r="A181" s="100">
        <f>IF(DataCollect[[#This Row],[Category]]="Pump",15,0)</f>
        <v>0</v>
      </c>
      <c r="B181" s="100">
        <f>IF(DataCollect[[#This Row],[Category]]="Hydrant",50,0)</f>
        <v>0</v>
      </c>
      <c r="C181" s="100">
        <f>IF(DataCollect[[#This Row],[Category]]="Meter",15,0)</f>
        <v>0</v>
      </c>
      <c r="D181" s="100">
        <f>IF(DataCollect[[#This Row],[Category]]="Pipe",35,0)</f>
        <v>0</v>
      </c>
      <c r="E181" s="100">
        <f>IF(DataCollect[[#This Row],[Category]]="Source",35,0)</f>
        <v>0</v>
      </c>
      <c r="F181" s="100">
        <f>IF(DataCollect[[#This Row],[Category]]="Tank",50,0)</f>
        <v>0</v>
      </c>
      <c r="G181" s="100">
        <f>IF(DataCollect[[#This Row],[Category]]="Analytical",10,0)</f>
        <v>0</v>
      </c>
      <c r="H181" s="100">
        <f>IF(DataCollect[[#This Row],[Category]]="Treatment",10,0)</f>
        <v>0</v>
      </c>
      <c r="I181" s="100">
        <f>IF(DataCollect[[#This Row],[Category]]="Valve",35,0)</f>
        <v>0</v>
      </c>
      <c r="J181" s="100">
        <f>IF(DataCollect[[#This Row],[Category]]="Control",15,0)</f>
        <v>0</v>
      </c>
      <c r="K181" s="100">
        <f>IF(DataCollect[[#This Row],[Category]]="Safety",10,0)</f>
        <v>0</v>
      </c>
      <c r="L181" s="100">
        <f>IF(DataCollect[[#This Row],[Category]]="Building",50,0)</f>
        <v>0</v>
      </c>
      <c r="M181" s="100">
        <f>IF(DataCollect[[#This Row],[Category]]="Vehicle",8,0)</f>
        <v>0</v>
      </c>
      <c r="N181" s="100">
        <f>IF(DataCollect[[#This Row],[Category]]="Generators",20,0)</f>
        <v>0</v>
      </c>
      <c r="O181" s="100">
        <f>IF(DataCollect[[#This Row],[Category]]="Other",15,0)</f>
        <v>0</v>
      </c>
      <c r="P181" s="100">
        <f>IF(DataCollect[[#This Row],[Current Condition]]="Bad",(-1*LifeExpect[[#This Row],[LIFE REMAINING]]),0)</f>
        <v>0</v>
      </c>
      <c r="Q181" s="100">
        <f>IF(DataCollect[[#This Row],[Current Condition]]="Fair",(-0.5*LifeExpect[[#This Row],[LIFE REMAINING]]),0)</f>
        <v>0</v>
      </c>
      <c r="R181" s="100">
        <f t="shared" si="6"/>
        <v>0</v>
      </c>
      <c r="S181" s="100">
        <f>IF((LifeExpect[[#This Row],[NORMAL]]-('1. Basic Information'!$F$7-DataCollect[[#This Row],[Installation Year]]))&gt;0, LifeExpect[[#This Row],[NORMAL]]-('1. Basic Information'!$F$7-DataCollect[[#This Row],[Installation Year]]), 0)</f>
        <v>0</v>
      </c>
      <c r="T181" s="100">
        <f t="shared" si="7"/>
        <v>0</v>
      </c>
      <c r="U181" s="100">
        <f t="shared" si="8"/>
        <v>0</v>
      </c>
    </row>
    <row r="182" spans="1:21" x14ac:dyDescent="0.25">
      <c r="A182" s="100">
        <f>IF(DataCollect[[#This Row],[Category]]="Pump",15,0)</f>
        <v>0</v>
      </c>
      <c r="B182" s="100">
        <f>IF(DataCollect[[#This Row],[Category]]="Hydrant",50,0)</f>
        <v>0</v>
      </c>
      <c r="C182" s="100">
        <f>IF(DataCollect[[#This Row],[Category]]="Meter",15,0)</f>
        <v>0</v>
      </c>
      <c r="D182" s="100">
        <f>IF(DataCollect[[#This Row],[Category]]="Pipe",35,0)</f>
        <v>0</v>
      </c>
      <c r="E182" s="100">
        <f>IF(DataCollect[[#This Row],[Category]]="Source",35,0)</f>
        <v>0</v>
      </c>
      <c r="F182" s="100">
        <f>IF(DataCollect[[#This Row],[Category]]="Tank",50,0)</f>
        <v>0</v>
      </c>
      <c r="G182" s="100">
        <f>IF(DataCollect[[#This Row],[Category]]="Analytical",10,0)</f>
        <v>0</v>
      </c>
      <c r="H182" s="100">
        <f>IF(DataCollect[[#This Row],[Category]]="Treatment",10,0)</f>
        <v>0</v>
      </c>
      <c r="I182" s="100">
        <f>IF(DataCollect[[#This Row],[Category]]="Valve",35,0)</f>
        <v>0</v>
      </c>
      <c r="J182" s="100">
        <f>IF(DataCollect[[#This Row],[Category]]="Control",15,0)</f>
        <v>0</v>
      </c>
      <c r="K182" s="100">
        <f>IF(DataCollect[[#This Row],[Category]]="Safety",10,0)</f>
        <v>0</v>
      </c>
      <c r="L182" s="100">
        <f>IF(DataCollect[[#This Row],[Category]]="Building",50,0)</f>
        <v>0</v>
      </c>
      <c r="M182" s="100">
        <f>IF(DataCollect[[#This Row],[Category]]="Vehicle",8,0)</f>
        <v>0</v>
      </c>
      <c r="N182" s="100">
        <f>IF(DataCollect[[#This Row],[Category]]="Generators",20,0)</f>
        <v>0</v>
      </c>
      <c r="O182" s="100">
        <f>IF(DataCollect[[#This Row],[Category]]="Other",15,0)</f>
        <v>0</v>
      </c>
      <c r="P182" s="100">
        <f>IF(DataCollect[[#This Row],[Current Condition]]="Bad",(-1*LifeExpect[[#This Row],[LIFE REMAINING]]),0)</f>
        <v>0</v>
      </c>
      <c r="Q182" s="100">
        <f>IF(DataCollect[[#This Row],[Current Condition]]="Fair",(-0.5*LifeExpect[[#This Row],[LIFE REMAINING]]),0)</f>
        <v>0</v>
      </c>
      <c r="R182" s="100">
        <f t="shared" si="6"/>
        <v>0</v>
      </c>
      <c r="S182" s="100">
        <f>IF((LifeExpect[[#This Row],[NORMAL]]-('1. Basic Information'!$F$7-DataCollect[[#This Row],[Installation Year]]))&gt;0, LifeExpect[[#This Row],[NORMAL]]-('1. Basic Information'!$F$7-DataCollect[[#This Row],[Installation Year]]), 0)</f>
        <v>0</v>
      </c>
      <c r="T182" s="100">
        <f t="shared" si="7"/>
        <v>0</v>
      </c>
      <c r="U182" s="100">
        <f t="shared" si="8"/>
        <v>0</v>
      </c>
    </row>
    <row r="183" spans="1:21" x14ac:dyDescent="0.25">
      <c r="A183" s="100">
        <f>IF(DataCollect[[#This Row],[Category]]="Pump",15,0)</f>
        <v>0</v>
      </c>
      <c r="B183" s="100">
        <f>IF(DataCollect[[#This Row],[Category]]="Hydrant",50,0)</f>
        <v>0</v>
      </c>
      <c r="C183" s="100">
        <f>IF(DataCollect[[#This Row],[Category]]="Meter",15,0)</f>
        <v>0</v>
      </c>
      <c r="D183" s="100">
        <f>IF(DataCollect[[#This Row],[Category]]="Pipe",35,0)</f>
        <v>0</v>
      </c>
      <c r="E183" s="100">
        <f>IF(DataCollect[[#This Row],[Category]]="Source",35,0)</f>
        <v>0</v>
      </c>
      <c r="F183" s="100">
        <f>IF(DataCollect[[#This Row],[Category]]="Tank",50,0)</f>
        <v>0</v>
      </c>
      <c r="G183" s="100">
        <f>IF(DataCollect[[#This Row],[Category]]="Analytical",10,0)</f>
        <v>0</v>
      </c>
      <c r="H183" s="100">
        <f>IF(DataCollect[[#This Row],[Category]]="Treatment",10,0)</f>
        <v>0</v>
      </c>
      <c r="I183" s="100">
        <f>IF(DataCollect[[#This Row],[Category]]="Valve",35,0)</f>
        <v>0</v>
      </c>
      <c r="J183" s="100">
        <f>IF(DataCollect[[#This Row],[Category]]="Control",15,0)</f>
        <v>0</v>
      </c>
      <c r="K183" s="100">
        <f>IF(DataCollect[[#This Row],[Category]]="Safety",10,0)</f>
        <v>0</v>
      </c>
      <c r="L183" s="100">
        <f>IF(DataCollect[[#This Row],[Category]]="Building",50,0)</f>
        <v>0</v>
      </c>
      <c r="M183" s="100">
        <f>IF(DataCollect[[#This Row],[Category]]="Vehicle",8,0)</f>
        <v>0</v>
      </c>
      <c r="N183" s="100">
        <f>IF(DataCollect[[#This Row],[Category]]="Generators",20,0)</f>
        <v>0</v>
      </c>
      <c r="O183" s="100">
        <f>IF(DataCollect[[#This Row],[Category]]="Other",15,0)</f>
        <v>0</v>
      </c>
      <c r="P183" s="100">
        <f>IF(DataCollect[[#This Row],[Current Condition]]="Bad",(-1*LifeExpect[[#This Row],[LIFE REMAINING]]),0)</f>
        <v>0</v>
      </c>
      <c r="Q183" s="100">
        <f>IF(DataCollect[[#This Row],[Current Condition]]="Fair",(-0.5*LifeExpect[[#This Row],[LIFE REMAINING]]),0)</f>
        <v>0</v>
      </c>
      <c r="R183" s="100">
        <f t="shared" si="6"/>
        <v>0</v>
      </c>
      <c r="S183" s="100">
        <f>IF((LifeExpect[[#This Row],[NORMAL]]-('1. Basic Information'!$F$7-DataCollect[[#This Row],[Installation Year]]))&gt;0, LifeExpect[[#This Row],[NORMAL]]-('1. Basic Information'!$F$7-DataCollect[[#This Row],[Installation Year]]), 0)</f>
        <v>0</v>
      </c>
      <c r="T183" s="100">
        <f t="shared" si="7"/>
        <v>0</v>
      </c>
      <c r="U183" s="100">
        <f t="shared" si="8"/>
        <v>0</v>
      </c>
    </row>
    <row r="184" spans="1:21" x14ac:dyDescent="0.25">
      <c r="A184" s="100">
        <f>IF(DataCollect[[#This Row],[Category]]="Pump",15,0)</f>
        <v>0</v>
      </c>
      <c r="B184" s="100">
        <f>IF(DataCollect[[#This Row],[Category]]="Hydrant",50,0)</f>
        <v>0</v>
      </c>
      <c r="C184" s="100">
        <f>IF(DataCollect[[#This Row],[Category]]="Meter",15,0)</f>
        <v>0</v>
      </c>
      <c r="D184" s="100">
        <f>IF(DataCollect[[#This Row],[Category]]="Pipe",35,0)</f>
        <v>0</v>
      </c>
      <c r="E184" s="100">
        <f>IF(DataCollect[[#This Row],[Category]]="Source",35,0)</f>
        <v>0</v>
      </c>
      <c r="F184" s="100">
        <f>IF(DataCollect[[#This Row],[Category]]="Tank",50,0)</f>
        <v>0</v>
      </c>
      <c r="G184" s="100">
        <f>IF(DataCollect[[#This Row],[Category]]="Analytical",10,0)</f>
        <v>0</v>
      </c>
      <c r="H184" s="100">
        <f>IF(DataCollect[[#This Row],[Category]]="Treatment",10,0)</f>
        <v>0</v>
      </c>
      <c r="I184" s="100">
        <f>IF(DataCollect[[#This Row],[Category]]="Valve",35,0)</f>
        <v>0</v>
      </c>
      <c r="J184" s="100">
        <f>IF(DataCollect[[#This Row],[Category]]="Control",15,0)</f>
        <v>0</v>
      </c>
      <c r="K184" s="100">
        <f>IF(DataCollect[[#This Row],[Category]]="Safety",10,0)</f>
        <v>0</v>
      </c>
      <c r="L184" s="100">
        <f>IF(DataCollect[[#This Row],[Category]]="Building",50,0)</f>
        <v>0</v>
      </c>
      <c r="M184" s="100">
        <f>IF(DataCollect[[#This Row],[Category]]="Vehicle",8,0)</f>
        <v>0</v>
      </c>
      <c r="N184" s="100">
        <f>IF(DataCollect[[#This Row],[Category]]="Generators",20,0)</f>
        <v>0</v>
      </c>
      <c r="O184" s="100">
        <f>IF(DataCollect[[#This Row],[Category]]="Other",15,0)</f>
        <v>0</v>
      </c>
      <c r="P184" s="100">
        <f>IF(DataCollect[[#This Row],[Current Condition]]="Bad",(-1*LifeExpect[[#This Row],[LIFE REMAINING]]),0)</f>
        <v>0</v>
      </c>
      <c r="Q184" s="100">
        <f>IF(DataCollect[[#This Row],[Current Condition]]="Fair",(-0.5*LifeExpect[[#This Row],[LIFE REMAINING]]),0)</f>
        <v>0</v>
      </c>
      <c r="R184" s="100">
        <f t="shared" si="6"/>
        <v>0</v>
      </c>
      <c r="S184" s="100">
        <f>IF((LifeExpect[[#This Row],[NORMAL]]-('1. Basic Information'!$F$7-DataCollect[[#This Row],[Installation Year]]))&gt;0, LifeExpect[[#This Row],[NORMAL]]-('1. Basic Information'!$F$7-DataCollect[[#This Row],[Installation Year]]), 0)</f>
        <v>0</v>
      </c>
      <c r="T184" s="100">
        <f t="shared" si="7"/>
        <v>0</v>
      </c>
      <c r="U184" s="100">
        <f t="shared" si="8"/>
        <v>0</v>
      </c>
    </row>
    <row r="185" spans="1:21" x14ac:dyDescent="0.25">
      <c r="A185" s="100">
        <f>IF(DataCollect[[#This Row],[Category]]="Pump",15,0)</f>
        <v>0</v>
      </c>
      <c r="B185" s="100">
        <f>IF(DataCollect[[#This Row],[Category]]="Hydrant",50,0)</f>
        <v>0</v>
      </c>
      <c r="C185" s="100">
        <f>IF(DataCollect[[#This Row],[Category]]="Meter",15,0)</f>
        <v>0</v>
      </c>
      <c r="D185" s="100">
        <f>IF(DataCollect[[#This Row],[Category]]="Pipe",35,0)</f>
        <v>0</v>
      </c>
      <c r="E185" s="100">
        <f>IF(DataCollect[[#This Row],[Category]]="Source",35,0)</f>
        <v>0</v>
      </c>
      <c r="F185" s="100">
        <f>IF(DataCollect[[#This Row],[Category]]="Tank",50,0)</f>
        <v>0</v>
      </c>
      <c r="G185" s="100">
        <f>IF(DataCollect[[#This Row],[Category]]="Analytical",10,0)</f>
        <v>0</v>
      </c>
      <c r="H185" s="100">
        <f>IF(DataCollect[[#This Row],[Category]]="Treatment",10,0)</f>
        <v>0</v>
      </c>
      <c r="I185" s="100">
        <f>IF(DataCollect[[#This Row],[Category]]="Valve",35,0)</f>
        <v>0</v>
      </c>
      <c r="J185" s="100">
        <f>IF(DataCollect[[#This Row],[Category]]="Control",15,0)</f>
        <v>0</v>
      </c>
      <c r="K185" s="100">
        <f>IF(DataCollect[[#This Row],[Category]]="Safety",10,0)</f>
        <v>0</v>
      </c>
      <c r="L185" s="100">
        <f>IF(DataCollect[[#This Row],[Category]]="Building",50,0)</f>
        <v>0</v>
      </c>
      <c r="M185" s="100">
        <f>IF(DataCollect[[#This Row],[Category]]="Vehicle",8,0)</f>
        <v>0</v>
      </c>
      <c r="N185" s="100">
        <f>IF(DataCollect[[#This Row],[Category]]="Generators",20,0)</f>
        <v>0</v>
      </c>
      <c r="O185" s="100">
        <f>IF(DataCollect[[#This Row],[Category]]="Other",15,0)</f>
        <v>0</v>
      </c>
      <c r="P185" s="100">
        <f>IF(DataCollect[[#This Row],[Current Condition]]="Bad",(-1*LifeExpect[[#This Row],[LIFE REMAINING]]),0)</f>
        <v>0</v>
      </c>
      <c r="Q185" s="100">
        <f>IF(DataCollect[[#This Row],[Current Condition]]="Fair",(-0.5*LifeExpect[[#This Row],[LIFE REMAINING]]),0)</f>
        <v>0</v>
      </c>
      <c r="R185" s="100">
        <f t="shared" si="6"/>
        <v>0</v>
      </c>
      <c r="S185" s="100">
        <f>IF((LifeExpect[[#This Row],[NORMAL]]-('1. Basic Information'!$F$7-DataCollect[[#This Row],[Installation Year]]))&gt;0, LifeExpect[[#This Row],[NORMAL]]-('1. Basic Information'!$F$7-DataCollect[[#This Row],[Installation Year]]), 0)</f>
        <v>0</v>
      </c>
      <c r="T185" s="100">
        <f t="shared" si="7"/>
        <v>0</v>
      </c>
      <c r="U185" s="100">
        <f t="shared" si="8"/>
        <v>0</v>
      </c>
    </row>
    <row r="186" spans="1:21" x14ac:dyDescent="0.25">
      <c r="A186" s="100">
        <f>IF(DataCollect[[#This Row],[Category]]="Pump",15,0)</f>
        <v>0</v>
      </c>
      <c r="B186" s="100">
        <f>IF(DataCollect[[#This Row],[Category]]="Hydrant",50,0)</f>
        <v>0</v>
      </c>
      <c r="C186" s="100">
        <f>IF(DataCollect[[#This Row],[Category]]="Meter",15,0)</f>
        <v>0</v>
      </c>
      <c r="D186" s="100">
        <f>IF(DataCollect[[#This Row],[Category]]="Pipe",35,0)</f>
        <v>0</v>
      </c>
      <c r="E186" s="100">
        <f>IF(DataCollect[[#This Row],[Category]]="Source",35,0)</f>
        <v>0</v>
      </c>
      <c r="F186" s="100">
        <f>IF(DataCollect[[#This Row],[Category]]="Tank",50,0)</f>
        <v>0</v>
      </c>
      <c r="G186" s="100">
        <f>IF(DataCollect[[#This Row],[Category]]="Analytical",10,0)</f>
        <v>0</v>
      </c>
      <c r="H186" s="100">
        <f>IF(DataCollect[[#This Row],[Category]]="Treatment",10,0)</f>
        <v>0</v>
      </c>
      <c r="I186" s="100">
        <f>IF(DataCollect[[#This Row],[Category]]="Valve",35,0)</f>
        <v>0</v>
      </c>
      <c r="J186" s="100">
        <f>IF(DataCollect[[#This Row],[Category]]="Control",15,0)</f>
        <v>0</v>
      </c>
      <c r="K186" s="100">
        <f>IF(DataCollect[[#This Row],[Category]]="Safety",10,0)</f>
        <v>0</v>
      </c>
      <c r="L186" s="100">
        <f>IF(DataCollect[[#This Row],[Category]]="Building",50,0)</f>
        <v>0</v>
      </c>
      <c r="M186" s="100">
        <f>IF(DataCollect[[#This Row],[Category]]="Vehicle",8,0)</f>
        <v>0</v>
      </c>
      <c r="N186" s="100">
        <f>IF(DataCollect[[#This Row],[Category]]="Generators",20,0)</f>
        <v>0</v>
      </c>
      <c r="O186" s="100">
        <f>IF(DataCollect[[#This Row],[Category]]="Other",15,0)</f>
        <v>0</v>
      </c>
      <c r="P186" s="100">
        <f>IF(DataCollect[[#This Row],[Current Condition]]="Bad",(-1*LifeExpect[[#This Row],[LIFE REMAINING]]),0)</f>
        <v>0</v>
      </c>
      <c r="Q186" s="100">
        <f>IF(DataCollect[[#This Row],[Current Condition]]="Fair",(-0.5*LifeExpect[[#This Row],[LIFE REMAINING]]),0)</f>
        <v>0</v>
      </c>
      <c r="R186" s="100">
        <f t="shared" si="6"/>
        <v>0</v>
      </c>
      <c r="S186" s="100">
        <f>IF((LifeExpect[[#This Row],[NORMAL]]-('1. Basic Information'!$F$7-DataCollect[[#This Row],[Installation Year]]))&gt;0, LifeExpect[[#This Row],[NORMAL]]-('1. Basic Information'!$F$7-DataCollect[[#This Row],[Installation Year]]), 0)</f>
        <v>0</v>
      </c>
      <c r="T186" s="100">
        <f t="shared" si="7"/>
        <v>0</v>
      </c>
      <c r="U186" s="100">
        <f t="shared" si="8"/>
        <v>0</v>
      </c>
    </row>
    <row r="187" spans="1:21" x14ac:dyDescent="0.25">
      <c r="A187" s="100">
        <f>IF(DataCollect[[#This Row],[Category]]="Pump",15,0)</f>
        <v>0</v>
      </c>
      <c r="B187" s="100">
        <f>IF(DataCollect[[#This Row],[Category]]="Hydrant",50,0)</f>
        <v>0</v>
      </c>
      <c r="C187" s="100">
        <f>IF(DataCollect[[#This Row],[Category]]="Meter",15,0)</f>
        <v>0</v>
      </c>
      <c r="D187" s="100">
        <f>IF(DataCollect[[#This Row],[Category]]="Pipe",35,0)</f>
        <v>0</v>
      </c>
      <c r="E187" s="100">
        <f>IF(DataCollect[[#This Row],[Category]]="Source",35,0)</f>
        <v>0</v>
      </c>
      <c r="F187" s="100">
        <f>IF(DataCollect[[#This Row],[Category]]="Tank",50,0)</f>
        <v>0</v>
      </c>
      <c r="G187" s="100">
        <f>IF(DataCollect[[#This Row],[Category]]="Analytical",10,0)</f>
        <v>0</v>
      </c>
      <c r="H187" s="100">
        <f>IF(DataCollect[[#This Row],[Category]]="Treatment",10,0)</f>
        <v>0</v>
      </c>
      <c r="I187" s="100">
        <f>IF(DataCollect[[#This Row],[Category]]="Valve",35,0)</f>
        <v>0</v>
      </c>
      <c r="J187" s="100">
        <f>IF(DataCollect[[#This Row],[Category]]="Control",15,0)</f>
        <v>0</v>
      </c>
      <c r="K187" s="100">
        <f>IF(DataCollect[[#This Row],[Category]]="Safety",10,0)</f>
        <v>0</v>
      </c>
      <c r="L187" s="100">
        <f>IF(DataCollect[[#This Row],[Category]]="Building",50,0)</f>
        <v>0</v>
      </c>
      <c r="M187" s="100">
        <f>IF(DataCollect[[#This Row],[Category]]="Vehicle",8,0)</f>
        <v>0</v>
      </c>
      <c r="N187" s="100">
        <f>IF(DataCollect[[#This Row],[Category]]="Generators",20,0)</f>
        <v>0</v>
      </c>
      <c r="O187" s="100">
        <f>IF(DataCollect[[#This Row],[Category]]="Other",15,0)</f>
        <v>0</v>
      </c>
      <c r="P187" s="100">
        <f>IF(DataCollect[[#This Row],[Current Condition]]="Bad",(-1*LifeExpect[[#This Row],[LIFE REMAINING]]),0)</f>
        <v>0</v>
      </c>
      <c r="Q187" s="100">
        <f>IF(DataCollect[[#This Row],[Current Condition]]="Fair",(-0.5*LifeExpect[[#This Row],[LIFE REMAINING]]),0)</f>
        <v>0</v>
      </c>
      <c r="R187" s="100">
        <f t="shared" si="6"/>
        <v>0</v>
      </c>
      <c r="S187" s="100">
        <f>IF((LifeExpect[[#This Row],[NORMAL]]-('1. Basic Information'!$F$7-DataCollect[[#This Row],[Installation Year]]))&gt;0, LifeExpect[[#This Row],[NORMAL]]-('1. Basic Information'!$F$7-DataCollect[[#This Row],[Installation Year]]), 0)</f>
        <v>0</v>
      </c>
      <c r="T187" s="100">
        <f t="shared" si="7"/>
        <v>0</v>
      </c>
      <c r="U187" s="100">
        <f t="shared" si="8"/>
        <v>0</v>
      </c>
    </row>
    <row r="188" spans="1:21" x14ac:dyDescent="0.25">
      <c r="A188" s="100">
        <f>IF(DataCollect[[#This Row],[Category]]="Pump",15,0)</f>
        <v>0</v>
      </c>
      <c r="B188" s="100">
        <f>IF(DataCollect[[#This Row],[Category]]="Hydrant",50,0)</f>
        <v>0</v>
      </c>
      <c r="C188" s="100">
        <f>IF(DataCollect[[#This Row],[Category]]="Meter",15,0)</f>
        <v>0</v>
      </c>
      <c r="D188" s="100">
        <f>IF(DataCollect[[#This Row],[Category]]="Pipe",35,0)</f>
        <v>0</v>
      </c>
      <c r="E188" s="100">
        <f>IF(DataCollect[[#This Row],[Category]]="Source",35,0)</f>
        <v>0</v>
      </c>
      <c r="F188" s="100">
        <f>IF(DataCollect[[#This Row],[Category]]="Tank",50,0)</f>
        <v>0</v>
      </c>
      <c r="G188" s="100">
        <f>IF(DataCollect[[#This Row],[Category]]="Analytical",10,0)</f>
        <v>0</v>
      </c>
      <c r="H188" s="100">
        <f>IF(DataCollect[[#This Row],[Category]]="Treatment",10,0)</f>
        <v>0</v>
      </c>
      <c r="I188" s="100">
        <f>IF(DataCollect[[#This Row],[Category]]="Valve",35,0)</f>
        <v>0</v>
      </c>
      <c r="J188" s="100">
        <f>IF(DataCollect[[#This Row],[Category]]="Control",15,0)</f>
        <v>0</v>
      </c>
      <c r="K188" s="100">
        <f>IF(DataCollect[[#This Row],[Category]]="Safety",10,0)</f>
        <v>0</v>
      </c>
      <c r="L188" s="100">
        <f>IF(DataCollect[[#This Row],[Category]]="Building",50,0)</f>
        <v>0</v>
      </c>
      <c r="M188" s="100">
        <f>IF(DataCollect[[#This Row],[Category]]="Vehicle",8,0)</f>
        <v>0</v>
      </c>
      <c r="N188" s="100">
        <f>IF(DataCollect[[#This Row],[Category]]="Generators",20,0)</f>
        <v>0</v>
      </c>
      <c r="O188" s="100">
        <f>IF(DataCollect[[#This Row],[Category]]="Other",15,0)</f>
        <v>0</v>
      </c>
      <c r="P188" s="100">
        <f>IF(DataCollect[[#This Row],[Current Condition]]="Bad",(-1*LifeExpect[[#This Row],[LIFE REMAINING]]),0)</f>
        <v>0</v>
      </c>
      <c r="Q188" s="100">
        <f>IF(DataCollect[[#This Row],[Current Condition]]="Fair",(-0.5*LifeExpect[[#This Row],[LIFE REMAINING]]),0)</f>
        <v>0</v>
      </c>
      <c r="R188" s="100">
        <f t="shared" si="6"/>
        <v>0</v>
      </c>
      <c r="S188" s="100">
        <f>IF((LifeExpect[[#This Row],[NORMAL]]-('1. Basic Information'!$F$7-DataCollect[[#This Row],[Installation Year]]))&gt;0, LifeExpect[[#This Row],[NORMAL]]-('1. Basic Information'!$F$7-DataCollect[[#This Row],[Installation Year]]), 0)</f>
        <v>0</v>
      </c>
      <c r="T188" s="100">
        <f t="shared" si="7"/>
        <v>0</v>
      </c>
      <c r="U188" s="100">
        <f t="shared" si="8"/>
        <v>0</v>
      </c>
    </row>
    <row r="189" spans="1:21" x14ac:dyDescent="0.25">
      <c r="A189" s="100">
        <f>IF(DataCollect[[#This Row],[Category]]="Pump",15,0)</f>
        <v>0</v>
      </c>
      <c r="B189" s="100">
        <f>IF(DataCollect[[#This Row],[Category]]="Hydrant",50,0)</f>
        <v>0</v>
      </c>
      <c r="C189" s="100">
        <f>IF(DataCollect[[#This Row],[Category]]="Meter",15,0)</f>
        <v>0</v>
      </c>
      <c r="D189" s="100">
        <f>IF(DataCollect[[#This Row],[Category]]="Pipe",35,0)</f>
        <v>0</v>
      </c>
      <c r="E189" s="100">
        <f>IF(DataCollect[[#This Row],[Category]]="Source",35,0)</f>
        <v>0</v>
      </c>
      <c r="F189" s="100">
        <f>IF(DataCollect[[#This Row],[Category]]="Tank",50,0)</f>
        <v>0</v>
      </c>
      <c r="G189" s="100">
        <f>IF(DataCollect[[#This Row],[Category]]="Analytical",10,0)</f>
        <v>0</v>
      </c>
      <c r="H189" s="100">
        <f>IF(DataCollect[[#This Row],[Category]]="Treatment",10,0)</f>
        <v>0</v>
      </c>
      <c r="I189" s="100">
        <f>IF(DataCollect[[#This Row],[Category]]="Valve",35,0)</f>
        <v>0</v>
      </c>
      <c r="J189" s="100">
        <f>IF(DataCollect[[#This Row],[Category]]="Control",15,0)</f>
        <v>0</v>
      </c>
      <c r="K189" s="100">
        <f>IF(DataCollect[[#This Row],[Category]]="Safety",10,0)</f>
        <v>0</v>
      </c>
      <c r="L189" s="100">
        <f>IF(DataCollect[[#This Row],[Category]]="Building",50,0)</f>
        <v>0</v>
      </c>
      <c r="M189" s="100">
        <f>IF(DataCollect[[#This Row],[Category]]="Vehicle",8,0)</f>
        <v>0</v>
      </c>
      <c r="N189" s="100">
        <f>IF(DataCollect[[#This Row],[Category]]="Generators",20,0)</f>
        <v>0</v>
      </c>
      <c r="O189" s="100">
        <f>IF(DataCollect[[#This Row],[Category]]="Other",15,0)</f>
        <v>0</v>
      </c>
      <c r="P189" s="100">
        <f>IF(DataCollect[[#This Row],[Current Condition]]="Bad",(-1*LifeExpect[[#This Row],[LIFE REMAINING]]),0)</f>
        <v>0</v>
      </c>
      <c r="Q189" s="100">
        <f>IF(DataCollect[[#This Row],[Current Condition]]="Fair",(-0.5*LifeExpect[[#This Row],[LIFE REMAINING]]),0)</f>
        <v>0</v>
      </c>
      <c r="R189" s="100">
        <f t="shared" si="6"/>
        <v>0</v>
      </c>
      <c r="S189" s="100">
        <f>IF((LifeExpect[[#This Row],[NORMAL]]-('1. Basic Information'!$F$7-DataCollect[[#This Row],[Installation Year]]))&gt;0, LifeExpect[[#This Row],[NORMAL]]-('1. Basic Information'!$F$7-DataCollect[[#This Row],[Installation Year]]), 0)</f>
        <v>0</v>
      </c>
      <c r="T189" s="100">
        <f t="shared" si="7"/>
        <v>0</v>
      </c>
      <c r="U189" s="100">
        <f t="shared" si="8"/>
        <v>0</v>
      </c>
    </row>
    <row r="190" spans="1:21" x14ac:dyDescent="0.25">
      <c r="A190" s="100">
        <f>IF(DataCollect[[#This Row],[Category]]="Pump",15,0)</f>
        <v>0</v>
      </c>
      <c r="B190" s="100">
        <f>IF(DataCollect[[#This Row],[Category]]="Hydrant",50,0)</f>
        <v>0</v>
      </c>
      <c r="C190" s="100">
        <f>IF(DataCollect[[#This Row],[Category]]="Meter",15,0)</f>
        <v>0</v>
      </c>
      <c r="D190" s="100">
        <f>IF(DataCollect[[#This Row],[Category]]="Pipe",35,0)</f>
        <v>0</v>
      </c>
      <c r="E190" s="100">
        <f>IF(DataCollect[[#This Row],[Category]]="Source",35,0)</f>
        <v>0</v>
      </c>
      <c r="F190" s="100">
        <f>IF(DataCollect[[#This Row],[Category]]="Tank",50,0)</f>
        <v>0</v>
      </c>
      <c r="G190" s="100">
        <f>IF(DataCollect[[#This Row],[Category]]="Analytical",10,0)</f>
        <v>0</v>
      </c>
      <c r="H190" s="100">
        <f>IF(DataCollect[[#This Row],[Category]]="Treatment",10,0)</f>
        <v>0</v>
      </c>
      <c r="I190" s="100">
        <f>IF(DataCollect[[#This Row],[Category]]="Valve",35,0)</f>
        <v>0</v>
      </c>
      <c r="J190" s="100">
        <f>IF(DataCollect[[#This Row],[Category]]="Control",15,0)</f>
        <v>0</v>
      </c>
      <c r="K190" s="100">
        <f>IF(DataCollect[[#This Row],[Category]]="Safety",10,0)</f>
        <v>0</v>
      </c>
      <c r="L190" s="100">
        <f>IF(DataCollect[[#This Row],[Category]]="Building",50,0)</f>
        <v>0</v>
      </c>
      <c r="M190" s="100">
        <f>IF(DataCollect[[#This Row],[Category]]="Vehicle",8,0)</f>
        <v>0</v>
      </c>
      <c r="N190" s="100">
        <f>IF(DataCollect[[#This Row],[Category]]="Generators",20,0)</f>
        <v>0</v>
      </c>
      <c r="O190" s="100">
        <f>IF(DataCollect[[#This Row],[Category]]="Other",15,0)</f>
        <v>0</v>
      </c>
      <c r="P190" s="100">
        <f>IF(DataCollect[[#This Row],[Current Condition]]="Bad",(-1*LifeExpect[[#This Row],[LIFE REMAINING]]),0)</f>
        <v>0</v>
      </c>
      <c r="Q190" s="100">
        <f>IF(DataCollect[[#This Row],[Current Condition]]="Fair",(-0.5*LifeExpect[[#This Row],[LIFE REMAINING]]),0)</f>
        <v>0</v>
      </c>
      <c r="R190" s="100">
        <f t="shared" si="6"/>
        <v>0</v>
      </c>
      <c r="S190" s="100">
        <f>IF((LifeExpect[[#This Row],[NORMAL]]-('1. Basic Information'!$F$7-DataCollect[[#This Row],[Installation Year]]))&gt;0, LifeExpect[[#This Row],[NORMAL]]-('1. Basic Information'!$F$7-DataCollect[[#This Row],[Installation Year]]), 0)</f>
        <v>0</v>
      </c>
      <c r="T190" s="100">
        <f t="shared" si="7"/>
        <v>0</v>
      </c>
      <c r="U190" s="100">
        <f t="shared" si="8"/>
        <v>0</v>
      </c>
    </row>
    <row r="191" spans="1:21" x14ac:dyDescent="0.25">
      <c r="A191" s="100">
        <f>IF(DataCollect[[#This Row],[Category]]="Pump",15,0)</f>
        <v>0</v>
      </c>
      <c r="B191" s="100">
        <f>IF(DataCollect[[#This Row],[Category]]="Hydrant",50,0)</f>
        <v>0</v>
      </c>
      <c r="C191" s="100">
        <f>IF(DataCollect[[#This Row],[Category]]="Meter",15,0)</f>
        <v>0</v>
      </c>
      <c r="D191" s="100">
        <f>IF(DataCollect[[#This Row],[Category]]="Pipe",35,0)</f>
        <v>0</v>
      </c>
      <c r="E191" s="100">
        <f>IF(DataCollect[[#This Row],[Category]]="Source",35,0)</f>
        <v>0</v>
      </c>
      <c r="F191" s="100">
        <f>IF(DataCollect[[#This Row],[Category]]="Tank",50,0)</f>
        <v>0</v>
      </c>
      <c r="G191" s="100">
        <f>IF(DataCollect[[#This Row],[Category]]="Analytical",10,0)</f>
        <v>0</v>
      </c>
      <c r="H191" s="100">
        <f>IF(DataCollect[[#This Row],[Category]]="Treatment",10,0)</f>
        <v>0</v>
      </c>
      <c r="I191" s="100">
        <f>IF(DataCollect[[#This Row],[Category]]="Valve",35,0)</f>
        <v>0</v>
      </c>
      <c r="J191" s="100">
        <f>IF(DataCollect[[#This Row],[Category]]="Control",15,0)</f>
        <v>0</v>
      </c>
      <c r="K191" s="100">
        <f>IF(DataCollect[[#This Row],[Category]]="Safety",10,0)</f>
        <v>0</v>
      </c>
      <c r="L191" s="100">
        <f>IF(DataCollect[[#This Row],[Category]]="Building",50,0)</f>
        <v>0</v>
      </c>
      <c r="M191" s="100">
        <f>IF(DataCollect[[#This Row],[Category]]="Vehicle",8,0)</f>
        <v>0</v>
      </c>
      <c r="N191" s="100">
        <f>IF(DataCollect[[#This Row],[Category]]="Generators",20,0)</f>
        <v>0</v>
      </c>
      <c r="O191" s="100">
        <f>IF(DataCollect[[#This Row],[Category]]="Other",15,0)</f>
        <v>0</v>
      </c>
      <c r="P191" s="100">
        <f>IF(DataCollect[[#This Row],[Current Condition]]="Bad",(-1*LifeExpect[[#This Row],[LIFE REMAINING]]),0)</f>
        <v>0</v>
      </c>
      <c r="Q191" s="100">
        <f>IF(DataCollect[[#This Row],[Current Condition]]="Fair",(-0.5*LifeExpect[[#This Row],[LIFE REMAINING]]),0)</f>
        <v>0</v>
      </c>
      <c r="R191" s="100">
        <f t="shared" si="6"/>
        <v>0</v>
      </c>
      <c r="S191" s="100">
        <f>IF((LifeExpect[[#This Row],[NORMAL]]-('1. Basic Information'!$F$7-DataCollect[[#This Row],[Installation Year]]))&gt;0, LifeExpect[[#This Row],[NORMAL]]-('1. Basic Information'!$F$7-DataCollect[[#This Row],[Installation Year]]), 0)</f>
        <v>0</v>
      </c>
      <c r="T191" s="100">
        <f t="shared" si="7"/>
        <v>0</v>
      </c>
      <c r="U191" s="100">
        <f t="shared" si="8"/>
        <v>0</v>
      </c>
    </row>
    <row r="192" spans="1:21" x14ac:dyDescent="0.25">
      <c r="A192" s="100">
        <f>IF(DataCollect[[#This Row],[Category]]="Pump",15,0)</f>
        <v>0</v>
      </c>
      <c r="B192" s="100">
        <f>IF(DataCollect[[#This Row],[Category]]="Hydrant",50,0)</f>
        <v>0</v>
      </c>
      <c r="C192" s="100">
        <f>IF(DataCollect[[#This Row],[Category]]="Meter",15,0)</f>
        <v>0</v>
      </c>
      <c r="D192" s="100">
        <f>IF(DataCollect[[#This Row],[Category]]="Pipe",35,0)</f>
        <v>0</v>
      </c>
      <c r="E192" s="100">
        <f>IF(DataCollect[[#This Row],[Category]]="Source",35,0)</f>
        <v>0</v>
      </c>
      <c r="F192" s="100">
        <f>IF(DataCollect[[#This Row],[Category]]="Tank",50,0)</f>
        <v>0</v>
      </c>
      <c r="G192" s="100">
        <f>IF(DataCollect[[#This Row],[Category]]="Analytical",10,0)</f>
        <v>0</v>
      </c>
      <c r="H192" s="100">
        <f>IF(DataCollect[[#This Row],[Category]]="Treatment",10,0)</f>
        <v>0</v>
      </c>
      <c r="I192" s="100">
        <f>IF(DataCollect[[#This Row],[Category]]="Valve",35,0)</f>
        <v>0</v>
      </c>
      <c r="J192" s="100">
        <f>IF(DataCollect[[#This Row],[Category]]="Control",15,0)</f>
        <v>0</v>
      </c>
      <c r="K192" s="100">
        <f>IF(DataCollect[[#This Row],[Category]]="Safety",10,0)</f>
        <v>0</v>
      </c>
      <c r="L192" s="100">
        <f>IF(DataCollect[[#This Row],[Category]]="Building",50,0)</f>
        <v>0</v>
      </c>
      <c r="M192" s="100">
        <f>IF(DataCollect[[#This Row],[Category]]="Vehicle",8,0)</f>
        <v>0</v>
      </c>
      <c r="N192" s="100">
        <f>IF(DataCollect[[#This Row],[Category]]="Generators",20,0)</f>
        <v>0</v>
      </c>
      <c r="O192" s="100">
        <f>IF(DataCollect[[#This Row],[Category]]="Other",15,0)</f>
        <v>0</v>
      </c>
      <c r="P192" s="100">
        <f>IF(DataCollect[[#This Row],[Current Condition]]="Bad",(-1*LifeExpect[[#This Row],[LIFE REMAINING]]),0)</f>
        <v>0</v>
      </c>
      <c r="Q192" s="100">
        <f>IF(DataCollect[[#This Row],[Current Condition]]="Fair",(-0.5*LifeExpect[[#This Row],[LIFE REMAINING]]),0)</f>
        <v>0</v>
      </c>
      <c r="R192" s="100">
        <f t="shared" si="6"/>
        <v>0</v>
      </c>
      <c r="S192" s="100">
        <f>IF((LifeExpect[[#This Row],[NORMAL]]-('1. Basic Information'!$F$7-DataCollect[[#This Row],[Installation Year]]))&gt;0, LifeExpect[[#This Row],[NORMAL]]-('1. Basic Information'!$F$7-DataCollect[[#This Row],[Installation Year]]), 0)</f>
        <v>0</v>
      </c>
      <c r="T192" s="100">
        <f t="shared" si="7"/>
        <v>0</v>
      </c>
      <c r="U192" s="100">
        <f t="shared" si="8"/>
        <v>0</v>
      </c>
    </row>
    <row r="193" spans="1:21" x14ac:dyDescent="0.25">
      <c r="A193" s="100">
        <f>IF(DataCollect[[#This Row],[Category]]="Pump",15,0)</f>
        <v>0</v>
      </c>
      <c r="B193" s="100">
        <f>IF(DataCollect[[#This Row],[Category]]="Hydrant",50,0)</f>
        <v>0</v>
      </c>
      <c r="C193" s="100">
        <f>IF(DataCollect[[#This Row],[Category]]="Meter",15,0)</f>
        <v>0</v>
      </c>
      <c r="D193" s="100">
        <f>IF(DataCollect[[#This Row],[Category]]="Pipe",35,0)</f>
        <v>0</v>
      </c>
      <c r="E193" s="100">
        <f>IF(DataCollect[[#This Row],[Category]]="Source",35,0)</f>
        <v>0</v>
      </c>
      <c r="F193" s="100">
        <f>IF(DataCollect[[#This Row],[Category]]="Tank",50,0)</f>
        <v>0</v>
      </c>
      <c r="G193" s="100">
        <f>IF(DataCollect[[#This Row],[Category]]="Analytical",10,0)</f>
        <v>0</v>
      </c>
      <c r="H193" s="100">
        <f>IF(DataCollect[[#This Row],[Category]]="Treatment",10,0)</f>
        <v>0</v>
      </c>
      <c r="I193" s="100">
        <f>IF(DataCollect[[#This Row],[Category]]="Valve",35,0)</f>
        <v>0</v>
      </c>
      <c r="J193" s="100">
        <f>IF(DataCollect[[#This Row],[Category]]="Control",15,0)</f>
        <v>0</v>
      </c>
      <c r="K193" s="100">
        <f>IF(DataCollect[[#This Row],[Category]]="Safety",10,0)</f>
        <v>0</v>
      </c>
      <c r="L193" s="100">
        <f>IF(DataCollect[[#This Row],[Category]]="Building",50,0)</f>
        <v>0</v>
      </c>
      <c r="M193" s="100">
        <f>IF(DataCollect[[#This Row],[Category]]="Vehicle",8,0)</f>
        <v>0</v>
      </c>
      <c r="N193" s="100">
        <f>IF(DataCollect[[#This Row],[Category]]="Generators",20,0)</f>
        <v>0</v>
      </c>
      <c r="O193" s="100">
        <f>IF(DataCollect[[#This Row],[Category]]="Other",15,0)</f>
        <v>0</v>
      </c>
      <c r="P193" s="100">
        <f>IF(DataCollect[[#This Row],[Current Condition]]="Bad",(-1*LifeExpect[[#This Row],[LIFE REMAINING]]),0)</f>
        <v>0</v>
      </c>
      <c r="Q193" s="100">
        <f>IF(DataCollect[[#This Row],[Current Condition]]="Fair",(-0.5*LifeExpect[[#This Row],[LIFE REMAINING]]),0)</f>
        <v>0</v>
      </c>
      <c r="R193" s="100">
        <f t="shared" si="6"/>
        <v>0</v>
      </c>
      <c r="S193" s="100">
        <f>IF((LifeExpect[[#This Row],[NORMAL]]-('1. Basic Information'!$F$7-DataCollect[[#This Row],[Installation Year]]))&gt;0, LifeExpect[[#This Row],[NORMAL]]-('1. Basic Information'!$F$7-DataCollect[[#This Row],[Installation Year]]), 0)</f>
        <v>0</v>
      </c>
      <c r="T193" s="100">
        <f t="shared" si="7"/>
        <v>0</v>
      </c>
      <c r="U193" s="100">
        <f t="shared" si="8"/>
        <v>0</v>
      </c>
    </row>
    <row r="194" spans="1:21" x14ac:dyDescent="0.25">
      <c r="A194" s="100">
        <f>IF(DataCollect[[#This Row],[Category]]="Pump",15,0)</f>
        <v>0</v>
      </c>
      <c r="B194" s="100">
        <f>IF(DataCollect[[#This Row],[Category]]="Hydrant",50,0)</f>
        <v>0</v>
      </c>
      <c r="C194" s="100">
        <f>IF(DataCollect[[#This Row],[Category]]="Meter",15,0)</f>
        <v>0</v>
      </c>
      <c r="D194" s="100">
        <f>IF(DataCollect[[#This Row],[Category]]="Pipe",35,0)</f>
        <v>0</v>
      </c>
      <c r="E194" s="100">
        <f>IF(DataCollect[[#This Row],[Category]]="Source",35,0)</f>
        <v>0</v>
      </c>
      <c r="F194" s="100">
        <f>IF(DataCollect[[#This Row],[Category]]="Tank",50,0)</f>
        <v>0</v>
      </c>
      <c r="G194" s="100">
        <f>IF(DataCollect[[#This Row],[Category]]="Analytical",10,0)</f>
        <v>0</v>
      </c>
      <c r="H194" s="100">
        <f>IF(DataCollect[[#This Row],[Category]]="Treatment",10,0)</f>
        <v>0</v>
      </c>
      <c r="I194" s="100">
        <f>IF(DataCollect[[#This Row],[Category]]="Valve",35,0)</f>
        <v>0</v>
      </c>
      <c r="J194" s="100">
        <f>IF(DataCollect[[#This Row],[Category]]="Control",15,0)</f>
        <v>0</v>
      </c>
      <c r="K194" s="100">
        <f>IF(DataCollect[[#This Row],[Category]]="Safety",10,0)</f>
        <v>0</v>
      </c>
      <c r="L194" s="100">
        <f>IF(DataCollect[[#This Row],[Category]]="Building",50,0)</f>
        <v>0</v>
      </c>
      <c r="M194" s="100">
        <f>IF(DataCollect[[#This Row],[Category]]="Vehicle",8,0)</f>
        <v>0</v>
      </c>
      <c r="N194" s="100">
        <f>IF(DataCollect[[#This Row],[Category]]="Generators",20,0)</f>
        <v>0</v>
      </c>
      <c r="O194" s="100">
        <f>IF(DataCollect[[#This Row],[Category]]="Other",15,0)</f>
        <v>0</v>
      </c>
      <c r="P194" s="100">
        <f>IF(DataCollect[[#This Row],[Current Condition]]="Bad",(-1*LifeExpect[[#This Row],[LIFE REMAINING]]),0)</f>
        <v>0</v>
      </c>
      <c r="Q194" s="100">
        <f>IF(DataCollect[[#This Row],[Current Condition]]="Fair",(-0.5*LifeExpect[[#This Row],[LIFE REMAINING]]),0)</f>
        <v>0</v>
      </c>
      <c r="R194" s="100">
        <f t="shared" si="6"/>
        <v>0</v>
      </c>
      <c r="S194" s="100">
        <f>IF((LifeExpect[[#This Row],[NORMAL]]-('1. Basic Information'!$F$7-DataCollect[[#This Row],[Installation Year]]))&gt;0, LifeExpect[[#This Row],[NORMAL]]-('1. Basic Information'!$F$7-DataCollect[[#This Row],[Installation Year]]), 0)</f>
        <v>0</v>
      </c>
      <c r="T194" s="100">
        <f t="shared" si="7"/>
        <v>0</v>
      </c>
      <c r="U194" s="100">
        <f t="shared" si="8"/>
        <v>0</v>
      </c>
    </row>
    <row r="195" spans="1:21" x14ac:dyDescent="0.25">
      <c r="A195" s="100">
        <f>IF(DataCollect[[#This Row],[Category]]="Pump",15,0)</f>
        <v>0</v>
      </c>
      <c r="B195" s="100">
        <f>IF(DataCollect[[#This Row],[Category]]="Hydrant",50,0)</f>
        <v>0</v>
      </c>
      <c r="C195" s="100">
        <f>IF(DataCollect[[#This Row],[Category]]="Meter",15,0)</f>
        <v>0</v>
      </c>
      <c r="D195" s="100">
        <f>IF(DataCollect[[#This Row],[Category]]="Pipe",35,0)</f>
        <v>0</v>
      </c>
      <c r="E195" s="100">
        <f>IF(DataCollect[[#This Row],[Category]]="Source",35,0)</f>
        <v>0</v>
      </c>
      <c r="F195" s="100">
        <f>IF(DataCollect[[#This Row],[Category]]="Tank",50,0)</f>
        <v>0</v>
      </c>
      <c r="G195" s="100">
        <f>IF(DataCollect[[#This Row],[Category]]="Analytical",10,0)</f>
        <v>0</v>
      </c>
      <c r="H195" s="100">
        <f>IF(DataCollect[[#This Row],[Category]]="Treatment",10,0)</f>
        <v>0</v>
      </c>
      <c r="I195" s="100">
        <f>IF(DataCollect[[#This Row],[Category]]="Valve",35,0)</f>
        <v>0</v>
      </c>
      <c r="J195" s="100">
        <f>IF(DataCollect[[#This Row],[Category]]="Control",15,0)</f>
        <v>0</v>
      </c>
      <c r="K195" s="100">
        <f>IF(DataCollect[[#This Row],[Category]]="Safety",10,0)</f>
        <v>0</v>
      </c>
      <c r="L195" s="100">
        <f>IF(DataCollect[[#This Row],[Category]]="Building",50,0)</f>
        <v>0</v>
      </c>
      <c r="M195" s="100">
        <f>IF(DataCollect[[#This Row],[Category]]="Vehicle",8,0)</f>
        <v>0</v>
      </c>
      <c r="N195" s="100">
        <f>IF(DataCollect[[#This Row],[Category]]="Generators",20,0)</f>
        <v>0</v>
      </c>
      <c r="O195" s="100">
        <f>IF(DataCollect[[#This Row],[Category]]="Other",15,0)</f>
        <v>0</v>
      </c>
      <c r="P195" s="100">
        <f>IF(DataCollect[[#This Row],[Current Condition]]="Bad",(-1*LifeExpect[[#This Row],[LIFE REMAINING]]),0)</f>
        <v>0</v>
      </c>
      <c r="Q195" s="100">
        <f>IF(DataCollect[[#This Row],[Current Condition]]="Fair",(-0.5*LifeExpect[[#This Row],[LIFE REMAINING]]),0)</f>
        <v>0</v>
      </c>
      <c r="R195" s="100">
        <f t="shared" si="6"/>
        <v>0</v>
      </c>
      <c r="S195" s="100">
        <f>IF((LifeExpect[[#This Row],[NORMAL]]-('1. Basic Information'!$F$7-DataCollect[[#This Row],[Installation Year]]))&gt;0, LifeExpect[[#This Row],[NORMAL]]-('1. Basic Information'!$F$7-DataCollect[[#This Row],[Installation Year]]), 0)</f>
        <v>0</v>
      </c>
      <c r="T195" s="100">
        <f t="shared" si="7"/>
        <v>0</v>
      </c>
      <c r="U195" s="100">
        <f t="shared" si="8"/>
        <v>0</v>
      </c>
    </row>
    <row r="196" spans="1:21" x14ac:dyDescent="0.25">
      <c r="A196" s="100">
        <f>IF(DataCollect[[#This Row],[Category]]="Pump",15,0)</f>
        <v>0</v>
      </c>
      <c r="B196" s="100">
        <f>IF(DataCollect[[#This Row],[Category]]="Hydrant",50,0)</f>
        <v>0</v>
      </c>
      <c r="C196" s="100">
        <f>IF(DataCollect[[#This Row],[Category]]="Meter",15,0)</f>
        <v>0</v>
      </c>
      <c r="D196" s="100">
        <f>IF(DataCollect[[#This Row],[Category]]="Pipe",35,0)</f>
        <v>0</v>
      </c>
      <c r="E196" s="100">
        <f>IF(DataCollect[[#This Row],[Category]]="Source",35,0)</f>
        <v>0</v>
      </c>
      <c r="F196" s="100">
        <f>IF(DataCollect[[#This Row],[Category]]="Tank",50,0)</f>
        <v>0</v>
      </c>
      <c r="G196" s="100">
        <f>IF(DataCollect[[#This Row],[Category]]="Analytical",10,0)</f>
        <v>0</v>
      </c>
      <c r="H196" s="100">
        <f>IF(DataCollect[[#This Row],[Category]]="Treatment",10,0)</f>
        <v>0</v>
      </c>
      <c r="I196" s="100">
        <f>IF(DataCollect[[#This Row],[Category]]="Valve",35,0)</f>
        <v>0</v>
      </c>
      <c r="J196" s="100">
        <f>IF(DataCollect[[#This Row],[Category]]="Control",15,0)</f>
        <v>0</v>
      </c>
      <c r="K196" s="100">
        <f>IF(DataCollect[[#This Row],[Category]]="Safety",10,0)</f>
        <v>0</v>
      </c>
      <c r="L196" s="100">
        <f>IF(DataCollect[[#This Row],[Category]]="Building",50,0)</f>
        <v>0</v>
      </c>
      <c r="M196" s="100">
        <f>IF(DataCollect[[#This Row],[Category]]="Vehicle",8,0)</f>
        <v>0</v>
      </c>
      <c r="N196" s="100">
        <f>IF(DataCollect[[#This Row],[Category]]="Generators",20,0)</f>
        <v>0</v>
      </c>
      <c r="O196" s="100">
        <f>IF(DataCollect[[#This Row],[Category]]="Other",15,0)</f>
        <v>0</v>
      </c>
      <c r="P196" s="100">
        <f>IF(DataCollect[[#This Row],[Current Condition]]="Bad",(-1*LifeExpect[[#This Row],[LIFE REMAINING]]),0)</f>
        <v>0</v>
      </c>
      <c r="Q196" s="100">
        <f>IF(DataCollect[[#This Row],[Current Condition]]="Fair",(-0.5*LifeExpect[[#This Row],[LIFE REMAINING]]),0)</f>
        <v>0</v>
      </c>
      <c r="R196" s="100">
        <f t="shared" ref="R196:R259" si="9">SUM(A196:O196)</f>
        <v>0</v>
      </c>
      <c r="S196" s="100">
        <f>IF((LifeExpect[[#This Row],[NORMAL]]-('1. Basic Information'!$F$7-DataCollect[[#This Row],[Installation Year]]))&gt;0, LifeExpect[[#This Row],[NORMAL]]-('1. Basic Information'!$F$7-DataCollect[[#This Row],[Installation Year]]), 0)</f>
        <v>0</v>
      </c>
      <c r="T196" s="100">
        <f t="shared" ref="T196:T259" si="10">SUM($A196:$Q196)</f>
        <v>0</v>
      </c>
      <c r="U196" s="100">
        <f t="shared" ref="U196:U353" si="11">ROUNDDOWN($T196,0)</f>
        <v>0</v>
      </c>
    </row>
    <row r="197" spans="1:21" x14ac:dyDescent="0.25">
      <c r="A197" s="100">
        <f>IF(DataCollect[[#This Row],[Category]]="Pump",15,0)</f>
        <v>0</v>
      </c>
      <c r="B197" s="100">
        <f>IF(DataCollect[[#This Row],[Category]]="Hydrant",50,0)</f>
        <v>0</v>
      </c>
      <c r="C197" s="100">
        <f>IF(DataCollect[[#This Row],[Category]]="Meter",15,0)</f>
        <v>0</v>
      </c>
      <c r="D197" s="100">
        <f>IF(DataCollect[[#This Row],[Category]]="Pipe",35,0)</f>
        <v>0</v>
      </c>
      <c r="E197" s="100">
        <f>IF(DataCollect[[#This Row],[Category]]="Source",35,0)</f>
        <v>0</v>
      </c>
      <c r="F197" s="100">
        <f>IF(DataCollect[[#This Row],[Category]]="Tank",50,0)</f>
        <v>0</v>
      </c>
      <c r="G197" s="100">
        <f>IF(DataCollect[[#This Row],[Category]]="Analytical",10,0)</f>
        <v>0</v>
      </c>
      <c r="H197" s="100">
        <f>IF(DataCollect[[#This Row],[Category]]="Treatment",10,0)</f>
        <v>0</v>
      </c>
      <c r="I197" s="100">
        <f>IF(DataCollect[[#This Row],[Category]]="Valve",35,0)</f>
        <v>0</v>
      </c>
      <c r="J197" s="100">
        <f>IF(DataCollect[[#This Row],[Category]]="Control",15,0)</f>
        <v>0</v>
      </c>
      <c r="K197" s="100">
        <f>IF(DataCollect[[#This Row],[Category]]="Safety",10,0)</f>
        <v>0</v>
      </c>
      <c r="L197" s="100">
        <f>IF(DataCollect[[#This Row],[Category]]="Building",50,0)</f>
        <v>0</v>
      </c>
      <c r="M197" s="100">
        <f>IF(DataCollect[[#This Row],[Category]]="Vehicle",8,0)</f>
        <v>0</v>
      </c>
      <c r="N197" s="100">
        <f>IF(DataCollect[[#This Row],[Category]]="Generators",20,0)</f>
        <v>0</v>
      </c>
      <c r="O197" s="100">
        <f>IF(DataCollect[[#This Row],[Category]]="Other",15,0)</f>
        <v>0</v>
      </c>
      <c r="P197" s="100">
        <f>IF(DataCollect[[#This Row],[Current Condition]]="Bad",(-1*LifeExpect[[#This Row],[LIFE REMAINING]]),0)</f>
        <v>0</v>
      </c>
      <c r="Q197" s="100">
        <f>IF(DataCollect[[#This Row],[Current Condition]]="Fair",(-0.5*LifeExpect[[#This Row],[LIFE REMAINING]]),0)</f>
        <v>0</v>
      </c>
      <c r="R197" s="100">
        <f t="shared" si="9"/>
        <v>0</v>
      </c>
      <c r="S197" s="100">
        <f>IF((LifeExpect[[#This Row],[NORMAL]]-('1. Basic Information'!$F$7-DataCollect[[#This Row],[Installation Year]]))&gt;0, LifeExpect[[#This Row],[NORMAL]]-('1. Basic Information'!$F$7-DataCollect[[#This Row],[Installation Year]]), 0)</f>
        <v>0</v>
      </c>
      <c r="T197" s="100">
        <f t="shared" si="10"/>
        <v>0</v>
      </c>
      <c r="U197" s="100">
        <f t="shared" si="11"/>
        <v>0</v>
      </c>
    </row>
    <row r="198" spans="1:21" x14ac:dyDescent="0.25">
      <c r="A198" s="100">
        <f>IF(DataCollect[[#This Row],[Category]]="Pump",15,0)</f>
        <v>0</v>
      </c>
      <c r="B198" s="100">
        <f>IF(DataCollect[[#This Row],[Category]]="Hydrant",50,0)</f>
        <v>0</v>
      </c>
      <c r="C198" s="100">
        <f>IF(DataCollect[[#This Row],[Category]]="Meter",15,0)</f>
        <v>0</v>
      </c>
      <c r="D198" s="100">
        <f>IF(DataCollect[[#This Row],[Category]]="Pipe",35,0)</f>
        <v>0</v>
      </c>
      <c r="E198" s="100">
        <f>IF(DataCollect[[#This Row],[Category]]="Source",35,0)</f>
        <v>0</v>
      </c>
      <c r="F198" s="100">
        <f>IF(DataCollect[[#This Row],[Category]]="Tank",50,0)</f>
        <v>0</v>
      </c>
      <c r="G198" s="100">
        <f>IF(DataCollect[[#This Row],[Category]]="Analytical",10,0)</f>
        <v>0</v>
      </c>
      <c r="H198" s="100">
        <f>IF(DataCollect[[#This Row],[Category]]="Treatment",10,0)</f>
        <v>0</v>
      </c>
      <c r="I198" s="100">
        <f>IF(DataCollect[[#This Row],[Category]]="Valve",35,0)</f>
        <v>0</v>
      </c>
      <c r="J198" s="100">
        <f>IF(DataCollect[[#This Row],[Category]]="Control",15,0)</f>
        <v>0</v>
      </c>
      <c r="K198" s="100">
        <f>IF(DataCollect[[#This Row],[Category]]="Safety",10,0)</f>
        <v>0</v>
      </c>
      <c r="L198" s="100">
        <f>IF(DataCollect[[#This Row],[Category]]="Building",50,0)</f>
        <v>0</v>
      </c>
      <c r="M198" s="100">
        <f>IF(DataCollect[[#This Row],[Category]]="Vehicle",8,0)</f>
        <v>0</v>
      </c>
      <c r="N198" s="100">
        <f>IF(DataCollect[[#This Row],[Category]]="Generators",20,0)</f>
        <v>0</v>
      </c>
      <c r="O198" s="100">
        <f>IF(DataCollect[[#This Row],[Category]]="Other",15,0)</f>
        <v>0</v>
      </c>
      <c r="P198" s="100">
        <f>IF(DataCollect[[#This Row],[Current Condition]]="Bad",(-1*LifeExpect[[#This Row],[LIFE REMAINING]]),0)</f>
        <v>0</v>
      </c>
      <c r="Q198" s="100">
        <f>IF(DataCollect[[#This Row],[Current Condition]]="Fair",(-0.5*LifeExpect[[#This Row],[LIFE REMAINING]]),0)</f>
        <v>0</v>
      </c>
      <c r="R198" s="100">
        <f t="shared" si="9"/>
        <v>0</v>
      </c>
      <c r="S198" s="100">
        <f>IF((LifeExpect[[#This Row],[NORMAL]]-('1. Basic Information'!$F$7-DataCollect[[#This Row],[Installation Year]]))&gt;0, LifeExpect[[#This Row],[NORMAL]]-('1. Basic Information'!$F$7-DataCollect[[#This Row],[Installation Year]]), 0)</f>
        <v>0</v>
      </c>
      <c r="T198" s="100">
        <f t="shared" si="10"/>
        <v>0</v>
      </c>
      <c r="U198" s="100">
        <f t="shared" si="11"/>
        <v>0</v>
      </c>
    </row>
    <row r="199" spans="1:21" x14ac:dyDescent="0.25">
      <c r="A199" s="100">
        <f>IF(DataCollect[[#This Row],[Category]]="Pump",15,0)</f>
        <v>0</v>
      </c>
      <c r="B199" s="100">
        <f>IF(DataCollect[[#This Row],[Category]]="Hydrant",50,0)</f>
        <v>0</v>
      </c>
      <c r="C199" s="100">
        <f>IF(DataCollect[[#This Row],[Category]]="Meter",15,0)</f>
        <v>0</v>
      </c>
      <c r="D199" s="100">
        <f>IF(DataCollect[[#This Row],[Category]]="Pipe",35,0)</f>
        <v>0</v>
      </c>
      <c r="E199" s="100">
        <f>IF(DataCollect[[#This Row],[Category]]="Source",35,0)</f>
        <v>0</v>
      </c>
      <c r="F199" s="100">
        <f>IF(DataCollect[[#This Row],[Category]]="Tank",50,0)</f>
        <v>0</v>
      </c>
      <c r="G199" s="100">
        <f>IF(DataCollect[[#This Row],[Category]]="Analytical",10,0)</f>
        <v>0</v>
      </c>
      <c r="H199" s="100">
        <f>IF(DataCollect[[#This Row],[Category]]="Treatment",10,0)</f>
        <v>0</v>
      </c>
      <c r="I199" s="100">
        <f>IF(DataCollect[[#This Row],[Category]]="Valve",35,0)</f>
        <v>0</v>
      </c>
      <c r="J199" s="100">
        <f>IF(DataCollect[[#This Row],[Category]]="Control",15,0)</f>
        <v>0</v>
      </c>
      <c r="K199" s="100">
        <f>IF(DataCollect[[#This Row],[Category]]="Safety",10,0)</f>
        <v>0</v>
      </c>
      <c r="L199" s="100">
        <f>IF(DataCollect[[#This Row],[Category]]="Building",50,0)</f>
        <v>0</v>
      </c>
      <c r="M199" s="100">
        <f>IF(DataCollect[[#This Row],[Category]]="Vehicle",8,0)</f>
        <v>0</v>
      </c>
      <c r="N199" s="100">
        <f>IF(DataCollect[[#This Row],[Category]]="Generators",20,0)</f>
        <v>0</v>
      </c>
      <c r="O199" s="100">
        <f>IF(DataCollect[[#This Row],[Category]]="Other",15,0)</f>
        <v>0</v>
      </c>
      <c r="P199" s="100">
        <f>IF(DataCollect[[#This Row],[Current Condition]]="Bad",(-1*LifeExpect[[#This Row],[LIFE REMAINING]]),0)</f>
        <v>0</v>
      </c>
      <c r="Q199" s="100">
        <f>IF(DataCollect[[#This Row],[Current Condition]]="Fair",(-0.5*LifeExpect[[#This Row],[LIFE REMAINING]]),0)</f>
        <v>0</v>
      </c>
      <c r="R199" s="100">
        <f t="shared" si="9"/>
        <v>0</v>
      </c>
      <c r="S199" s="100">
        <f>IF((LifeExpect[[#This Row],[NORMAL]]-('1. Basic Information'!$F$7-DataCollect[[#This Row],[Installation Year]]))&gt;0, LifeExpect[[#This Row],[NORMAL]]-('1. Basic Information'!$F$7-DataCollect[[#This Row],[Installation Year]]), 0)</f>
        <v>0</v>
      </c>
      <c r="T199" s="100">
        <f t="shared" si="10"/>
        <v>0</v>
      </c>
      <c r="U199" s="100">
        <f t="shared" si="11"/>
        <v>0</v>
      </c>
    </row>
    <row r="200" spans="1:21" x14ac:dyDescent="0.25">
      <c r="A200" s="100">
        <f>IF(DataCollect[[#This Row],[Category]]="Pump",15,0)</f>
        <v>0</v>
      </c>
      <c r="B200" s="100">
        <f>IF(DataCollect[[#This Row],[Category]]="Hydrant",50,0)</f>
        <v>0</v>
      </c>
      <c r="C200" s="100">
        <f>IF(DataCollect[[#This Row],[Category]]="Meter",15,0)</f>
        <v>0</v>
      </c>
      <c r="D200" s="100">
        <f>IF(DataCollect[[#This Row],[Category]]="Pipe",35,0)</f>
        <v>0</v>
      </c>
      <c r="E200" s="100">
        <f>IF(DataCollect[[#This Row],[Category]]="Source",35,0)</f>
        <v>0</v>
      </c>
      <c r="F200" s="100">
        <f>IF(DataCollect[[#This Row],[Category]]="Tank",50,0)</f>
        <v>0</v>
      </c>
      <c r="G200" s="100">
        <f>IF(DataCollect[[#This Row],[Category]]="Analytical",10,0)</f>
        <v>0</v>
      </c>
      <c r="H200" s="100">
        <f>IF(DataCollect[[#This Row],[Category]]="Treatment",10,0)</f>
        <v>0</v>
      </c>
      <c r="I200" s="100">
        <f>IF(DataCollect[[#This Row],[Category]]="Valve",35,0)</f>
        <v>0</v>
      </c>
      <c r="J200" s="100">
        <f>IF(DataCollect[[#This Row],[Category]]="Control",15,0)</f>
        <v>0</v>
      </c>
      <c r="K200" s="100">
        <f>IF(DataCollect[[#This Row],[Category]]="Safety",10,0)</f>
        <v>0</v>
      </c>
      <c r="L200" s="100">
        <f>IF(DataCollect[[#This Row],[Category]]="Building",50,0)</f>
        <v>0</v>
      </c>
      <c r="M200" s="100">
        <f>IF(DataCollect[[#This Row],[Category]]="Vehicle",8,0)</f>
        <v>0</v>
      </c>
      <c r="N200" s="100">
        <f>IF(DataCollect[[#This Row],[Category]]="Generators",20,0)</f>
        <v>0</v>
      </c>
      <c r="O200" s="100">
        <f>IF(DataCollect[[#This Row],[Category]]="Other",15,0)</f>
        <v>0</v>
      </c>
      <c r="P200" s="100">
        <f>IF(DataCollect[[#This Row],[Current Condition]]="Bad",(-1*LifeExpect[[#This Row],[LIFE REMAINING]]),0)</f>
        <v>0</v>
      </c>
      <c r="Q200" s="100">
        <f>IF(DataCollect[[#This Row],[Current Condition]]="Fair",(-0.5*LifeExpect[[#This Row],[LIFE REMAINING]]),0)</f>
        <v>0</v>
      </c>
      <c r="R200" s="100">
        <f t="shared" si="9"/>
        <v>0</v>
      </c>
      <c r="S200" s="100">
        <f>IF((LifeExpect[[#This Row],[NORMAL]]-('1. Basic Information'!$F$7-DataCollect[[#This Row],[Installation Year]]))&gt;0, LifeExpect[[#This Row],[NORMAL]]-('1. Basic Information'!$F$7-DataCollect[[#This Row],[Installation Year]]), 0)</f>
        <v>0</v>
      </c>
      <c r="T200" s="100">
        <f t="shared" si="10"/>
        <v>0</v>
      </c>
      <c r="U200" s="100">
        <f t="shared" si="11"/>
        <v>0</v>
      </c>
    </row>
    <row r="201" spans="1:21" x14ac:dyDescent="0.25">
      <c r="A201" s="100">
        <f>IF(DataCollect[[#This Row],[Category]]="Pump",15,0)</f>
        <v>0</v>
      </c>
      <c r="B201" s="100">
        <f>IF(DataCollect[[#This Row],[Category]]="Hydrant",50,0)</f>
        <v>0</v>
      </c>
      <c r="C201" s="100">
        <f>IF(DataCollect[[#This Row],[Category]]="Meter",15,0)</f>
        <v>0</v>
      </c>
      <c r="D201" s="100">
        <f>IF(DataCollect[[#This Row],[Category]]="Pipe",35,0)</f>
        <v>0</v>
      </c>
      <c r="E201" s="100">
        <f>IF(DataCollect[[#This Row],[Category]]="Source",35,0)</f>
        <v>0</v>
      </c>
      <c r="F201" s="100">
        <f>IF(DataCollect[[#This Row],[Category]]="Tank",50,0)</f>
        <v>0</v>
      </c>
      <c r="G201" s="100">
        <f>IF(DataCollect[[#This Row],[Category]]="Analytical",10,0)</f>
        <v>0</v>
      </c>
      <c r="H201" s="100">
        <f>IF(DataCollect[[#This Row],[Category]]="Treatment",10,0)</f>
        <v>0</v>
      </c>
      <c r="I201" s="100">
        <f>IF(DataCollect[[#This Row],[Category]]="Valve",35,0)</f>
        <v>0</v>
      </c>
      <c r="J201" s="100">
        <f>IF(DataCollect[[#This Row],[Category]]="Control",15,0)</f>
        <v>0</v>
      </c>
      <c r="K201" s="100">
        <f>IF(DataCollect[[#This Row],[Category]]="Safety",10,0)</f>
        <v>0</v>
      </c>
      <c r="L201" s="100">
        <f>IF(DataCollect[[#This Row],[Category]]="Building",50,0)</f>
        <v>0</v>
      </c>
      <c r="M201" s="100">
        <f>IF(DataCollect[[#This Row],[Category]]="Vehicle",8,0)</f>
        <v>0</v>
      </c>
      <c r="N201" s="100">
        <f>IF(DataCollect[[#This Row],[Category]]="Generators",20,0)</f>
        <v>0</v>
      </c>
      <c r="O201" s="100">
        <f>IF(DataCollect[[#This Row],[Category]]="Other",15,0)</f>
        <v>0</v>
      </c>
      <c r="P201" s="100">
        <f>IF(DataCollect[[#This Row],[Current Condition]]="Bad",(-1*LifeExpect[[#This Row],[LIFE REMAINING]]),0)</f>
        <v>0</v>
      </c>
      <c r="Q201" s="100">
        <f>IF(DataCollect[[#This Row],[Current Condition]]="Fair",(-0.5*LifeExpect[[#This Row],[LIFE REMAINING]]),0)</f>
        <v>0</v>
      </c>
      <c r="R201" s="100">
        <f t="shared" si="9"/>
        <v>0</v>
      </c>
      <c r="S201" s="100">
        <f>IF((LifeExpect[[#This Row],[NORMAL]]-('1. Basic Information'!$F$7-DataCollect[[#This Row],[Installation Year]]))&gt;0, LifeExpect[[#This Row],[NORMAL]]-('1. Basic Information'!$F$7-DataCollect[[#This Row],[Installation Year]]), 0)</f>
        <v>0</v>
      </c>
      <c r="T201" s="100">
        <f t="shared" si="10"/>
        <v>0</v>
      </c>
      <c r="U201" s="100">
        <f t="shared" si="11"/>
        <v>0</v>
      </c>
    </row>
    <row r="202" spans="1:21" x14ac:dyDescent="0.25">
      <c r="A202" s="100">
        <f>IF(DataCollect[[#This Row],[Category]]="Pump",15,0)</f>
        <v>0</v>
      </c>
      <c r="B202" s="100">
        <f>IF(DataCollect[[#This Row],[Category]]="Hydrant",50,0)</f>
        <v>0</v>
      </c>
      <c r="C202" s="100">
        <f>IF(DataCollect[[#This Row],[Category]]="Meter",15,0)</f>
        <v>0</v>
      </c>
      <c r="D202" s="100">
        <f>IF(DataCollect[[#This Row],[Category]]="Pipe",35,0)</f>
        <v>0</v>
      </c>
      <c r="E202" s="100">
        <f>IF(DataCollect[[#This Row],[Category]]="Source",35,0)</f>
        <v>0</v>
      </c>
      <c r="F202" s="100">
        <f>IF(DataCollect[[#This Row],[Category]]="Tank",50,0)</f>
        <v>0</v>
      </c>
      <c r="G202" s="100">
        <f>IF(DataCollect[[#This Row],[Category]]="Analytical",10,0)</f>
        <v>0</v>
      </c>
      <c r="H202" s="100">
        <f>IF(DataCollect[[#This Row],[Category]]="Treatment",10,0)</f>
        <v>0</v>
      </c>
      <c r="I202" s="100">
        <f>IF(DataCollect[[#This Row],[Category]]="Valve",35,0)</f>
        <v>0</v>
      </c>
      <c r="J202" s="100">
        <f>IF(DataCollect[[#This Row],[Category]]="Control",15,0)</f>
        <v>0</v>
      </c>
      <c r="K202" s="100">
        <f>IF(DataCollect[[#This Row],[Category]]="Safety",10,0)</f>
        <v>0</v>
      </c>
      <c r="L202" s="100">
        <f>IF(DataCollect[[#This Row],[Category]]="Building",50,0)</f>
        <v>0</v>
      </c>
      <c r="M202" s="100">
        <f>IF(DataCollect[[#This Row],[Category]]="Vehicle",8,0)</f>
        <v>0</v>
      </c>
      <c r="N202" s="100">
        <f>IF(DataCollect[[#This Row],[Category]]="Generators",20,0)</f>
        <v>0</v>
      </c>
      <c r="O202" s="100">
        <f>IF(DataCollect[[#This Row],[Category]]="Other",15,0)</f>
        <v>0</v>
      </c>
      <c r="P202" s="100">
        <f>IF(DataCollect[[#This Row],[Current Condition]]="Bad",(-1*LifeExpect[[#This Row],[LIFE REMAINING]]),0)</f>
        <v>0</v>
      </c>
      <c r="Q202" s="100">
        <f>IF(DataCollect[[#This Row],[Current Condition]]="Fair",(-0.5*LifeExpect[[#This Row],[LIFE REMAINING]]),0)</f>
        <v>0</v>
      </c>
      <c r="R202" s="100">
        <f t="shared" si="9"/>
        <v>0</v>
      </c>
      <c r="S202" s="100">
        <f>IF((LifeExpect[[#This Row],[NORMAL]]-('1. Basic Information'!$F$7-DataCollect[[#This Row],[Installation Year]]))&gt;0, LifeExpect[[#This Row],[NORMAL]]-('1. Basic Information'!$F$7-DataCollect[[#This Row],[Installation Year]]), 0)</f>
        <v>0</v>
      </c>
      <c r="T202" s="100">
        <f t="shared" si="10"/>
        <v>0</v>
      </c>
      <c r="U202" s="100">
        <f t="shared" si="11"/>
        <v>0</v>
      </c>
    </row>
    <row r="203" spans="1:21" x14ac:dyDescent="0.25">
      <c r="A203" s="100">
        <f>IF(DataCollect[[#This Row],[Category]]="Pump",15,0)</f>
        <v>0</v>
      </c>
      <c r="B203" s="100">
        <f>IF(DataCollect[[#This Row],[Category]]="Hydrant",50,0)</f>
        <v>0</v>
      </c>
      <c r="C203" s="100">
        <f>IF(DataCollect[[#This Row],[Category]]="Meter",15,0)</f>
        <v>0</v>
      </c>
      <c r="D203" s="100">
        <f>IF(DataCollect[[#This Row],[Category]]="Pipe",35,0)</f>
        <v>0</v>
      </c>
      <c r="E203" s="100">
        <f>IF(DataCollect[[#This Row],[Category]]="Source",35,0)</f>
        <v>0</v>
      </c>
      <c r="F203" s="100">
        <f>IF(DataCollect[[#This Row],[Category]]="Tank",50,0)</f>
        <v>0</v>
      </c>
      <c r="G203" s="100">
        <f>IF(DataCollect[[#This Row],[Category]]="Analytical",10,0)</f>
        <v>0</v>
      </c>
      <c r="H203" s="100">
        <f>IF(DataCollect[[#This Row],[Category]]="Treatment",10,0)</f>
        <v>0</v>
      </c>
      <c r="I203" s="100">
        <f>IF(DataCollect[[#This Row],[Category]]="Valve",35,0)</f>
        <v>0</v>
      </c>
      <c r="J203" s="100">
        <f>IF(DataCollect[[#This Row],[Category]]="Control",15,0)</f>
        <v>0</v>
      </c>
      <c r="K203" s="100">
        <f>IF(DataCollect[[#This Row],[Category]]="Safety",10,0)</f>
        <v>0</v>
      </c>
      <c r="L203" s="100">
        <f>IF(DataCollect[[#This Row],[Category]]="Building",50,0)</f>
        <v>0</v>
      </c>
      <c r="M203" s="100">
        <f>IF(DataCollect[[#This Row],[Category]]="Vehicle",8,0)</f>
        <v>0</v>
      </c>
      <c r="N203" s="100">
        <f>IF(DataCollect[[#This Row],[Category]]="Generators",20,0)</f>
        <v>0</v>
      </c>
      <c r="O203" s="100">
        <f>IF(DataCollect[[#This Row],[Category]]="Other",15,0)</f>
        <v>0</v>
      </c>
      <c r="P203" s="100">
        <f>IF(DataCollect[[#This Row],[Current Condition]]="Bad",(-1*LifeExpect[[#This Row],[LIFE REMAINING]]),0)</f>
        <v>0</v>
      </c>
      <c r="Q203" s="100">
        <f>IF(DataCollect[[#This Row],[Current Condition]]="Fair",(-0.5*LifeExpect[[#This Row],[LIFE REMAINING]]),0)</f>
        <v>0</v>
      </c>
      <c r="R203" s="100">
        <f t="shared" si="9"/>
        <v>0</v>
      </c>
      <c r="S203" s="100">
        <f>IF((LifeExpect[[#This Row],[NORMAL]]-('1. Basic Information'!$F$7-DataCollect[[#This Row],[Installation Year]]))&gt;0, LifeExpect[[#This Row],[NORMAL]]-('1. Basic Information'!$F$7-DataCollect[[#This Row],[Installation Year]]), 0)</f>
        <v>0</v>
      </c>
      <c r="T203" s="100">
        <f t="shared" si="10"/>
        <v>0</v>
      </c>
      <c r="U203" s="100">
        <f t="shared" si="11"/>
        <v>0</v>
      </c>
    </row>
    <row r="204" spans="1:21" x14ac:dyDescent="0.25">
      <c r="A204" s="100">
        <f>IF(DataCollect[[#This Row],[Category]]="Pump",15,0)</f>
        <v>0</v>
      </c>
      <c r="B204" s="100">
        <f>IF(DataCollect[[#This Row],[Category]]="Hydrant",50,0)</f>
        <v>0</v>
      </c>
      <c r="C204" s="100">
        <f>IF(DataCollect[[#This Row],[Category]]="Meter",15,0)</f>
        <v>0</v>
      </c>
      <c r="D204" s="100">
        <f>IF(DataCollect[[#This Row],[Category]]="Pipe",35,0)</f>
        <v>0</v>
      </c>
      <c r="E204" s="100">
        <f>IF(DataCollect[[#This Row],[Category]]="Source",35,0)</f>
        <v>0</v>
      </c>
      <c r="F204" s="100">
        <f>IF(DataCollect[[#This Row],[Category]]="Tank",50,0)</f>
        <v>0</v>
      </c>
      <c r="G204" s="100">
        <f>IF(DataCollect[[#This Row],[Category]]="Analytical",10,0)</f>
        <v>0</v>
      </c>
      <c r="H204" s="100">
        <f>IF(DataCollect[[#This Row],[Category]]="Treatment",10,0)</f>
        <v>0</v>
      </c>
      <c r="I204" s="100">
        <f>IF(DataCollect[[#This Row],[Category]]="Valve",35,0)</f>
        <v>0</v>
      </c>
      <c r="J204" s="100">
        <f>IF(DataCollect[[#This Row],[Category]]="Control",15,0)</f>
        <v>0</v>
      </c>
      <c r="K204" s="100">
        <f>IF(DataCollect[[#This Row],[Category]]="Safety",10,0)</f>
        <v>0</v>
      </c>
      <c r="L204" s="100">
        <f>IF(DataCollect[[#This Row],[Category]]="Building",50,0)</f>
        <v>0</v>
      </c>
      <c r="M204" s="100">
        <f>IF(DataCollect[[#This Row],[Category]]="Vehicle",8,0)</f>
        <v>0</v>
      </c>
      <c r="N204" s="100">
        <f>IF(DataCollect[[#This Row],[Category]]="Generators",20,0)</f>
        <v>0</v>
      </c>
      <c r="O204" s="100">
        <f>IF(DataCollect[[#This Row],[Category]]="Other",15,0)</f>
        <v>0</v>
      </c>
      <c r="P204" s="100">
        <f>IF(DataCollect[[#This Row],[Current Condition]]="Bad",(-1*LifeExpect[[#This Row],[LIFE REMAINING]]),0)</f>
        <v>0</v>
      </c>
      <c r="Q204" s="100">
        <f>IF(DataCollect[[#This Row],[Current Condition]]="Fair",(-0.5*LifeExpect[[#This Row],[LIFE REMAINING]]),0)</f>
        <v>0</v>
      </c>
      <c r="R204" s="100">
        <f t="shared" si="9"/>
        <v>0</v>
      </c>
      <c r="S204" s="100">
        <f>IF((LifeExpect[[#This Row],[NORMAL]]-('1. Basic Information'!$F$7-DataCollect[[#This Row],[Installation Year]]))&gt;0, LifeExpect[[#This Row],[NORMAL]]-('1. Basic Information'!$F$7-DataCollect[[#This Row],[Installation Year]]), 0)</f>
        <v>0</v>
      </c>
      <c r="T204" s="100">
        <f t="shared" si="10"/>
        <v>0</v>
      </c>
      <c r="U204" s="100">
        <f t="shared" si="11"/>
        <v>0</v>
      </c>
    </row>
    <row r="205" spans="1:21" x14ac:dyDescent="0.25">
      <c r="A205" s="100">
        <f>IF(DataCollect[[#This Row],[Category]]="Pump",15,0)</f>
        <v>0</v>
      </c>
      <c r="B205" s="100">
        <f>IF(DataCollect[[#This Row],[Category]]="Hydrant",50,0)</f>
        <v>0</v>
      </c>
      <c r="C205" s="100">
        <f>IF(DataCollect[[#This Row],[Category]]="Meter",15,0)</f>
        <v>0</v>
      </c>
      <c r="D205" s="100">
        <f>IF(DataCollect[[#This Row],[Category]]="Pipe",35,0)</f>
        <v>0</v>
      </c>
      <c r="E205" s="100">
        <f>IF(DataCollect[[#This Row],[Category]]="Source",35,0)</f>
        <v>0</v>
      </c>
      <c r="F205" s="100">
        <f>IF(DataCollect[[#This Row],[Category]]="Tank",50,0)</f>
        <v>0</v>
      </c>
      <c r="G205" s="100">
        <f>IF(DataCollect[[#This Row],[Category]]="Analytical",10,0)</f>
        <v>0</v>
      </c>
      <c r="H205" s="100">
        <f>IF(DataCollect[[#This Row],[Category]]="Treatment",10,0)</f>
        <v>0</v>
      </c>
      <c r="I205" s="100">
        <f>IF(DataCollect[[#This Row],[Category]]="Valve",35,0)</f>
        <v>0</v>
      </c>
      <c r="J205" s="100">
        <f>IF(DataCollect[[#This Row],[Category]]="Control",15,0)</f>
        <v>0</v>
      </c>
      <c r="K205" s="100">
        <f>IF(DataCollect[[#This Row],[Category]]="Safety",10,0)</f>
        <v>0</v>
      </c>
      <c r="L205" s="100">
        <f>IF(DataCollect[[#This Row],[Category]]="Building",50,0)</f>
        <v>0</v>
      </c>
      <c r="M205" s="100">
        <f>IF(DataCollect[[#This Row],[Category]]="Vehicle",8,0)</f>
        <v>0</v>
      </c>
      <c r="N205" s="100">
        <f>IF(DataCollect[[#This Row],[Category]]="Generators",20,0)</f>
        <v>0</v>
      </c>
      <c r="O205" s="100">
        <f>IF(DataCollect[[#This Row],[Category]]="Other",15,0)</f>
        <v>0</v>
      </c>
      <c r="P205" s="100">
        <f>IF(DataCollect[[#This Row],[Current Condition]]="Bad",(-1*LifeExpect[[#This Row],[LIFE REMAINING]]),0)</f>
        <v>0</v>
      </c>
      <c r="Q205" s="100">
        <f>IF(DataCollect[[#This Row],[Current Condition]]="Fair",(-0.5*LifeExpect[[#This Row],[LIFE REMAINING]]),0)</f>
        <v>0</v>
      </c>
      <c r="R205" s="100">
        <f t="shared" si="9"/>
        <v>0</v>
      </c>
      <c r="S205" s="100">
        <f>IF((LifeExpect[[#This Row],[NORMAL]]-('1. Basic Information'!$F$7-DataCollect[[#This Row],[Installation Year]]))&gt;0, LifeExpect[[#This Row],[NORMAL]]-('1. Basic Information'!$F$7-DataCollect[[#This Row],[Installation Year]]), 0)</f>
        <v>0</v>
      </c>
      <c r="T205" s="100">
        <f t="shared" si="10"/>
        <v>0</v>
      </c>
      <c r="U205" s="100">
        <f t="shared" si="11"/>
        <v>0</v>
      </c>
    </row>
    <row r="206" spans="1:21" x14ac:dyDescent="0.25">
      <c r="A206" s="100">
        <f>IF(DataCollect[[#This Row],[Category]]="Pump",15,0)</f>
        <v>0</v>
      </c>
      <c r="B206" s="100">
        <f>IF(DataCollect[[#This Row],[Category]]="Hydrant",50,0)</f>
        <v>0</v>
      </c>
      <c r="C206" s="100">
        <f>IF(DataCollect[[#This Row],[Category]]="Meter",15,0)</f>
        <v>0</v>
      </c>
      <c r="D206" s="100">
        <f>IF(DataCollect[[#This Row],[Category]]="Pipe",35,0)</f>
        <v>0</v>
      </c>
      <c r="E206" s="100">
        <f>IF(DataCollect[[#This Row],[Category]]="Source",35,0)</f>
        <v>0</v>
      </c>
      <c r="F206" s="100">
        <f>IF(DataCollect[[#This Row],[Category]]="Tank",50,0)</f>
        <v>0</v>
      </c>
      <c r="G206" s="100">
        <f>IF(DataCollect[[#This Row],[Category]]="Analytical",10,0)</f>
        <v>0</v>
      </c>
      <c r="H206" s="100">
        <f>IF(DataCollect[[#This Row],[Category]]="Treatment",10,0)</f>
        <v>0</v>
      </c>
      <c r="I206" s="100">
        <f>IF(DataCollect[[#This Row],[Category]]="Valve",35,0)</f>
        <v>0</v>
      </c>
      <c r="J206" s="100">
        <f>IF(DataCollect[[#This Row],[Category]]="Control",15,0)</f>
        <v>0</v>
      </c>
      <c r="K206" s="100">
        <f>IF(DataCollect[[#This Row],[Category]]="Safety",10,0)</f>
        <v>0</v>
      </c>
      <c r="L206" s="100">
        <f>IF(DataCollect[[#This Row],[Category]]="Building",50,0)</f>
        <v>0</v>
      </c>
      <c r="M206" s="100">
        <f>IF(DataCollect[[#This Row],[Category]]="Vehicle",8,0)</f>
        <v>0</v>
      </c>
      <c r="N206" s="100">
        <f>IF(DataCollect[[#This Row],[Category]]="Generators",20,0)</f>
        <v>0</v>
      </c>
      <c r="O206" s="100">
        <f>IF(DataCollect[[#This Row],[Category]]="Other",15,0)</f>
        <v>0</v>
      </c>
      <c r="P206" s="100">
        <f>IF(DataCollect[[#This Row],[Current Condition]]="Bad",(-1*LifeExpect[[#This Row],[LIFE REMAINING]]),0)</f>
        <v>0</v>
      </c>
      <c r="Q206" s="100">
        <f>IF(DataCollect[[#This Row],[Current Condition]]="Fair",(-0.5*LifeExpect[[#This Row],[LIFE REMAINING]]),0)</f>
        <v>0</v>
      </c>
      <c r="R206" s="100">
        <f t="shared" si="9"/>
        <v>0</v>
      </c>
      <c r="S206" s="100">
        <f>IF((LifeExpect[[#This Row],[NORMAL]]-('1. Basic Information'!$F$7-DataCollect[[#This Row],[Installation Year]]))&gt;0, LifeExpect[[#This Row],[NORMAL]]-('1. Basic Information'!$F$7-DataCollect[[#This Row],[Installation Year]]), 0)</f>
        <v>0</v>
      </c>
      <c r="T206" s="100">
        <f t="shared" si="10"/>
        <v>0</v>
      </c>
      <c r="U206" s="100">
        <f t="shared" si="11"/>
        <v>0</v>
      </c>
    </row>
    <row r="207" spans="1:21" x14ac:dyDescent="0.25">
      <c r="A207" s="100">
        <f>IF(DataCollect[[#This Row],[Category]]="Pump",15,0)</f>
        <v>0</v>
      </c>
      <c r="B207" s="100">
        <f>IF(DataCollect[[#This Row],[Category]]="Hydrant",50,0)</f>
        <v>0</v>
      </c>
      <c r="C207" s="100">
        <f>IF(DataCollect[[#This Row],[Category]]="Meter",15,0)</f>
        <v>0</v>
      </c>
      <c r="D207" s="100">
        <f>IF(DataCollect[[#This Row],[Category]]="Pipe",35,0)</f>
        <v>0</v>
      </c>
      <c r="E207" s="100">
        <f>IF(DataCollect[[#This Row],[Category]]="Source",35,0)</f>
        <v>0</v>
      </c>
      <c r="F207" s="100">
        <f>IF(DataCollect[[#This Row],[Category]]="Tank",50,0)</f>
        <v>0</v>
      </c>
      <c r="G207" s="100">
        <f>IF(DataCollect[[#This Row],[Category]]="Analytical",10,0)</f>
        <v>0</v>
      </c>
      <c r="H207" s="100">
        <f>IF(DataCollect[[#This Row],[Category]]="Treatment",10,0)</f>
        <v>0</v>
      </c>
      <c r="I207" s="100">
        <f>IF(DataCollect[[#This Row],[Category]]="Valve",35,0)</f>
        <v>0</v>
      </c>
      <c r="J207" s="100">
        <f>IF(DataCollect[[#This Row],[Category]]="Control",15,0)</f>
        <v>0</v>
      </c>
      <c r="K207" s="100">
        <f>IF(DataCollect[[#This Row],[Category]]="Safety",10,0)</f>
        <v>0</v>
      </c>
      <c r="L207" s="100">
        <f>IF(DataCollect[[#This Row],[Category]]="Building",50,0)</f>
        <v>0</v>
      </c>
      <c r="M207" s="100">
        <f>IF(DataCollect[[#This Row],[Category]]="Vehicle",8,0)</f>
        <v>0</v>
      </c>
      <c r="N207" s="100">
        <f>IF(DataCollect[[#This Row],[Category]]="Generators",20,0)</f>
        <v>0</v>
      </c>
      <c r="O207" s="100">
        <f>IF(DataCollect[[#This Row],[Category]]="Other",15,0)</f>
        <v>0</v>
      </c>
      <c r="P207" s="100">
        <f>IF(DataCollect[[#This Row],[Current Condition]]="Bad",(-1*LifeExpect[[#This Row],[LIFE REMAINING]]),0)</f>
        <v>0</v>
      </c>
      <c r="Q207" s="100">
        <f>IF(DataCollect[[#This Row],[Current Condition]]="Fair",(-0.5*LifeExpect[[#This Row],[LIFE REMAINING]]),0)</f>
        <v>0</v>
      </c>
      <c r="R207" s="100">
        <f t="shared" si="9"/>
        <v>0</v>
      </c>
      <c r="S207" s="100">
        <f>IF((LifeExpect[[#This Row],[NORMAL]]-('1. Basic Information'!$F$7-DataCollect[[#This Row],[Installation Year]]))&gt;0, LifeExpect[[#This Row],[NORMAL]]-('1. Basic Information'!$F$7-DataCollect[[#This Row],[Installation Year]]), 0)</f>
        <v>0</v>
      </c>
      <c r="T207" s="100">
        <f t="shared" si="10"/>
        <v>0</v>
      </c>
      <c r="U207" s="100">
        <f t="shared" si="11"/>
        <v>0</v>
      </c>
    </row>
    <row r="208" spans="1:21" x14ac:dyDescent="0.25">
      <c r="A208" s="100">
        <f>IF(DataCollect[[#This Row],[Category]]="Pump",15,0)</f>
        <v>0</v>
      </c>
      <c r="B208" s="100">
        <f>IF(DataCollect[[#This Row],[Category]]="Hydrant",50,0)</f>
        <v>0</v>
      </c>
      <c r="C208" s="100">
        <f>IF(DataCollect[[#This Row],[Category]]="Meter",15,0)</f>
        <v>0</v>
      </c>
      <c r="D208" s="100">
        <f>IF(DataCollect[[#This Row],[Category]]="Pipe",35,0)</f>
        <v>0</v>
      </c>
      <c r="E208" s="100">
        <f>IF(DataCollect[[#This Row],[Category]]="Source",35,0)</f>
        <v>0</v>
      </c>
      <c r="F208" s="100">
        <f>IF(DataCollect[[#This Row],[Category]]="Tank",50,0)</f>
        <v>0</v>
      </c>
      <c r="G208" s="100">
        <f>IF(DataCollect[[#This Row],[Category]]="Analytical",10,0)</f>
        <v>0</v>
      </c>
      <c r="H208" s="100">
        <f>IF(DataCollect[[#This Row],[Category]]="Treatment",10,0)</f>
        <v>0</v>
      </c>
      <c r="I208" s="100">
        <f>IF(DataCollect[[#This Row],[Category]]="Valve",35,0)</f>
        <v>0</v>
      </c>
      <c r="J208" s="100">
        <f>IF(DataCollect[[#This Row],[Category]]="Control",15,0)</f>
        <v>0</v>
      </c>
      <c r="K208" s="100">
        <f>IF(DataCollect[[#This Row],[Category]]="Safety",10,0)</f>
        <v>0</v>
      </c>
      <c r="L208" s="100">
        <f>IF(DataCollect[[#This Row],[Category]]="Building",50,0)</f>
        <v>0</v>
      </c>
      <c r="M208" s="100">
        <f>IF(DataCollect[[#This Row],[Category]]="Vehicle",8,0)</f>
        <v>0</v>
      </c>
      <c r="N208" s="100">
        <f>IF(DataCollect[[#This Row],[Category]]="Generators",20,0)</f>
        <v>0</v>
      </c>
      <c r="O208" s="100">
        <f>IF(DataCollect[[#This Row],[Category]]="Other",15,0)</f>
        <v>0</v>
      </c>
      <c r="P208" s="100">
        <f>IF(DataCollect[[#This Row],[Current Condition]]="Bad",(-1*LifeExpect[[#This Row],[LIFE REMAINING]]),0)</f>
        <v>0</v>
      </c>
      <c r="Q208" s="100">
        <f>IF(DataCollect[[#This Row],[Current Condition]]="Fair",(-0.5*LifeExpect[[#This Row],[LIFE REMAINING]]),0)</f>
        <v>0</v>
      </c>
      <c r="R208" s="100">
        <f t="shared" si="9"/>
        <v>0</v>
      </c>
      <c r="S208" s="100">
        <f>IF((LifeExpect[[#This Row],[NORMAL]]-('1. Basic Information'!$F$7-DataCollect[[#This Row],[Installation Year]]))&gt;0, LifeExpect[[#This Row],[NORMAL]]-('1. Basic Information'!$F$7-DataCollect[[#This Row],[Installation Year]]), 0)</f>
        <v>0</v>
      </c>
      <c r="T208" s="100">
        <f t="shared" si="10"/>
        <v>0</v>
      </c>
      <c r="U208" s="100">
        <f t="shared" si="11"/>
        <v>0</v>
      </c>
    </row>
    <row r="209" spans="1:21" x14ac:dyDescent="0.25">
      <c r="A209" s="100">
        <f>IF(DataCollect[[#This Row],[Category]]="Pump",15,0)</f>
        <v>0</v>
      </c>
      <c r="B209" s="100">
        <f>IF(DataCollect[[#This Row],[Category]]="Hydrant",50,0)</f>
        <v>0</v>
      </c>
      <c r="C209" s="100">
        <f>IF(DataCollect[[#This Row],[Category]]="Meter",15,0)</f>
        <v>0</v>
      </c>
      <c r="D209" s="100">
        <f>IF(DataCollect[[#This Row],[Category]]="Pipe",35,0)</f>
        <v>0</v>
      </c>
      <c r="E209" s="100">
        <f>IF(DataCollect[[#This Row],[Category]]="Source",35,0)</f>
        <v>0</v>
      </c>
      <c r="F209" s="100">
        <f>IF(DataCollect[[#This Row],[Category]]="Tank",50,0)</f>
        <v>0</v>
      </c>
      <c r="G209" s="100">
        <f>IF(DataCollect[[#This Row],[Category]]="Analytical",10,0)</f>
        <v>0</v>
      </c>
      <c r="H209" s="100">
        <f>IF(DataCollect[[#This Row],[Category]]="Treatment",10,0)</f>
        <v>0</v>
      </c>
      <c r="I209" s="100">
        <f>IF(DataCollect[[#This Row],[Category]]="Valve",35,0)</f>
        <v>0</v>
      </c>
      <c r="J209" s="100">
        <f>IF(DataCollect[[#This Row],[Category]]="Control",15,0)</f>
        <v>0</v>
      </c>
      <c r="K209" s="100">
        <f>IF(DataCollect[[#This Row],[Category]]="Safety",10,0)</f>
        <v>0</v>
      </c>
      <c r="L209" s="100">
        <f>IF(DataCollect[[#This Row],[Category]]="Building",50,0)</f>
        <v>0</v>
      </c>
      <c r="M209" s="100">
        <f>IF(DataCollect[[#This Row],[Category]]="Vehicle",8,0)</f>
        <v>0</v>
      </c>
      <c r="N209" s="100">
        <f>IF(DataCollect[[#This Row],[Category]]="Generators",20,0)</f>
        <v>0</v>
      </c>
      <c r="O209" s="100">
        <f>IF(DataCollect[[#This Row],[Category]]="Other",15,0)</f>
        <v>0</v>
      </c>
      <c r="P209" s="100">
        <f>IF(DataCollect[[#This Row],[Current Condition]]="Bad",(-1*LifeExpect[[#This Row],[LIFE REMAINING]]),0)</f>
        <v>0</v>
      </c>
      <c r="Q209" s="100">
        <f>IF(DataCollect[[#This Row],[Current Condition]]="Fair",(-0.5*LifeExpect[[#This Row],[LIFE REMAINING]]),0)</f>
        <v>0</v>
      </c>
      <c r="R209" s="100">
        <f t="shared" si="9"/>
        <v>0</v>
      </c>
      <c r="S209" s="100">
        <f>IF((LifeExpect[[#This Row],[NORMAL]]-('1. Basic Information'!$F$7-DataCollect[[#This Row],[Installation Year]]))&gt;0, LifeExpect[[#This Row],[NORMAL]]-('1. Basic Information'!$F$7-DataCollect[[#This Row],[Installation Year]]), 0)</f>
        <v>0</v>
      </c>
      <c r="T209" s="100">
        <f t="shared" si="10"/>
        <v>0</v>
      </c>
      <c r="U209" s="100">
        <f t="shared" si="11"/>
        <v>0</v>
      </c>
    </row>
    <row r="210" spans="1:21" x14ac:dyDescent="0.25">
      <c r="A210" s="100">
        <f>IF(DataCollect[[#This Row],[Category]]="Pump",15,0)</f>
        <v>0</v>
      </c>
      <c r="B210" s="100">
        <f>IF(DataCollect[[#This Row],[Category]]="Hydrant",50,0)</f>
        <v>0</v>
      </c>
      <c r="C210" s="100">
        <f>IF(DataCollect[[#This Row],[Category]]="Meter",15,0)</f>
        <v>0</v>
      </c>
      <c r="D210" s="100">
        <f>IF(DataCollect[[#This Row],[Category]]="Pipe",35,0)</f>
        <v>0</v>
      </c>
      <c r="E210" s="100">
        <f>IF(DataCollect[[#This Row],[Category]]="Source",35,0)</f>
        <v>0</v>
      </c>
      <c r="F210" s="100">
        <f>IF(DataCollect[[#This Row],[Category]]="Tank",50,0)</f>
        <v>0</v>
      </c>
      <c r="G210" s="100">
        <f>IF(DataCollect[[#This Row],[Category]]="Analytical",10,0)</f>
        <v>0</v>
      </c>
      <c r="H210" s="100">
        <f>IF(DataCollect[[#This Row],[Category]]="Treatment",10,0)</f>
        <v>0</v>
      </c>
      <c r="I210" s="100">
        <f>IF(DataCollect[[#This Row],[Category]]="Valve",35,0)</f>
        <v>0</v>
      </c>
      <c r="J210" s="100">
        <f>IF(DataCollect[[#This Row],[Category]]="Control",15,0)</f>
        <v>0</v>
      </c>
      <c r="K210" s="100">
        <f>IF(DataCollect[[#This Row],[Category]]="Safety",10,0)</f>
        <v>0</v>
      </c>
      <c r="L210" s="100">
        <f>IF(DataCollect[[#This Row],[Category]]="Building",50,0)</f>
        <v>0</v>
      </c>
      <c r="M210" s="100">
        <f>IF(DataCollect[[#This Row],[Category]]="Vehicle",8,0)</f>
        <v>0</v>
      </c>
      <c r="N210" s="100">
        <f>IF(DataCollect[[#This Row],[Category]]="Generators",20,0)</f>
        <v>0</v>
      </c>
      <c r="O210" s="100">
        <f>IF(DataCollect[[#This Row],[Category]]="Other",15,0)</f>
        <v>0</v>
      </c>
      <c r="P210" s="100">
        <f>IF(DataCollect[[#This Row],[Current Condition]]="Bad",(-1*LifeExpect[[#This Row],[LIFE REMAINING]]),0)</f>
        <v>0</v>
      </c>
      <c r="Q210" s="100">
        <f>IF(DataCollect[[#This Row],[Current Condition]]="Fair",(-0.5*LifeExpect[[#This Row],[LIFE REMAINING]]),0)</f>
        <v>0</v>
      </c>
      <c r="R210" s="100">
        <f t="shared" si="9"/>
        <v>0</v>
      </c>
      <c r="S210" s="100">
        <f>IF((LifeExpect[[#This Row],[NORMAL]]-('1. Basic Information'!$F$7-DataCollect[[#This Row],[Installation Year]]))&gt;0, LifeExpect[[#This Row],[NORMAL]]-('1. Basic Information'!$F$7-DataCollect[[#This Row],[Installation Year]]), 0)</f>
        <v>0</v>
      </c>
      <c r="T210" s="100">
        <f t="shared" si="10"/>
        <v>0</v>
      </c>
      <c r="U210" s="100">
        <f t="shared" ref="U210:U241" si="12">ROUNDDOWN($T210,0)</f>
        <v>0</v>
      </c>
    </row>
    <row r="211" spans="1:21" x14ac:dyDescent="0.25">
      <c r="A211" s="100">
        <f>IF(DataCollect[[#This Row],[Category]]="Pump",15,0)</f>
        <v>0</v>
      </c>
      <c r="B211" s="100">
        <f>IF(DataCollect[[#This Row],[Category]]="Hydrant",50,0)</f>
        <v>0</v>
      </c>
      <c r="C211" s="100">
        <f>IF(DataCollect[[#This Row],[Category]]="Meter",15,0)</f>
        <v>0</v>
      </c>
      <c r="D211" s="100">
        <f>IF(DataCollect[[#This Row],[Category]]="Pipe",35,0)</f>
        <v>0</v>
      </c>
      <c r="E211" s="100">
        <f>IF(DataCollect[[#This Row],[Category]]="Source",35,0)</f>
        <v>0</v>
      </c>
      <c r="F211" s="100">
        <f>IF(DataCollect[[#This Row],[Category]]="Tank",50,0)</f>
        <v>0</v>
      </c>
      <c r="G211" s="100">
        <f>IF(DataCollect[[#This Row],[Category]]="Analytical",10,0)</f>
        <v>0</v>
      </c>
      <c r="H211" s="100">
        <f>IF(DataCollect[[#This Row],[Category]]="Treatment",10,0)</f>
        <v>0</v>
      </c>
      <c r="I211" s="100">
        <f>IF(DataCollect[[#This Row],[Category]]="Valve",35,0)</f>
        <v>0</v>
      </c>
      <c r="J211" s="100">
        <f>IF(DataCollect[[#This Row],[Category]]="Control",15,0)</f>
        <v>0</v>
      </c>
      <c r="K211" s="100">
        <f>IF(DataCollect[[#This Row],[Category]]="Safety",10,0)</f>
        <v>0</v>
      </c>
      <c r="L211" s="100">
        <f>IF(DataCollect[[#This Row],[Category]]="Building",50,0)</f>
        <v>0</v>
      </c>
      <c r="M211" s="100">
        <f>IF(DataCollect[[#This Row],[Category]]="Vehicle",8,0)</f>
        <v>0</v>
      </c>
      <c r="N211" s="100">
        <f>IF(DataCollect[[#This Row],[Category]]="Generators",20,0)</f>
        <v>0</v>
      </c>
      <c r="O211" s="100">
        <f>IF(DataCollect[[#This Row],[Category]]="Other",15,0)</f>
        <v>0</v>
      </c>
      <c r="P211" s="100">
        <f>IF(DataCollect[[#This Row],[Current Condition]]="Bad",(-1*LifeExpect[[#This Row],[LIFE REMAINING]]),0)</f>
        <v>0</v>
      </c>
      <c r="Q211" s="100">
        <f>IF(DataCollect[[#This Row],[Current Condition]]="Fair",(-0.5*LifeExpect[[#This Row],[LIFE REMAINING]]),0)</f>
        <v>0</v>
      </c>
      <c r="R211" s="100">
        <f t="shared" si="9"/>
        <v>0</v>
      </c>
      <c r="S211" s="100">
        <f>IF((LifeExpect[[#This Row],[NORMAL]]-('1. Basic Information'!$F$7-DataCollect[[#This Row],[Installation Year]]))&gt;0, LifeExpect[[#This Row],[NORMAL]]-('1. Basic Information'!$F$7-DataCollect[[#This Row],[Installation Year]]), 0)</f>
        <v>0</v>
      </c>
      <c r="T211" s="100">
        <f t="shared" si="10"/>
        <v>0</v>
      </c>
      <c r="U211" s="100">
        <f t="shared" si="12"/>
        <v>0</v>
      </c>
    </row>
    <row r="212" spans="1:21" x14ac:dyDescent="0.25">
      <c r="A212" s="100">
        <f>IF(DataCollect[[#This Row],[Category]]="Pump",15,0)</f>
        <v>0</v>
      </c>
      <c r="B212" s="100">
        <f>IF(DataCollect[[#This Row],[Category]]="Hydrant",50,0)</f>
        <v>0</v>
      </c>
      <c r="C212" s="100">
        <f>IF(DataCollect[[#This Row],[Category]]="Meter",15,0)</f>
        <v>0</v>
      </c>
      <c r="D212" s="100">
        <f>IF(DataCollect[[#This Row],[Category]]="Pipe",35,0)</f>
        <v>0</v>
      </c>
      <c r="E212" s="100">
        <f>IF(DataCollect[[#This Row],[Category]]="Source",35,0)</f>
        <v>0</v>
      </c>
      <c r="F212" s="100">
        <f>IF(DataCollect[[#This Row],[Category]]="Tank",50,0)</f>
        <v>0</v>
      </c>
      <c r="G212" s="100">
        <f>IF(DataCollect[[#This Row],[Category]]="Analytical",10,0)</f>
        <v>0</v>
      </c>
      <c r="H212" s="100">
        <f>IF(DataCollect[[#This Row],[Category]]="Treatment",10,0)</f>
        <v>0</v>
      </c>
      <c r="I212" s="100">
        <f>IF(DataCollect[[#This Row],[Category]]="Valve",35,0)</f>
        <v>0</v>
      </c>
      <c r="J212" s="100">
        <f>IF(DataCollect[[#This Row],[Category]]="Control",15,0)</f>
        <v>0</v>
      </c>
      <c r="K212" s="100">
        <f>IF(DataCollect[[#This Row],[Category]]="Safety",10,0)</f>
        <v>0</v>
      </c>
      <c r="L212" s="100">
        <f>IF(DataCollect[[#This Row],[Category]]="Building",50,0)</f>
        <v>0</v>
      </c>
      <c r="M212" s="100">
        <f>IF(DataCollect[[#This Row],[Category]]="Vehicle",8,0)</f>
        <v>0</v>
      </c>
      <c r="N212" s="100">
        <f>IF(DataCollect[[#This Row],[Category]]="Generators",20,0)</f>
        <v>0</v>
      </c>
      <c r="O212" s="100">
        <f>IF(DataCollect[[#This Row],[Category]]="Other",15,0)</f>
        <v>0</v>
      </c>
      <c r="P212" s="100">
        <f>IF(DataCollect[[#This Row],[Current Condition]]="Bad",(-1*LifeExpect[[#This Row],[LIFE REMAINING]]),0)</f>
        <v>0</v>
      </c>
      <c r="Q212" s="100">
        <f>IF(DataCollect[[#This Row],[Current Condition]]="Fair",(-0.5*LifeExpect[[#This Row],[LIFE REMAINING]]),0)</f>
        <v>0</v>
      </c>
      <c r="R212" s="100">
        <f t="shared" si="9"/>
        <v>0</v>
      </c>
      <c r="S212" s="100">
        <f>IF((LifeExpect[[#This Row],[NORMAL]]-('1. Basic Information'!$F$7-DataCollect[[#This Row],[Installation Year]]))&gt;0, LifeExpect[[#This Row],[NORMAL]]-('1. Basic Information'!$F$7-DataCollect[[#This Row],[Installation Year]]), 0)</f>
        <v>0</v>
      </c>
      <c r="T212" s="100">
        <f t="shared" si="10"/>
        <v>0</v>
      </c>
      <c r="U212" s="100">
        <f t="shared" si="12"/>
        <v>0</v>
      </c>
    </row>
    <row r="213" spans="1:21" x14ac:dyDescent="0.25">
      <c r="A213" s="100">
        <f>IF(DataCollect[[#This Row],[Category]]="Pump",15,0)</f>
        <v>0</v>
      </c>
      <c r="B213" s="100">
        <f>IF(DataCollect[[#This Row],[Category]]="Hydrant",50,0)</f>
        <v>0</v>
      </c>
      <c r="C213" s="100">
        <f>IF(DataCollect[[#This Row],[Category]]="Meter",15,0)</f>
        <v>0</v>
      </c>
      <c r="D213" s="100">
        <f>IF(DataCollect[[#This Row],[Category]]="Pipe",35,0)</f>
        <v>0</v>
      </c>
      <c r="E213" s="100">
        <f>IF(DataCollect[[#This Row],[Category]]="Source",35,0)</f>
        <v>0</v>
      </c>
      <c r="F213" s="100">
        <f>IF(DataCollect[[#This Row],[Category]]="Tank",50,0)</f>
        <v>0</v>
      </c>
      <c r="G213" s="100">
        <f>IF(DataCollect[[#This Row],[Category]]="Analytical",10,0)</f>
        <v>0</v>
      </c>
      <c r="H213" s="100">
        <f>IF(DataCollect[[#This Row],[Category]]="Treatment",10,0)</f>
        <v>0</v>
      </c>
      <c r="I213" s="100">
        <f>IF(DataCollect[[#This Row],[Category]]="Valve",35,0)</f>
        <v>0</v>
      </c>
      <c r="J213" s="100">
        <f>IF(DataCollect[[#This Row],[Category]]="Control",15,0)</f>
        <v>0</v>
      </c>
      <c r="K213" s="100">
        <f>IF(DataCollect[[#This Row],[Category]]="Safety",10,0)</f>
        <v>0</v>
      </c>
      <c r="L213" s="100">
        <f>IF(DataCollect[[#This Row],[Category]]="Building",50,0)</f>
        <v>0</v>
      </c>
      <c r="M213" s="100">
        <f>IF(DataCollect[[#This Row],[Category]]="Vehicle",8,0)</f>
        <v>0</v>
      </c>
      <c r="N213" s="100">
        <f>IF(DataCollect[[#This Row],[Category]]="Generators",20,0)</f>
        <v>0</v>
      </c>
      <c r="O213" s="100">
        <f>IF(DataCollect[[#This Row],[Category]]="Other",15,0)</f>
        <v>0</v>
      </c>
      <c r="P213" s="100">
        <f>IF(DataCollect[[#This Row],[Current Condition]]="Bad",(-1*LifeExpect[[#This Row],[LIFE REMAINING]]),0)</f>
        <v>0</v>
      </c>
      <c r="Q213" s="100">
        <f>IF(DataCollect[[#This Row],[Current Condition]]="Fair",(-0.5*LifeExpect[[#This Row],[LIFE REMAINING]]),0)</f>
        <v>0</v>
      </c>
      <c r="R213" s="100">
        <f t="shared" si="9"/>
        <v>0</v>
      </c>
      <c r="S213" s="100">
        <f>IF((LifeExpect[[#This Row],[NORMAL]]-('1. Basic Information'!$F$7-DataCollect[[#This Row],[Installation Year]]))&gt;0, LifeExpect[[#This Row],[NORMAL]]-('1. Basic Information'!$F$7-DataCollect[[#This Row],[Installation Year]]), 0)</f>
        <v>0</v>
      </c>
      <c r="T213" s="100">
        <f t="shared" si="10"/>
        <v>0</v>
      </c>
      <c r="U213" s="100">
        <f t="shared" si="12"/>
        <v>0</v>
      </c>
    </row>
    <row r="214" spans="1:21" x14ac:dyDescent="0.25">
      <c r="A214" s="100">
        <f>IF(DataCollect[[#This Row],[Category]]="Pump",15,0)</f>
        <v>0</v>
      </c>
      <c r="B214" s="100">
        <f>IF(DataCollect[[#This Row],[Category]]="Hydrant",50,0)</f>
        <v>0</v>
      </c>
      <c r="C214" s="100">
        <f>IF(DataCollect[[#This Row],[Category]]="Meter",15,0)</f>
        <v>0</v>
      </c>
      <c r="D214" s="100">
        <f>IF(DataCollect[[#This Row],[Category]]="Pipe",35,0)</f>
        <v>0</v>
      </c>
      <c r="E214" s="100">
        <f>IF(DataCollect[[#This Row],[Category]]="Source",35,0)</f>
        <v>0</v>
      </c>
      <c r="F214" s="100">
        <f>IF(DataCollect[[#This Row],[Category]]="Tank",50,0)</f>
        <v>0</v>
      </c>
      <c r="G214" s="100">
        <f>IF(DataCollect[[#This Row],[Category]]="Analytical",10,0)</f>
        <v>0</v>
      </c>
      <c r="H214" s="100">
        <f>IF(DataCollect[[#This Row],[Category]]="Treatment",10,0)</f>
        <v>0</v>
      </c>
      <c r="I214" s="100">
        <f>IF(DataCollect[[#This Row],[Category]]="Valve",35,0)</f>
        <v>0</v>
      </c>
      <c r="J214" s="100">
        <f>IF(DataCollect[[#This Row],[Category]]="Control",15,0)</f>
        <v>0</v>
      </c>
      <c r="K214" s="100">
        <f>IF(DataCollect[[#This Row],[Category]]="Safety",10,0)</f>
        <v>0</v>
      </c>
      <c r="L214" s="100">
        <f>IF(DataCollect[[#This Row],[Category]]="Building",50,0)</f>
        <v>0</v>
      </c>
      <c r="M214" s="100">
        <f>IF(DataCollect[[#This Row],[Category]]="Vehicle",8,0)</f>
        <v>0</v>
      </c>
      <c r="N214" s="100">
        <f>IF(DataCollect[[#This Row],[Category]]="Generators",20,0)</f>
        <v>0</v>
      </c>
      <c r="O214" s="100">
        <f>IF(DataCollect[[#This Row],[Category]]="Other",15,0)</f>
        <v>0</v>
      </c>
      <c r="P214" s="100">
        <f>IF(DataCollect[[#This Row],[Current Condition]]="Bad",(-1*LifeExpect[[#This Row],[LIFE REMAINING]]),0)</f>
        <v>0</v>
      </c>
      <c r="Q214" s="100">
        <f>IF(DataCollect[[#This Row],[Current Condition]]="Fair",(-0.5*LifeExpect[[#This Row],[LIFE REMAINING]]),0)</f>
        <v>0</v>
      </c>
      <c r="R214" s="100">
        <f t="shared" si="9"/>
        <v>0</v>
      </c>
      <c r="S214" s="100">
        <f>IF((LifeExpect[[#This Row],[NORMAL]]-('1. Basic Information'!$F$7-DataCollect[[#This Row],[Installation Year]]))&gt;0, LifeExpect[[#This Row],[NORMAL]]-('1. Basic Information'!$F$7-DataCollect[[#This Row],[Installation Year]]), 0)</f>
        <v>0</v>
      </c>
      <c r="T214" s="100">
        <f t="shared" si="10"/>
        <v>0</v>
      </c>
      <c r="U214" s="100">
        <f t="shared" si="12"/>
        <v>0</v>
      </c>
    </row>
    <row r="215" spans="1:21" x14ac:dyDescent="0.25">
      <c r="A215" s="100">
        <f>IF(DataCollect[[#This Row],[Category]]="Pump",15,0)</f>
        <v>0</v>
      </c>
      <c r="B215" s="100">
        <f>IF(DataCollect[[#This Row],[Category]]="Hydrant",50,0)</f>
        <v>0</v>
      </c>
      <c r="C215" s="100">
        <f>IF(DataCollect[[#This Row],[Category]]="Meter",15,0)</f>
        <v>0</v>
      </c>
      <c r="D215" s="100">
        <f>IF(DataCollect[[#This Row],[Category]]="Pipe",35,0)</f>
        <v>0</v>
      </c>
      <c r="E215" s="100">
        <f>IF(DataCollect[[#This Row],[Category]]="Source",35,0)</f>
        <v>0</v>
      </c>
      <c r="F215" s="100">
        <f>IF(DataCollect[[#This Row],[Category]]="Tank",50,0)</f>
        <v>0</v>
      </c>
      <c r="G215" s="100">
        <f>IF(DataCollect[[#This Row],[Category]]="Analytical",10,0)</f>
        <v>0</v>
      </c>
      <c r="H215" s="100">
        <f>IF(DataCollect[[#This Row],[Category]]="Treatment",10,0)</f>
        <v>0</v>
      </c>
      <c r="I215" s="100">
        <f>IF(DataCollect[[#This Row],[Category]]="Valve",35,0)</f>
        <v>0</v>
      </c>
      <c r="J215" s="100">
        <f>IF(DataCollect[[#This Row],[Category]]="Control",15,0)</f>
        <v>0</v>
      </c>
      <c r="K215" s="100">
        <f>IF(DataCollect[[#This Row],[Category]]="Safety",10,0)</f>
        <v>0</v>
      </c>
      <c r="L215" s="100">
        <f>IF(DataCollect[[#This Row],[Category]]="Building",50,0)</f>
        <v>0</v>
      </c>
      <c r="M215" s="100">
        <f>IF(DataCollect[[#This Row],[Category]]="Vehicle",8,0)</f>
        <v>0</v>
      </c>
      <c r="N215" s="100">
        <f>IF(DataCollect[[#This Row],[Category]]="Generators",20,0)</f>
        <v>0</v>
      </c>
      <c r="O215" s="100">
        <f>IF(DataCollect[[#This Row],[Category]]="Other",15,0)</f>
        <v>0</v>
      </c>
      <c r="P215" s="100">
        <f>IF(DataCollect[[#This Row],[Current Condition]]="Bad",(-1*LifeExpect[[#This Row],[LIFE REMAINING]]),0)</f>
        <v>0</v>
      </c>
      <c r="Q215" s="100">
        <f>IF(DataCollect[[#This Row],[Current Condition]]="Fair",(-0.5*LifeExpect[[#This Row],[LIFE REMAINING]]),0)</f>
        <v>0</v>
      </c>
      <c r="R215" s="100">
        <f t="shared" si="9"/>
        <v>0</v>
      </c>
      <c r="S215" s="100">
        <f>IF((LifeExpect[[#This Row],[NORMAL]]-('1. Basic Information'!$F$7-DataCollect[[#This Row],[Installation Year]]))&gt;0, LifeExpect[[#This Row],[NORMAL]]-('1. Basic Information'!$F$7-DataCollect[[#This Row],[Installation Year]]), 0)</f>
        <v>0</v>
      </c>
      <c r="T215" s="100">
        <f t="shared" si="10"/>
        <v>0</v>
      </c>
      <c r="U215" s="100">
        <f t="shared" si="12"/>
        <v>0</v>
      </c>
    </row>
    <row r="216" spans="1:21" x14ac:dyDescent="0.25">
      <c r="A216" s="100">
        <f>IF(DataCollect[[#This Row],[Category]]="Pump",15,0)</f>
        <v>0</v>
      </c>
      <c r="B216" s="100">
        <f>IF(DataCollect[[#This Row],[Category]]="Hydrant",50,0)</f>
        <v>0</v>
      </c>
      <c r="C216" s="100">
        <f>IF(DataCollect[[#This Row],[Category]]="Meter",15,0)</f>
        <v>0</v>
      </c>
      <c r="D216" s="100">
        <f>IF(DataCollect[[#This Row],[Category]]="Pipe",35,0)</f>
        <v>0</v>
      </c>
      <c r="E216" s="100">
        <f>IF(DataCollect[[#This Row],[Category]]="Source",35,0)</f>
        <v>0</v>
      </c>
      <c r="F216" s="100">
        <f>IF(DataCollect[[#This Row],[Category]]="Tank",50,0)</f>
        <v>0</v>
      </c>
      <c r="G216" s="100">
        <f>IF(DataCollect[[#This Row],[Category]]="Analytical",10,0)</f>
        <v>0</v>
      </c>
      <c r="H216" s="100">
        <f>IF(DataCollect[[#This Row],[Category]]="Treatment",10,0)</f>
        <v>0</v>
      </c>
      <c r="I216" s="100">
        <f>IF(DataCollect[[#This Row],[Category]]="Valve",35,0)</f>
        <v>0</v>
      </c>
      <c r="J216" s="100">
        <f>IF(DataCollect[[#This Row],[Category]]="Control",15,0)</f>
        <v>0</v>
      </c>
      <c r="K216" s="100">
        <f>IF(DataCollect[[#This Row],[Category]]="Safety",10,0)</f>
        <v>0</v>
      </c>
      <c r="L216" s="100">
        <f>IF(DataCollect[[#This Row],[Category]]="Building",50,0)</f>
        <v>0</v>
      </c>
      <c r="M216" s="100">
        <f>IF(DataCollect[[#This Row],[Category]]="Vehicle",8,0)</f>
        <v>0</v>
      </c>
      <c r="N216" s="100">
        <f>IF(DataCollect[[#This Row],[Category]]="Generators",20,0)</f>
        <v>0</v>
      </c>
      <c r="O216" s="100">
        <f>IF(DataCollect[[#This Row],[Category]]="Other",15,0)</f>
        <v>0</v>
      </c>
      <c r="P216" s="100">
        <f>IF(DataCollect[[#This Row],[Current Condition]]="Bad",(-1*LifeExpect[[#This Row],[LIFE REMAINING]]),0)</f>
        <v>0</v>
      </c>
      <c r="Q216" s="100">
        <f>IF(DataCollect[[#This Row],[Current Condition]]="Fair",(-0.5*LifeExpect[[#This Row],[LIFE REMAINING]]),0)</f>
        <v>0</v>
      </c>
      <c r="R216" s="100">
        <f t="shared" si="9"/>
        <v>0</v>
      </c>
      <c r="S216" s="100">
        <f>IF((LifeExpect[[#This Row],[NORMAL]]-('1. Basic Information'!$F$7-DataCollect[[#This Row],[Installation Year]]))&gt;0, LifeExpect[[#This Row],[NORMAL]]-('1. Basic Information'!$F$7-DataCollect[[#This Row],[Installation Year]]), 0)</f>
        <v>0</v>
      </c>
      <c r="T216" s="100">
        <f t="shared" si="10"/>
        <v>0</v>
      </c>
      <c r="U216" s="100">
        <f t="shared" si="12"/>
        <v>0</v>
      </c>
    </row>
    <row r="217" spans="1:21" x14ac:dyDescent="0.25">
      <c r="A217" s="100">
        <f>IF(DataCollect[[#This Row],[Category]]="Pump",15,0)</f>
        <v>0</v>
      </c>
      <c r="B217" s="100">
        <f>IF(DataCollect[[#This Row],[Category]]="Hydrant",50,0)</f>
        <v>0</v>
      </c>
      <c r="C217" s="100">
        <f>IF(DataCollect[[#This Row],[Category]]="Meter",15,0)</f>
        <v>0</v>
      </c>
      <c r="D217" s="100">
        <f>IF(DataCollect[[#This Row],[Category]]="Pipe",35,0)</f>
        <v>0</v>
      </c>
      <c r="E217" s="100">
        <f>IF(DataCollect[[#This Row],[Category]]="Source",35,0)</f>
        <v>0</v>
      </c>
      <c r="F217" s="100">
        <f>IF(DataCollect[[#This Row],[Category]]="Tank",50,0)</f>
        <v>0</v>
      </c>
      <c r="G217" s="100">
        <f>IF(DataCollect[[#This Row],[Category]]="Analytical",10,0)</f>
        <v>0</v>
      </c>
      <c r="H217" s="100">
        <f>IF(DataCollect[[#This Row],[Category]]="Treatment",10,0)</f>
        <v>0</v>
      </c>
      <c r="I217" s="100">
        <f>IF(DataCollect[[#This Row],[Category]]="Valve",35,0)</f>
        <v>0</v>
      </c>
      <c r="J217" s="100">
        <f>IF(DataCollect[[#This Row],[Category]]="Control",15,0)</f>
        <v>0</v>
      </c>
      <c r="K217" s="100">
        <f>IF(DataCollect[[#This Row],[Category]]="Safety",10,0)</f>
        <v>0</v>
      </c>
      <c r="L217" s="100">
        <f>IF(DataCollect[[#This Row],[Category]]="Building",50,0)</f>
        <v>0</v>
      </c>
      <c r="M217" s="100">
        <f>IF(DataCollect[[#This Row],[Category]]="Vehicle",8,0)</f>
        <v>0</v>
      </c>
      <c r="N217" s="100">
        <f>IF(DataCollect[[#This Row],[Category]]="Generators",20,0)</f>
        <v>0</v>
      </c>
      <c r="O217" s="100">
        <f>IF(DataCollect[[#This Row],[Category]]="Other",15,0)</f>
        <v>0</v>
      </c>
      <c r="P217" s="100">
        <f>IF(DataCollect[[#This Row],[Current Condition]]="Bad",(-1*LifeExpect[[#This Row],[LIFE REMAINING]]),0)</f>
        <v>0</v>
      </c>
      <c r="Q217" s="100">
        <f>IF(DataCollect[[#This Row],[Current Condition]]="Fair",(-0.5*LifeExpect[[#This Row],[LIFE REMAINING]]),0)</f>
        <v>0</v>
      </c>
      <c r="R217" s="100">
        <f t="shared" si="9"/>
        <v>0</v>
      </c>
      <c r="S217" s="100">
        <f>IF((LifeExpect[[#This Row],[NORMAL]]-('1. Basic Information'!$F$7-DataCollect[[#This Row],[Installation Year]]))&gt;0, LifeExpect[[#This Row],[NORMAL]]-('1. Basic Information'!$F$7-DataCollect[[#This Row],[Installation Year]]), 0)</f>
        <v>0</v>
      </c>
      <c r="T217" s="100">
        <f t="shared" si="10"/>
        <v>0</v>
      </c>
      <c r="U217" s="100">
        <f t="shared" si="12"/>
        <v>0</v>
      </c>
    </row>
    <row r="218" spans="1:21" x14ac:dyDescent="0.25">
      <c r="A218" s="100">
        <f>IF(DataCollect[[#This Row],[Category]]="Pump",15,0)</f>
        <v>0</v>
      </c>
      <c r="B218" s="100">
        <f>IF(DataCollect[[#This Row],[Category]]="Hydrant",50,0)</f>
        <v>0</v>
      </c>
      <c r="C218" s="100">
        <f>IF(DataCollect[[#This Row],[Category]]="Meter",15,0)</f>
        <v>0</v>
      </c>
      <c r="D218" s="100">
        <f>IF(DataCollect[[#This Row],[Category]]="Pipe",35,0)</f>
        <v>0</v>
      </c>
      <c r="E218" s="100">
        <f>IF(DataCollect[[#This Row],[Category]]="Source",35,0)</f>
        <v>0</v>
      </c>
      <c r="F218" s="100">
        <f>IF(DataCollect[[#This Row],[Category]]="Tank",50,0)</f>
        <v>0</v>
      </c>
      <c r="G218" s="100">
        <f>IF(DataCollect[[#This Row],[Category]]="Analytical",10,0)</f>
        <v>0</v>
      </c>
      <c r="H218" s="100">
        <f>IF(DataCollect[[#This Row],[Category]]="Treatment",10,0)</f>
        <v>0</v>
      </c>
      <c r="I218" s="100">
        <f>IF(DataCollect[[#This Row],[Category]]="Valve",35,0)</f>
        <v>0</v>
      </c>
      <c r="J218" s="100">
        <f>IF(DataCollect[[#This Row],[Category]]="Control",15,0)</f>
        <v>0</v>
      </c>
      <c r="K218" s="100">
        <f>IF(DataCollect[[#This Row],[Category]]="Safety",10,0)</f>
        <v>0</v>
      </c>
      <c r="L218" s="100">
        <f>IF(DataCollect[[#This Row],[Category]]="Building",50,0)</f>
        <v>0</v>
      </c>
      <c r="M218" s="100">
        <f>IF(DataCollect[[#This Row],[Category]]="Vehicle",8,0)</f>
        <v>0</v>
      </c>
      <c r="N218" s="100">
        <f>IF(DataCollect[[#This Row],[Category]]="Generators",20,0)</f>
        <v>0</v>
      </c>
      <c r="O218" s="100">
        <f>IF(DataCollect[[#This Row],[Category]]="Other",15,0)</f>
        <v>0</v>
      </c>
      <c r="P218" s="100">
        <f>IF(DataCollect[[#This Row],[Current Condition]]="Bad",(-1*LifeExpect[[#This Row],[LIFE REMAINING]]),0)</f>
        <v>0</v>
      </c>
      <c r="Q218" s="100">
        <f>IF(DataCollect[[#This Row],[Current Condition]]="Fair",(-0.5*LifeExpect[[#This Row],[LIFE REMAINING]]),0)</f>
        <v>0</v>
      </c>
      <c r="R218" s="100">
        <f t="shared" si="9"/>
        <v>0</v>
      </c>
      <c r="S218" s="100">
        <f>IF((LifeExpect[[#This Row],[NORMAL]]-('1. Basic Information'!$F$7-DataCollect[[#This Row],[Installation Year]]))&gt;0, LifeExpect[[#This Row],[NORMAL]]-('1. Basic Information'!$F$7-DataCollect[[#This Row],[Installation Year]]), 0)</f>
        <v>0</v>
      </c>
      <c r="T218" s="100">
        <f t="shared" si="10"/>
        <v>0</v>
      </c>
      <c r="U218" s="100">
        <f t="shared" si="12"/>
        <v>0</v>
      </c>
    </row>
    <row r="219" spans="1:21" x14ac:dyDescent="0.25">
      <c r="A219" s="100">
        <f>IF(DataCollect[[#This Row],[Category]]="Pump",15,0)</f>
        <v>0</v>
      </c>
      <c r="B219" s="100">
        <f>IF(DataCollect[[#This Row],[Category]]="Hydrant",50,0)</f>
        <v>0</v>
      </c>
      <c r="C219" s="100">
        <f>IF(DataCollect[[#This Row],[Category]]="Meter",15,0)</f>
        <v>0</v>
      </c>
      <c r="D219" s="100">
        <f>IF(DataCollect[[#This Row],[Category]]="Pipe",35,0)</f>
        <v>0</v>
      </c>
      <c r="E219" s="100">
        <f>IF(DataCollect[[#This Row],[Category]]="Source",35,0)</f>
        <v>0</v>
      </c>
      <c r="F219" s="100">
        <f>IF(DataCollect[[#This Row],[Category]]="Tank",50,0)</f>
        <v>0</v>
      </c>
      <c r="G219" s="100">
        <f>IF(DataCollect[[#This Row],[Category]]="Analytical",10,0)</f>
        <v>0</v>
      </c>
      <c r="H219" s="100">
        <f>IF(DataCollect[[#This Row],[Category]]="Treatment",10,0)</f>
        <v>0</v>
      </c>
      <c r="I219" s="100">
        <f>IF(DataCollect[[#This Row],[Category]]="Valve",35,0)</f>
        <v>0</v>
      </c>
      <c r="J219" s="100">
        <f>IF(DataCollect[[#This Row],[Category]]="Control",15,0)</f>
        <v>0</v>
      </c>
      <c r="K219" s="100">
        <f>IF(DataCollect[[#This Row],[Category]]="Safety",10,0)</f>
        <v>0</v>
      </c>
      <c r="L219" s="100">
        <f>IF(DataCollect[[#This Row],[Category]]="Building",50,0)</f>
        <v>0</v>
      </c>
      <c r="M219" s="100">
        <f>IF(DataCollect[[#This Row],[Category]]="Vehicle",8,0)</f>
        <v>0</v>
      </c>
      <c r="N219" s="100">
        <f>IF(DataCollect[[#This Row],[Category]]="Generators",20,0)</f>
        <v>0</v>
      </c>
      <c r="O219" s="100">
        <f>IF(DataCollect[[#This Row],[Category]]="Other",15,0)</f>
        <v>0</v>
      </c>
      <c r="P219" s="100">
        <f>IF(DataCollect[[#This Row],[Current Condition]]="Bad",(-1*LifeExpect[[#This Row],[LIFE REMAINING]]),0)</f>
        <v>0</v>
      </c>
      <c r="Q219" s="100">
        <f>IF(DataCollect[[#This Row],[Current Condition]]="Fair",(-0.5*LifeExpect[[#This Row],[LIFE REMAINING]]),0)</f>
        <v>0</v>
      </c>
      <c r="R219" s="100">
        <f t="shared" si="9"/>
        <v>0</v>
      </c>
      <c r="S219" s="100">
        <f>IF((LifeExpect[[#This Row],[NORMAL]]-('1. Basic Information'!$F$7-DataCollect[[#This Row],[Installation Year]]))&gt;0, LifeExpect[[#This Row],[NORMAL]]-('1. Basic Information'!$F$7-DataCollect[[#This Row],[Installation Year]]), 0)</f>
        <v>0</v>
      </c>
      <c r="T219" s="100">
        <f t="shared" si="10"/>
        <v>0</v>
      </c>
      <c r="U219" s="100">
        <f t="shared" si="12"/>
        <v>0</v>
      </c>
    </row>
    <row r="220" spans="1:21" x14ac:dyDescent="0.25">
      <c r="A220" s="100">
        <f>IF(DataCollect[[#This Row],[Category]]="Pump",15,0)</f>
        <v>0</v>
      </c>
      <c r="B220" s="100">
        <f>IF(DataCollect[[#This Row],[Category]]="Hydrant",50,0)</f>
        <v>0</v>
      </c>
      <c r="C220" s="100">
        <f>IF(DataCollect[[#This Row],[Category]]="Meter",15,0)</f>
        <v>0</v>
      </c>
      <c r="D220" s="100">
        <f>IF(DataCollect[[#This Row],[Category]]="Pipe",35,0)</f>
        <v>0</v>
      </c>
      <c r="E220" s="100">
        <f>IF(DataCollect[[#This Row],[Category]]="Source",35,0)</f>
        <v>0</v>
      </c>
      <c r="F220" s="100">
        <f>IF(DataCollect[[#This Row],[Category]]="Tank",50,0)</f>
        <v>0</v>
      </c>
      <c r="G220" s="100">
        <f>IF(DataCollect[[#This Row],[Category]]="Analytical",10,0)</f>
        <v>0</v>
      </c>
      <c r="H220" s="100">
        <f>IF(DataCollect[[#This Row],[Category]]="Treatment",10,0)</f>
        <v>0</v>
      </c>
      <c r="I220" s="100">
        <f>IF(DataCollect[[#This Row],[Category]]="Valve",35,0)</f>
        <v>0</v>
      </c>
      <c r="J220" s="100">
        <f>IF(DataCollect[[#This Row],[Category]]="Control",15,0)</f>
        <v>0</v>
      </c>
      <c r="K220" s="100">
        <f>IF(DataCollect[[#This Row],[Category]]="Safety",10,0)</f>
        <v>0</v>
      </c>
      <c r="L220" s="100">
        <f>IF(DataCollect[[#This Row],[Category]]="Building",50,0)</f>
        <v>0</v>
      </c>
      <c r="M220" s="100">
        <f>IF(DataCollect[[#This Row],[Category]]="Vehicle",8,0)</f>
        <v>0</v>
      </c>
      <c r="N220" s="100">
        <f>IF(DataCollect[[#This Row],[Category]]="Generators",20,0)</f>
        <v>0</v>
      </c>
      <c r="O220" s="100">
        <f>IF(DataCollect[[#This Row],[Category]]="Other",15,0)</f>
        <v>0</v>
      </c>
      <c r="P220" s="100">
        <f>IF(DataCollect[[#This Row],[Current Condition]]="Bad",(-1*LifeExpect[[#This Row],[LIFE REMAINING]]),0)</f>
        <v>0</v>
      </c>
      <c r="Q220" s="100">
        <f>IF(DataCollect[[#This Row],[Current Condition]]="Fair",(-0.5*LifeExpect[[#This Row],[LIFE REMAINING]]),0)</f>
        <v>0</v>
      </c>
      <c r="R220" s="100">
        <f t="shared" si="9"/>
        <v>0</v>
      </c>
      <c r="S220" s="100">
        <f>IF((LifeExpect[[#This Row],[NORMAL]]-('1. Basic Information'!$F$7-DataCollect[[#This Row],[Installation Year]]))&gt;0, LifeExpect[[#This Row],[NORMAL]]-('1. Basic Information'!$F$7-DataCollect[[#This Row],[Installation Year]]), 0)</f>
        <v>0</v>
      </c>
      <c r="T220" s="100">
        <f t="shared" si="10"/>
        <v>0</v>
      </c>
      <c r="U220" s="100">
        <f t="shared" si="12"/>
        <v>0</v>
      </c>
    </row>
    <row r="221" spans="1:21" x14ac:dyDescent="0.25">
      <c r="A221" s="100">
        <f>IF(DataCollect[[#This Row],[Category]]="Pump",15,0)</f>
        <v>0</v>
      </c>
      <c r="B221" s="100">
        <f>IF(DataCollect[[#This Row],[Category]]="Hydrant",50,0)</f>
        <v>0</v>
      </c>
      <c r="C221" s="100">
        <f>IF(DataCollect[[#This Row],[Category]]="Meter",15,0)</f>
        <v>0</v>
      </c>
      <c r="D221" s="100">
        <f>IF(DataCollect[[#This Row],[Category]]="Pipe",35,0)</f>
        <v>0</v>
      </c>
      <c r="E221" s="100">
        <f>IF(DataCollect[[#This Row],[Category]]="Source",35,0)</f>
        <v>0</v>
      </c>
      <c r="F221" s="100">
        <f>IF(DataCollect[[#This Row],[Category]]="Tank",50,0)</f>
        <v>0</v>
      </c>
      <c r="G221" s="100">
        <f>IF(DataCollect[[#This Row],[Category]]="Analytical",10,0)</f>
        <v>0</v>
      </c>
      <c r="H221" s="100">
        <f>IF(DataCollect[[#This Row],[Category]]="Treatment",10,0)</f>
        <v>0</v>
      </c>
      <c r="I221" s="100">
        <f>IF(DataCollect[[#This Row],[Category]]="Valve",35,0)</f>
        <v>0</v>
      </c>
      <c r="J221" s="100">
        <f>IF(DataCollect[[#This Row],[Category]]="Control",15,0)</f>
        <v>0</v>
      </c>
      <c r="K221" s="100">
        <f>IF(DataCollect[[#This Row],[Category]]="Safety",10,0)</f>
        <v>0</v>
      </c>
      <c r="L221" s="100">
        <f>IF(DataCollect[[#This Row],[Category]]="Building",50,0)</f>
        <v>0</v>
      </c>
      <c r="M221" s="100">
        <f>IF(DataCollect[[#This Row],[Category]]="Vehicle",8,0)</f>
        <v>0</v>
      </c>
      <c r="N221" s="100">
        <f>IF(DataCollect[[#This Row],[Category]]="Generators",20,0)</f>
        <v>0</v>
      </c>
      <c r="O221" s="100">
        <f>IF(DataCollect[[#This Row],[Category]]="Other",15,0)</f>
        <v>0</v>
      </c>
      <c r="P221" s="100">
        <f>IF(DataCollect[[#This Row],[Current Condition]]="Bad",(-1*LifeExpect[[#This Row],[LIFE REMAINING]]),0)</f>
        <v>0</v>
      </c>
      <c r="Q221" s="100">
        <f>IF(DataCollect[[#This Row],[Current Condition]]="Fair",(-0.5*LifeExpect[[#This Row],[LIFE REMAINING]]),0)</f>
        <v>0</v>
      </c>
      <c r="R221" s="100">
        <f t="shared" si="9"/>
        <v>0</v>
      </c>
      <c r="S221" s="100">
        <f>IF((LifeExpect[[#This Row],[NORMAL]]-('1. Basic Information'!$F$7-DataCollect[[#This Row],[Installation Year]]))&gt;0, LifeExpect[[#This Row],[NORMAL]]-('1. Basic Information'!$F$7-DataCollect[[#This Row],[Installation Year]]), 0)</f>
        <v>0</v>
      </c>
      <c r="T221" s="100">
        <f t="shared" si="10"/>
        <v>0</v>
      </c>
      <c r="U221" s="100">
        <f t="shared" si="12"/>
        <v>0</v>
      </c>
    </row>
    <row r="222" spans="1:21" x14ac:dyDescent="0.25">
      <c r="A222" s="100">
        <f>IF(DataCollect[[#This Row],[Category]]="Pump",15,0)</f>
        <v>0</v>
      </c>
      <c r="B222" s="100">
        <f>IF(DataCollect[[#This Row],[Category]]="Hydrant",50,0)</f>
        <v>0</v>
      </c>
      <c r="C222" s="100">
        <f>IF(DataCollect[[#This Row],[Category]]="Meter",15,0)</f>
        <v>0</v>
      </c>
      <c r="D222" s="100">
        <f>IF(DataCollect[[#This Row],[Category]]="Pipe",35,0)</f>
        <v>0</v>
      </c>
      <c r="E222" s="100">
        <f>IF(DataCollect[[#This Row],[Category]]="Source",35,0)</f>
        <v>0</v>
      </c>
      <c r="F222" s="100">
        <f>IF(DataCollect[[#This Row],[Category]]="Tank",50,0)</f>
        <v>0</v>
      </c>
      <c r="G222" s="100">
        <f>IF(DataCollect[[#This Row],[Category]]="Analytical",10,0)</f>
        <v>0</v>
      </c>
      <c r="H222" s="100">
        <f>IF(DataCollect[[#This Row],[Category]]="Treatment",10,0)</f>
        <v>0</v>
      </c>
      <c r="I222" s="100">
        <f>IF(DataCollect[[#This Row],[Category]]="Valve",35,0)</f>
        <v>0</v>
      </c>
      <c r="J222" s="100">
        <f>IF(DataCollect[[#This Row],[Category]]="Control",15,0)</f>
        <v>0</v>
      </c>
      <c r="K222" s="100">
        <f>IF(DataCollect[[#This Row],[Category]]="Safety",10,0)</f>
        <v>0</v>
      </c>
      <c r="L222" s="100">
        <f>IF(DataCollect[[#This Row],[Category]]="Building",50,0)</f>
        <v>0</v>
      </c>
      <c r="M222" s="100">
        <f>IF(DataCollect[[#This Row],[Category]]="Vehicle",8,0)</f>
        <v>0</v>
      </c>
      <c r="N222" s="100">
        <f>IF(DataCollect[[#This Row],[Category]]="Generators",20,0)</f>
        <v>0</v>
      </c>
      <c r="O222" s="100">
        <f>IF(DataCollect[[#This Row],[Category]]="Other",15,0)</f>
        <v>0</v>
      </c>
      <c r="P222" s="100">
        <f>IF(DataCollect[[#This Row],[Current Condition]]="Bad",(-1*LifeExpect[[#This Row],[LIFE REMAINING]]),0)</f>
        <v>0</v>
      </c>
      <c r="Q222" s="100">
        <f>IF(DataCollect[[#This Row],[Current Condition]]="Fair",(-0.5*LifeExpect[[#This Row],[LIFE REMAINING]]),0)</f>
        <v>0</v>
      </c>
      <c r="R222" s="100">
        <f t="shared" si="9"/>
        <v>0</v>
      </c>
      <c r="S222" s="100">
        <f>IF((LifeExpect[[#This Row],[NORMAL]]-('1. Basic Information'!$F$7-DataCollect[[#This Row],[Installation Year]]))&gt;0, LifeExpect[[#This Row],[NORMAL]]-('1. Basic Information'!$F$7-DataCollect[[#This Row],[Installation Year]]), 0)</f>
        <v>0</v>
      </c>
      <c r="T222" s="100">
        <f t="shared" si="10"/>
        <v>0</v>
      </c>
      <c r="U222" s="100">
        <f t="shared" si="12"/>
        <v>0</v>
      </c>
    </row>
    <row r="223" spans="1:21" x14ac:dyDescent="0.25">
      <c r="A223" s="100">
        <f>IF(DataCollect[[#This Row],[Category]]="Pump",15,0)</f>
        <v>0</v>
      </c>
      <c r="B223" s="100">
        <f>IF(DataCollect[[#This Row],[Category]]="Hydrant",50,0)</f>
        <v>0</v>
      </c>
      <c r="C223" s="100">
        <f>IF(DataCollect[[#This Row],[Category]]="Meter",15,0)</f>
        <v>0</v>
      </c>
      <c r="D223" s="100">
        <f>IF(DataCollect[[#This Row],[Category]]="Pipe",35,0)</f>
        <v>0</v>
      </c>
      <c r="E223" s="100">
        <f>IF(DataCollect[[#This Row],[Category]]="Source",35,0)</f>
        <v>0</v>
      </c>
      <c r="F223" s="100">
        <f>IF(DataCollect[[#This Row],[Category]]="Tank",50,0)</f>
        <v>0</v>
      </c>
      <c r="G223" s="100">
        <f>IF(DataCollect[[#This Row],[Category]]="Analytical",10,0)</f>
        <v>0</v>
      </c>
      <c r="H223" s="100">
        <f>IF(DataCollect[[#This Row],[Category]]="Treatment",10,0)</f>
        <v>0</v>
      </c>
      <c r="I223" s="100">
        <f>IF(DataCollect[[#This Row],[Category]]="Valve",35,0)</f>
        <v>0</v>
      </c>
      <c r="J223" s="100">
        <f>IF(DataCollect[[#This Row],[Category]]="Control",15,0)</f>
        <v>0</v>
      </c>
      <c r="K223" s="100">
        <f>IF(DataCollect[[#This Row],[Category]]="Safety",10,0)</f>
        <v>0</v>
      </c>
      <c r="L223" s="100">
        <f>IF(DataCollect[[#This Row],[Category]]="Building",50,0)</f>
        <v>0</v>
      </c>
      <c r="M223" s="100">
        <f>IF(DataCollect[[#This Row],[Category]]="Vehicle",8,0)</f>
        <v>0</v>
      </c>
      <c r="N223" s="100">
        <f>IF(DataCollect[[#This Row],[Category]]="Generators",20,0)</f>
        <v>0</v>
      </c>
      <c r="O223" s="100">
        <f>IF(DataCollect[[#This Row],[Category]]="Other",15,0)</f>
        <v>0</v>
      </c>
      <c r="P223" s="100">
        <f>IF(DataCollect[[#This Row],[Current Condition]]="Bad",(-1*LifeExpect[[#This Row],[LIFE REMAINING]]),0)</f>
        <v>0</v>
      </c>
      <c r="Q223" s="100">
        <f>IF(DataCollect[[#This Row],[Current Condition]]="Fair",(-0.5*LifeExpect[[#This Row],[LIFE REMAINING]]),0)</f>
        <v>0</v>
      </c>
      <c r="R223" s="100">
        <f t="shared" si="9"/>
        <v>0</v>
      </c>
      <c r="S223" s="100">
        <f>IF((LifeExpect[[#This Row],[NORMAL]]-('1. Basic Information'!$F$7-DataCollect[[#This Row],[Installation Year]]))&gt;0, LifeExpect[[#This Row],[NORMAL]]-('1. Basic Information'!$F$7-DataCollect[[#This Row],[Installation Year]]), 0)</f>
        <v>0</v>
      </c>
      <c r="T223" s="100">
        <f t="shared" si="10"/>
        <v>0</v>
      </c>
      <c r="U223" s="100">
        <f t="shared" si="12"/>
        <v>0</v>
      </c>
    </row>
    <row r="224" spans="1:21" x14ac:dyDescent="0.25">
      <c r="A224" s="100">
        <f>IF(DataCollect[[#This Row],[Category]]="Pump",15,0)</f>
        <v>0</v>
      </c>
      <c r="B224" s="100">
        <f>IF(DataCollect[[#This Row],[Category]]="Hydrant",50,0)</f>
        <v>0</v>
      </c>
      <c r="C224" s="100">
        <f>IF(DataCollect[[#This Row],[Category]]="Meter",15,0)</f>
        <v>0</v>
      </c>
      <c r="D224" s="100">
        <f>IF(DataCollect[[#This Row],[Category]]="Pipe",35,0)</f>
        <v>0</v>
      </c>
      <c r="E224" s="100">
        <f>IF(DataCollect[[#This Row],[Category]]="Source",35,0)</f>
        <v>0</v>
      </c>
      <c r="F224" s="100">
        <f>IF(DataCollect[[#This Row],[Category]]="Tank",50,0)</f>
        <v>0</v>
      </c>
      <c r="G224" s="100">
        <f>IF(DataCollect[[#This Row],[Category]]="Analytical",10,0)</f>
        <v>0</v>
      </c>
      <c r="H224" s="100">
        <f>IF(DataCollect[[#This Row],[Category]]="Treatment",10,0)</f>
        <v>0</v>
      </c>
      <c r="I224" s="100">
        <f>IF(DataCollect[[#This Row],[Category]]="Valve",35,0)</f>
        <v>0</v>
      </c>
      <c r="J224" s="100">
        <f>IF(DataCollect[[#This Row],[Category]]="Control",15,0)</f>
        <v>0</v>
      </c>
      <c r="K224" s="100">
        <f>IF(DataCollect[[#This Row],[Category]]="Safety",10,0)</f>
        <v>0</v>
      </c>
      <c r="L224" s="100">
        <f>IF(DataCollect[[#This Row],[Category]]="Building",50,0)</f>
        <v>0</v>
      </c>
      <c r="M224" s="100">
        <f>IF(DataCollect[[#This Row],[Category]]="Vehicle",8,0)</f>
        <v>0</v>
      </c>
      <c r="N224" s="100">
        <f>IF(DataCollect[[#This Row],[Category]]="Generators",20,0)</f>
        <v>0</v>
      </c>
      <c r="O224" s="100">
        <f>IF(DataCollect[[#This Row],[Category]]="Other",15,0)</f>
        <v>0</v>
      </c>
      <c r="P224" s="100">
        <f>IF(DataCollect[[#This Row],[Current Condition]]="Bad",(-1*LifeExpect[[#This Row],[LIFE REMAINING]]),0)</f>
        <v>0</v>
      </c>
      <c r="Q224" s="100">
        <f>IF(DataCollect[[#This Row],[Current Condition]]="Fair",(-0.5*LifeExpect[[#This Row],[LIFE REMAINING]]),0)</f>
        <v>0</v>
      </c>
      <c r="R224" s="100">
        <f t="shared" si="9"/>
        <v>0</v>
      </c>
      <c r="S224" s="100">
        <f>IF((LifeExpect[[#This Row],[NORMAL]]-('1. Basic Information'!$F$7-DataCollect[[#This Row],[Installation Year]]))&gt;0, LifeExpect[[#This Row],[NORMAL]]-('1. Basic Information'!$F$7-DataCollect[[#This Row],[Installation Year]]), 0)</f>
        <v>0</v>
      </c>
      <c r="T224" s="100">
        <f t="shared" si="10"/>
        <v>0</v>
      </c>
      <c r="U224" s="100">
        <f t="shared" si="12"/>
        <v>0</v>
      </c>
    </row>
    <row r="225" spans="1:21" x14ac:dyDescent="0.25">
      <c r="A225" s="100">
        <f>IF(DataCollect[[#This Row],[Category]]="Pump",15,0)</f>
        <v>0</v>
      </c>
      <c r="B225" s="100">
        <f>IF(DataCollect[[#This Row],[Category]]="Hydrant",50,0)</f>
        <v>0</v>
      </c>
      <c r="C225" s="100">
        <f>IF(DataCollect[[#This Row],[Category]]="Meter",15,0)</f>
        <v>0</v>
      </c>
      <c r="D225" s="100">
        <f>IF(DataCollect[[#This Row],[Category]]="Pipe",35,0)</f>
        <v>0</v>
      </c>
      <c r="E225" s="100">
        <f>IF(DataCollect[[#This Row],[Category]]="Source",35,0)</f>
        <v>0</v>
      </c>
      <c r="F225" s="100">
        <f>IF(DataCollect[[#This Row],[Category]]="Tank",50,0)</f>
        <v>0</v>
      </c>
      <c r="G225" s="100">
        <f>IF(DataCollect[[#This Row],[Category]]="Analytical",10,0)</f>
        <v>0</v>
      </c>
      <c r="H225" s="100">
        <f>IF(DataCollect[[#This Row],[Category]]="Treatment",10,0)</f>
        <v>0</v>
      </c>
      <c r="I225" s="100">
        <f>IF(DataCollect[[#This Row],[Category]]="Valve",35,0)</f>
        <v>0</v>
      </c>
      <c r="J225" s="100">
        <f>IF(DataCollect[[#This Row],[Category]]="Control",15,0)</f>
        <v>0</v>
      </c>
      <c r="K225" s="100">
        <f>IF(DataCollect[[#This Row],[Category]]="Safety",10,0)</f>
        <v>0</v>
      </c>
      <c r="L225" s="100">
        <f>IF(DataCollect[[#This Row],[Category]]="Building",50,0)</f>
        <v>0</v>
      </c>
      <c r="M225" s="100">
        <f>IF(DataCollect[[#This Row],[Category]]="Vehicle",8,0)</f>
        <v>0</v>
      </c>
      <c r="N225" s="100">
        <f>IF(DataCollect[[#This Row],[Category]]="Generators",20,0)</f>
        <v>0</v>
      </c>
      <c r="O225" s="100">
        <f>IF(DataCollect[[#This Row],[Category]]="Other",15,0)</f>
        <v>0</v>
      </c>
      <c r="P225" s="100">
        <f>IF(DataCollect[[#This Row],[Current Condition]]="Bad",(-1*LifeExpect[[#This Row],[LIFE REMAINING]]),0)</f>
        <v>0</v>
      </c>
      <c r="Q225" s="100">
        <f>IF(DataCollect[[#This Row],[Current Condition]]="Fair",(-0.5*LifeExpect[[#This Row],[LIFE REMAINING]]),0)</f>
        <v>0</v>
      </c>
      <c r="R225" s="100">
        <f t="shared" si="9"/>
        <v>0</v>
      </c>
      <c r="S225" s="100">
        <f>IF((LifeExpect[[#This Row],[NORMAL]]-('1. Basic Information'!$F$7-DataCollect[[#This Row],[Installation Year]]))&gt;0, LifeExpect[[#This Row],[NORMAL]]-('1. Basic Information'!$F$7-DataCollect[[#This Row],[Installation Year]]), 0)</f>
        <v>0</v>
      </c>
      <c r="T225" s="100">
        <f t="shared" si="10"/>
        <v>0</v>
      </c>
      <c r="U225" s="100">
        <f t="shared" si="12"/>
        <v>0</v>
      </c>
    </row>
    <row r="226" spans="1:21" x14ac:dyDescent="0.25">
      <c r="A226" s="100">
        <f>IF(DataCollect[[#This Row],[Category]]="Pump",15,0)</f>
        <v>0</v>
      </c>
      <c r="B226" s="100">
        <f>IF(DataCollect[[#This Row],[Category]]="Hydrant",50,0)</f>
        <v>0</v>
      </c>
      <c r="C226" s="100">
        <f>IF(DataCollect[[#This Row],[Category]]="Meter",15,0)</f>
        <v>0</v>
      </c>
      <c r="D226" s="100">
        <f>IF(DataCollect[[#This Row],[Category]]="Pipe",35,0)</f>
        <v>0</v>
      </c>
      <c r="E226" s="100">
        <f>IF(DataCollect[[#This Row],[Category]]="Source",35,0)</f>
        <v>0</v>
      </c>
      <c r="F226" s="100">
        <f>IF(DataCollect[[#This Row],[Category]]="Tank",50,0)</f>
        <v>0</v>
      </c>
      <c r="G226" s="100">
        <f>IF(DataCollect[[#This Row],[Category]]="Analytical",10,0)</f>
        <v>0</v>
      </c>
      <c r="H226" s="100">
        <f>IF(DataCollect[[#This Row],[Category]]="Treatment",10,0)</f>
        <v>0</v>
      </c>
      <c r="I226" s="100">
        <f>IF(DataCollect[[#This Row],[Category]]="Valve",35,0)</f>
        <v>0</v>
      </c>
      <c r="J226" s="100">
        <f>IF(DataCollect[[#This Row],[Category]]="Control",15,0)</f>
        <v>0</v>
      </c>
      <c r="K226" s="100">
        <f>IF(DataCollect[[#This Row],[Category]]="Safety",10,0)</f>
        <v>0</v>
      </c>
      <c r="L226" s="100">
        <f>IF(DataCollect[[#This Row],[Category]]="Building",50,0)</f>
        <v>0</v>
      </c>
      <c r="M226" s="100">
        <f>IF(DataCollect[[#This Row],[Category]]="Vehicle",8,0)</f>
        <v>0</v>
      </c>
      <c r="N226" s="100">
        <f>IF(DataCollect[[#This Row],[Category]]="Generators",20,0)</f>
        <v>0</v>
      </c>
      <c r="O226" s="100">
        <f>IF(DataCollect[[#This Row],[Category]]="Other",15,0)</f>
        <v>0</v>
      </c>
      <c r="P226" s="100">
        <f>IF(DataCollect[[#This Row],[Current Condition]]="Bad",(-1*LifeExpect[[#This Row],[LIFE REMAINING]]),0)</f>
        <v>0</v>
      </c>
      <c r="Q226" s="100">
        <f>IF(DataCollect[[#This Row],[Current Condition]]="Fair",(-0.5*LifeExpect[[#This Row],[LIFE REMAINING]]),0)</f>
        <v>0</v>
      </c>
      <c r="R226" s="100">
        <f t="shared" si="9"/>
        <v>0</v>
      </c>
      <c r="S226" s="100">
        <f>IF((LifeExpect[[#This Row],[NORMAL]]-('1. Basic Information'!$F$7-DataCollect[[#This Row],[Installation Year]]))&gt;0, LifeExpect[[#This Row],[NORMAL]]-('1. Basic Information'!$F$7-DataCollect[[#This Row],[Installation Year]]), 0)</f>
        <v>0</v>
      </c>
      <c r="T226" s="100">
        <f t="shared" si="10"/>
        <v>0</v>
      </c>
      <c r="U226" s="100">
        <f t="shared" si="12"/>
        <v>0</v>
      </c>
    </row>
    <row r="227" spans="1:21" x14ac:dyDescent="0.25">
      <c r="A227" s="100">
        <f>IF(DataCollect[[#This Row],[Category]]="Pump",15,0)</f>
        <v>0</v>
      </c>
      <c r="B227" s="100">
        <f>IF(DataCollect[[#This Row],[Category]]="Hydrant",50,0)</f>
        <v>0</v>
      </c>
      <c r="C227" s="100">
        <f>IF(DataCollect[[#This Row],[Category]]="Meter",15,0)</f>
        <v>0</v>
      </c>
      <c r="D227" s="100">
        <f>IF(DataCollect[[#This Row],[Category]]="Pipe",35,0)</f>
        <v>0</v>
      </c>
      <c r="E227" s="100">
        <f>IF(DataCollect[[#This Row],[Category]]="Source",35,0)</f>
        <v>0</v>
      </c>
      <c r="F227" s="100">
        <f>IF(DataCollect[[#This Row],[Category]]="Tank",50,0)</f>
        <v>0</v>
      </c>
      <c r="G227" s="100">
        <f>IF(DataCollect[[#This Row],[Category]]="Analytical",10,0)</f>
        <v>0</v>
      </c>
      <c r="H227" s="100">
        <f>IF(DataCollect[[#This Row],[Category]]="Treatment",10,0)</f>
        <v>0</v>
      </c>
      <c r="I227" s="100">
        <f>IF(DataCollect[[#This Row],[Category]]="Valve",35,0)</f>
        <v>0</v>
      </c>
      <c r="J227" s="100">
        <f>IF(DataCollect[[#This Row],[Category]]="Control",15,0)</f>
        <v>0</v>
      </c>
      <c r="K227" s="100">
        <f>IF(DataCollect[[#This Row],[Category]]="Safety",10,0)</f>
        <v>0</v>
      </c>
      <c r="L227" s="100">
        <f>IF(DataCollect[[#This Row],[Category]]="Building",50,0)</f>
        <v>0</v>
      </c>
      <c r="M227" s="100">
        <f>IF(DataCollect[[#This Row],[Category]]="Vehicle",8,0)</f>
        <v>0</v>
      </c>
      <c r="N227" s="100">
        <f>IF(DataCollect[[#This Row],[Category]]="Generators",20,0)</f>
        <v>0</v>
      </c>
      <c r="O227" s="100">
        <f>IF(DataCollect[[#This Row],[Category]]="Other",15,0)</f>
        <v>0</v>
      </c>
      <c r="P227" s="100">
        <f>IF(DataCollect[[#This Row],[Current Condition]]="Bad",(-1*LifeExpect[[#This Row],[LIFE REMAINING]]),0)</f>
        <v>0</v>
      </c>
      <c r="Q227" s="100">
        <f>IF(DataCollect[[#This Row],[Current Condition]]="Fair",(-0.5*LifeExpect[[#This Row],[LIFE REMAINING]]),0)</f>
        <v>0</v>
      </c>
      <c r="R227" s="100">
        <f t="shared" si="9"/>
        <v>0</v>
      </c>
      <c r="S227" s="100">
        <f>IF((LifeExpect[[#This Row],[NORMAL]]-('1. Basic Information'!$F$7-DataCollect[[#This Row],[Installation Year]]))&gt;0, LifeExpect[[#This Row],[NORMAL]]-('1. Basic Information'!$F$7-DataCollect[[#This Row],[Installation Year]]), 0)</f>
        <v>0</v>
      </c>
      <c r="T227" s="100">
        <f t="shared" si="10"/>
        <v>0</v>
      </c>
      <c r="U227" s="100">
        <f t="shared" si="12"/>
        <v>0</v>
      </c>
    </row>
    <row r="228" spans="1:21" x14ac:dyDescent="0.25">
      <c r="A228" s="100">
        <f>IF(DataCollect[[#This Row],[Category]]="Pump",15,0)</f>
        <v>0</v>
      </c>
      <c r="B228" s="100">
        <f>IF(DataCollect[[#This Row],[Category]]="Hydrant",50,0)</f>
        <v>0</v>
      </c>
      <c r="C228" s="100">
        <f>IF(DataCollect[[#This Row],[Category]]="Meter",15,0)</f>
        <v>0</v>
      </c>
      <c r="D228" s="100">
        <f>IF(DataCollect[[#This Row],[Category]]="Pipe",35,0)</f>
        <v>0</v>
      </c>
      <c r="E228" s="100">
        <f>IF(DataCollect[[#This Row],[Category]]="Source",35,0)</f>
        <v>0</v>
      </c>
      <c r="F228" s="100">
        <f>IF(DataCollect[[#This Row],[Category]]="Tank",50,0)</f>
        <v>0</v>
      </c>
      <c r="G228" s="100">
        <f>IF(DataCollect[[#This Row],[Category]]="Analytical",10,0)</f>
        <v>0</v>
      </c>
      <c r="H228" s="100">
        <f>IF(DataCollect[[#This Row],[Category]]="Treatment",10,0)</f>
        <v>0</v>
      </c>
      <c r="I228" s="100">
        <f>IF(DataCollect[[#This Row],[Category]]="Valve",35,0)</f>
        <v>0</v>
      </c>
      <c r="J228" s="100">
        <f>IF(DataCollect[[#This Row],[Category]]="Control",15,0)</f>
        <v>0</v>
      </c>
      <c r="K228" s="100">
        <f>IF(DataCollect[[#This Row],[Category]]="Safety",10,0)</f>
        <v>0</v>
      </c>
      <c r="L228" s="100">
        <f>IF(DataCollect[[#This Row],[Category]]="Building",50,0)</f>
        <v>0</v>
      </c>
      <c r="M228" s="100">
        <f>IF(DataCollect[[#This Row],[Category]]="Vehicle",8,0)</f>
        <v>0</v>
      </c>
      <c r="N228" s="100">
        <f>IF(DataCollect[[#This Row],[Category]]="Generators",20,0)</f>
        <v>0</v>
      </c>
      <c r="O228" s="100">
        <f>IF(DataCollect[[#This Row],[Category]]="Other",15,0)</f>
        <v>0</v>
      </c>
      <c r="P228" s="100">
        <f>IF(DataCollect[[#This Row],[Current Condition]]="Bad",(-1*LifeExpect[[#This Row],[LIFE REMAINING]]),0)</f>
        <v>0</v>
      </c>
      <c r="Q228" s="100">
        <f>IF(DataCollect[[#This Row],[Current Condition]]="Fair",(-0.5*LifeExpect[[#This Row],[LIFE REMAINING]]),0)</f>
        <v>0</v>
      </c>
      <c r="R228" s="100">
        <f t="shared" si="9"/>
        <v>0</v>
      </c>
      <c r="S228" s="100">
        <f>IF((LifeExpect[[#This Row],[NORMAL]]-('1. Basic Information'!$F$7-DataCollect[[#This Row],[Installation Year]]))&gt;0, LifeExpect[[#This Row],[NORMAL]]-('1. Basic Information'!$F$7-DataCollect[[#This Row],[Installation Year]]), 0)</f>
        <v>0</v>
      </c>
      <c r="T228" s="100">
        <f t="shared" si="10"/>
        <v>0</v>
      </c>
      <c r="U228" s="100">
        <f t="shared" si="12"/>
        <v>0</v>
      </c>
    </row>
    <row r="229" spans="1:21" x14ac:dyDescent="0.25">
      <c r="A229" s="100">
        <f>IF(DataCollect[[#This Row],[Category]]="Pump",15,0)</f>
        <v>0</v>
      </c>
      <c r="B229" s="100">
        <f>IF(DataCollect[[#This Row],[Category]]="Hydrant",50,0)</f>
        <v>0</v>
      </c>
      <c r="C229" s="100">
        <f>IF(DataCollect[[#This Row],[Category]]="Meter",15,0)</f>
        <v>0</v>
      </c>
      <c r="D229" s="100">
        <f>IF(DataCollect[[#This Row],[Category]]="Pipe",35,0)</f>
        <v>0</v>
      </c>
      <c r="E229" s="100">
        <f>IF(DataCollect[[#This Row],[Category]]="Source",35,0)</f>
        <v>0</v>
      </c>
      <c r="F229" s="100">
        <f>IF(DataCollect[[#This Row],[Category]]="Tank",50,0)</f>
        <v>0</v>
      </c>
      <c r="G229" s="100">
        <f>IF(DataCollect[[#This Row],[Category]]="Analytical",10,0)</f>
        <v>0</v>
      </c>
      <c r="H229" s="100">
        <f>IF(DataCollect[[#This Row],[Category]]="Treatment",10,0)</f>
        <v>0</v>
      </c>
      <c r="I229" s="100">
        <f>IF(DataCollect[[#This Row],[Category]]="Valve",35,0)</f>
        <v>0</v>
      </c>
      <c r="J229" s="100">
        <f>IF(DataCollect[[#This Row],[Category]]="Control",15,0)</f>
        <v>0</v>
      </c>
      <c r="K229" s="100">
        <f>IF(DataCollect[[#This Row],[Category]]="Safety",10,0)</f>
        <v>0</v>
      </c>
      <c r="L229" s="100">
        <f>IF(DataCollect[[#This Row],[Category]]="Building",50,0)</f>
        <v>0</v>
      </c>
      <c r="M229" s="100">
        <f>IF(DataCollect[[#This Row],[Category]]="Vehicle",8,0)</f>
        <v>0</v>
      </c>
      <c r="N229" s="100">
        <f>IF(DataCollect[[#This Row],[Category]]="Generators",20,0)</f>
        <v>0</v>
      </c>
      <c r="O229" s="100">
        <f>IF(DataCollect[[#This Row],[Category]]="Other",15,0)</f>
        <v>0</v>
      </c>
      <c r="P229" s="100">
        <f>IF(DataCollect[[#This Row],[Current Condition]]="Bad",(-1*LifeExpect[[#This Row],[LIFE REMAINING]]),0)</f>
        <v>0</v>
      </c>
      <c r="Q229" s="100">
        <f>IF(DataCollect[[#This Row],[Current Condition]]="Fair",(-0.5*LifeExpect[[#This Row],[LIFE REMAINING]]),0)</f>
        <v>0</v>
      </c>
      <c r="R229" s="100">
        <f t="shared" si="9"/>
        <v>0</v>
      </c>
      <c r="S229" s="100">
        <f>IF((LifeExpect[[#This Row],[NORMAL]]-('1. Basic Information'!$F$7-DataCollect[[#This Row],[Installation Year]]))&gt;0, LifeExpect[[#This Row],[NORMAL]]-('1. Basic Information'!$F$7-DataCollect[[#This Row],[Installation Year]]), 0)</f>
        <v>0</v>
      </c>
      <c r="T229" s="100">
        <f t="shared" si="10"/>
        <v>0</v>
      </c>
      <c r="U229" s="100">
        <f t="shared" si="12"/>
        <v>0</v>
      </c>
    </row>
    <row r="230" spans="1:21" x14ac:dyDescent="0.25">
      <c r="A230" s="100">
        <f>IF(DataCollect[[#This Row],[Category]]="Pump",15,0)</f>
        <v>0</v>
      </c>
      <c r="B230" s="100">
        <f>IF(DataCollect[[#This Row],[Category]]="Hydrant",50,0)</f>
        <v>0</v>
      </c>
      <c r="C230" s="100">
        <f>IF(DataCollect[[#This Row],[Category]]="Meter",15,0)</f>
        <v>0</v>
      </c>
      <c r="D230" s="100">
        <f>IF(DataCollect[[#This Row],[Category]]="Pipe",35,0)</f>
        <v>0</v>
      </c>
      <c r="E230" s="100">
        <f>IF(DataCollect[[#This Row],[Category]]="Source",35,0)</f>
        <v>0</v>
      </c>
      <c r="F230" s="100">
        <f>IF(DataCollect[[#This Row],[Category]]="Tank",50,0)</f>
        <v>0</v>
      </c>
      <c r="G230" s="100">
        <f>IF(DataCollect[[#This Row],[Category]]="Analytical",10,0)</f>
        <v>0</v>
      </c>
      <c r="H230" s="100">
        <f>IF(DataCollect[[#This Row],[Category]]="Treatment",10,0)</f>
        <v>0</v>
      </c>
      <c r="I230" s="100">
        <f>IF(DataCollect[[#This Row],[Category]]="Valve",35,0)</f>
        <v>0</v>
      </c>
      <c r="J230" s="100">
        <f>IF(DataCollect[[#This Row],[Category]]="Control",15,0)</f>
        <v>0</v>
      </c>
      <c r="K230" s="100">
        <f>IF(DataCollect[[#This Row],[Category]]="Safety",10,0)</f>
        <v>0</v>
      </c>
      <c r="L230" s="100">
        <f>IF(DataCollect[[#This Row],[Category]]="Building",50,0)</f>
        <v>0</v>
      </c>
      <c r="M230" s="100">
        <f>IF(DataCollect[[#This Row],[Category]]="Vehicle",8,0)</f>
        <v>0</v>
      </c>
      <c r="N230" s="100">
        <f>IF(DataCollect[[#This Row],[Category]]="Generators",20,0)</f>
        <v>0</v>
      </c>
      <c r="O230" s="100">
        <f>IF(DataCollect[[#This Row],[Category]]="Other",15,0)</f>
        <v>0</v>
      </c>
      <c r="P230" s="100">
        <f>IF(DataCollect[[#This Row],[Current Condition]]="Bad",(-1*LifeExpect[[#This Row],[LIFE REMAINING]]),0)</f>
        <v>0</v>
      </c>
      <c r="Q230" s="100">
        <f>IF(DataCollect[[#This Row],[Current Condition]]="Fair",(-0.5*LifeExpect[[#This Row],[LIFE REMAINING]]),0)</f>
        <v>0</v>
      </c>
      <c r="R230" s="100">
        <f t="shared" si="9"/>
        <v>0</v>
      </c>
      <c r="S230" s="100">
        <f>IF((LifeExpect[[#This Row],[NORMAL]]-('1. Basic Information'!$F$7-DataCollect[[#This Row],[Installation Year]]))&gt;0, LifeExpect[[#This Row],[NORMAL]]-('1. Basic Information'!$F$7-DataCollect[[#This Row],[Installation Year]]), 0)</f>
        <v>0</v>
      </c>
      <c r="T230" s="100">
        <f t="shared" si="10"/>
        <v>0</v>
      </c>
      <c r="U230" s="100">
        <f t="shared" si="12"/>
        <v>0</v>
      </c>
    </row>
    <row r="231" spans="1:21" x14ac:dyDescent="0.25">
      <c r="A231" s="100">
        <f>IF(DataCollect[[#This Row],[Category]]="Pump",15,0)</f>
        <v>0</v>
      </c>
      <c r="B231" s="100">
        <f>IF(DataCollect[[#This Row],[Category]]="Hydrant",50,0)</f>
        <v>0</v>
      </c>
      <c r="C231" s="100">
        <f>IF(DataCollect[[#This Row],[Category]]="Meter",15,0)</f>
        <v>0</v>
      </c>
      <c r="D231" s="100">
        <f>IF(DataCollect[[#This Row],[Category]]="Pipe",35,0)</f>
        <v>0</v>
      </c>
      <c r="E231" s="100">
        <f>IF(DataCollect[[#This Row],[Category]]="Source",35,0)</f>
        <v>0</v>
      </c>
      <c r="F231" s="100">
        <f>IF(DataCollect[[#This Row],[Category]]="Tank",50,0)</f>
        <v>0</v>
      </c>
      <c r="G231" s="100">
        <f>IF(DataCollect[[#This Row],[Category]]="Analytical",10,0)</f>
        <v>0</v>
      </c>
      <c r="H231" s="100">
        <f>IF(DataCollect[[#This Row],[Category]]="Treatment",10,0)</f>
        <v>0</v>
      </c>
      <c r="I231" s="100">
        <f>IF(DataCollect[[#This Row],[Category]]="Valve",35,0)</f>
        <v>0</v>
      </c>
      <c r="J231" s="100">
        <f>IF(DataCollect[[#This Row],[Category]]="Control",15,0)</f>
        <v>0</v>
      </c>
      <c r="K231" s="100">
        <f>IF(DataCollect[[#This Row],[Category]]="Safety",10,0)</f>
        <v>0</v>
      </c>
      <c r="L231" s="100">
        <f>IF(DataCollect[[#This Row],[Category]]="Building",50,0)</f>
        <v>0</v>
      </c>
      <c r="M231" s="100">
        <f>IF(DataCollect[[#This Row],[Category]]="Vehicle",8,0)</f>
        <v>0</v>
      </c>
      <c r="N231" s="100">
        <f>IF(DataCollect[[#This Row],[Category]]="Generators",20,0)</f>
        <v>0</v>
      </c>
      <c r="O231" s="100">
        <f>IF(DataCollect[[#This Row],[Category]]="Other",15,0)</f>
        <v>0</v>
      </c>
      <c r="P231" s="100">
        <f>IF(DataCollect[[#This Row],[Current Condition]]="Bad",(-1*LifeExpect[[#This Row],[LIFE REMAINING]]),0)</f>
        <v>0</v>
      </c>
      <c r="Q231" s="100">
        <f>IF(DataCollect[[#This Row],[Current Condition]]="Fair",(-0.5*LifeExpect[[#This Row],[LIFE REMAINING]]),0)</f>
        <v>0</v>
      </c>
      <c r="R231" s="100">
        <f t="shared" si="9"/>
        <v>0</v>
      </c>
      <c r="S231" s="100">
        <f>IF((LifeExpect[[#This Row],[NORMAL]]-('1. Basic Information'!$F$7-DataCollect[[#This Row],[Installation Year]]))&gt;0, LifeExpect[[#This Row],[NORMAL]]-('1. Basic Information'!$F$7-DataCollect[[#This Row],[Installation Year]]), 0)</f>
        <v>0</v>
      </c>
      <c r="T231" s="100">
        <f t="shared" si="10"/>
        <v>0</v>
      </c>
      <c r="U231" s="100">
        <f t="shared" si="12"/>
        <v>0</v>
      </c>
    </row>
    <row r="232" spans="1:21" x14ac:dyDescent="0.25">
      <c r="A232" s="100">
        <f>IF(DataCollect[[#This Row],[Category]]="Pump",15,0)</f>
        <v>0</v>
      </c>
      <c r="B232" s="100">
        <f>IF(DataCollect[[#This Row],[Category]]="Hydrant",50,0)</f>
        <v>0</v>
      </c>
      <c r="C232" s="100">
        <f>IF(DataCollect[[#This Row],[Category]]="Meter",15,0)</f>
        <v>0</v>
      </c>
      <c r="D232" s="100">
        <f>IF(DataCollect[[#This Row],[Category]]="Pipe",35,0)</f>
        <v>0</v>
      </c>
      <c r="E232" s="100">
        <f>IF(DataCollect[[#This Row],[Category]]="Source",35,0)</f>
        <v>0</v>
      </c>
      <c r="F232" s="100">
        <f>IF(DataCollect[[#This Row],[Category]]="Tank",50,0)</f>
        <v>0</v>
      </c>
      <c r="G232" s="100">
        <f>IF(DataCollect[[#This Row],[Category]]="Analytical",10,0)</f>
        <v>0</v>
      </c>
      <c r="H232" s="100">
        <f>IF(DataCollect[[#This Row],[Category]]="Treatment",10,0)</f>
        <v>0</v>
      </c>
      <c r="I232" s="100">
        <f>IF(DataCollect[[#This Row],[Category]]="Valve",35,0)</f>
        <v>0</v>
      </c>
      <c r="J232" s="100">
        <f>IF(DataCollect[[#This Row],[Category]]="Control",15,0)</f>
        <v>0</v>
      </c>
      <c r="K232" s="100">
        <f>IF(DataCollect[[#This Row],[Category]]="Safety",10,0)</f>
        <v>0</v>
      </c>
      <c r="L232" s="100">
        <f>IF(DataCollect[[#This Row],[Category]]="Building",50,0)</f>
        <v>0</v>
      </c>
      <c r="M232" s="100">
        <f>IF(DataCollect[[#This Row],[Category]]="Vehicle",8,0)</f>
        <v>0</v>
      </c>
      <c r="N232" s="100">
        <f>IF(DataCollect[[#This Row],[Category]]="Generators",20,0)</f>
        <v>0</v>
      </c>
      <c r="O232" s="100">
        <f>IF(DataCollect[[#This Row],[Category]]="Other",15,0)</f>
        <v>0</v>
      </c>
      <c r="P232" s="100">
        <f>IF(DataCollect[[#This Row],[Current Condition]]="Bad",(-1*LifeExpect[[#This Row],[LIFE REMAINING]]),0)</f>
        <v>0</v>
      </c>
      <c r="Q232" s="100">
        <f>IF(DataCollect[[#This Row],[Current Condition]]="Fair",(-0.5*LifeExpect[[#This Row],[LIFE REMAINING]]),0)</f>
        <v>0</v>
      </c>
      <c r="R232" s="100">
        <f t="shared" si="9"/>
        <v>0</v>
      </c>
      <c r="S232" s="100">
        <f>IF((LifeExpect[[#This Row],[NORMAL]]-('1. Basic Information'!$F$7-DataCollect[[#This Row],[Installation Year]]))&gt;0, LifeExpect[[#This Row],[NORMAL]]-('1. Basic Information'!$F$7-DataCollect[[#This Row],[Installation Year]]), 0)</f>
        <v>0</v>
      </c>
      <c r="T232" s="100">
        <f t="shared" si="10"/>
        <v>0</v>
      </c>
      <c r="U232" s="100">
        <f t="shared" si="12"/>
        <v>0</v>
      </c>
    </row>
    <row r="233" spans="1:21" x14ac:dyDescent="0.25">
      <c r="A233" s="100">
        <f>IF(DataCollect[[#This Row],[Category]]="Pump",15,0)</f>
        <v>0</v>
      </c>
      <c r="B233" s="100">
        <f>IF(DataCollect[[#This Row],[Category]]="Hydrant",50,0)</f>
        <v>0</v>
      </c>
      <c r="C233" s="100">
        <f>IF(DataCollect[[#This Row],[Category]]="Meter",15,0)</f>
        <v>0</v>
      </c>
      <c r="D233" s="100">
        <f>IF(DataCollect[[#This Row],[Category]]="Pipe",35,0)</f>
        <v>0</v>
      </c>
      <c r="E233" s="100">
        <f>IF(DataCollect[[#This Row],[Category]]="Source",35,0)</f>
        <v>0</v>
      </c>
      <c r="F233" s="100">
        <f>IF(DataCollect[[#This Row],[Category]]="Tank",50,0)</f>
        <v>0</v>
      </c>
      <c r="G233" s="100">
        <f>IF(DataCollect[[#This Row],[Category]]="Analytical",10,0)</f>
        <v>0</v>
      </c>
      <c r="H233" s="100">
        <f>IF(DataCollect[[#This Row],[Category]]="Treatment",10,0)</f>
        <v>0</v>
      </c>
      <c r="I233" s="100">
        <f>IF(DataCollect[[#This Row],[Category]]="Valve",35,0)</f>
        <v>0</v>
      </c>
      <c r="J233" s="100">
        <f>IF(DataCollect[[#This Row],[Category]]="Control",15,0)</f>
        <v>0</v>
      </c>
      <c r="K233" s="100">
        <f>IF(DataCollect[[#This Row],[Category]]="Safety",10,0)</f>
        <v>0</v>
      </c>
      <c r="L233" s="100">
        <f>IF(DataCollect[[#This Row],[Category]]="Building",50,0)</f>
        <v>0</v>
      </c>
      <c r="M233" s="100">
        <f>IF(DataCollect[[#This Row],[Category]]="Vehicle",8,0)</f>
        <v>0</v>
      </c>
      <c r="N233" s="100">
        <f>IF(DataCollect[[#This Row],[Category]]="Generators",20,0)</f>
        <v>0</v>
      </c>
      <c r="O233" s="100">
        <f>IF(DataCollect[[#This Row],[Category]]="Other",15,0)</f>
        <v>0</v>
      </c>
      <c r="P233" s="100">
        <f>IF(DataCollect[[#This Row],[Current Condition]]="Bad",(-1*LifeExpect[[#This Row],[LIFE REMAINING]]),0)</f>
        <v>0</v>
      </c>
      <c r="Q233" s="100">
        <f>IF(DataCollect[[#This Row],[Current Condition]]="Fair",(-0.5*LifeExpect[[#This Row],[LIFE REMAINING]]),0)</f>
        <v>0</v>
      </c>
      <c r="R233" s="100">
        <f t="shared" si="9"/>
        <v>0</v>
      </c>
      <c r="S233" s="100">
        <f>IF((LifeExpect[[#This Row],[NORMAL]]-('1. Basic Information'!$F$7-DataCollect[[#This Row],[Installation Year]]))&gt;0, LifeExpect[[#This Row],[NORMAL]]-('1. Basic Information'!$F$7-DataCollect[[#This Row],[Installation Year]]), 0)</f>
        <v>0</v>
      </c>
      <c r="T233" s="100">
        <f t="shared" si="10"/>
        <v>0</v>
      </c>
      <c r="U233" s="100">
        <f t="shared" si="12"/>
        <v>0</v>
      </c>
    </row>
    <row r="234" spans="1:21" x14ac:dyDescent="0.25">
      <c r="A234" s="100">
        <f>IF(DataCollect[[#This Row],[Category]]="Pump",15,0)</f>
        <v>0</v>
      </c>
      <c r="B234" s="100">
        <f>IF(DataCollect[[#This Row],[Category]]="Hydrant",50,0)</f>
        <v>0</v>
      </c>
      <c r="C234" s="100">
        <f>IF(DataCollect[[#This Row],[Category]]="Meter",15,0)</f>
        <v>0</v>
      </c>
      <c r="D234" s="100">
        <f>IF(DataCollect[[#This Row],[Category]]="Pipe",35,0)</f>
        <v>0</v>
      </c>
      <c r="E234" s="100">
        <f>IF(DataCollect[[#This Row],[Category]]="Source",35,0)</f>
        <v>0</v>
      </c>
      <c r="F234" s="100">
        <f>IF(DataCollect[[#This Row],[Category]]="Tank",50,0)</f>
        <v>0</v>
      </c>
      <c r="G234" s="100">
        <f>IF(DataCollect[[#This Row],[Category]]="Analytical",10,0)</f>
        <v>0</v>
      </c>
      <c r="H234" s="100">
        <f>IF(DataCollect[[#This Row],[Category]]="Treatment",10,0)</f>
        <v>0</v>
      </c>
      <c r="I234" s="100">
        <f>IF(DataCollect[[#This Row],[Category]]="Valve",35,0)</f>
        <v>0</v>
      </c>
      <c r="J234" s="100">
        <f>IF(DataCollect[[#This Row],[Category]]="Control",15,0)</f>
        <v>0</v>
      </c>
      <c r="K234" s="100">
        <f>IF(DataCollect[[#This Row],[Category]]="Safety",10,0)</f>
        <v>0</v>
      </c>
      <c r="L234" s="100">
        <f>IF(DataCollect[[#This Row],[Category]]="Building",50,0)</f>
        <v>0</v>
      </c>
      <c r="M234" s="100">
        <f>IF(DataCollect[[#This Row],[Category]]="Vehicle",8,0)</f>
        <v>0</v>
      </c>
      <c r="N234" s="100">
        <f>IF(DataCollect[[#This Row],[Category]]="Generators",20,0)</f>
        <v>0</v>
      </c>
      <c r="O234" s="100">
        <f>IF(DataCollect[[#This Row],[Category]]="Other",15,0)</f>
        <v>0</v>
      </c>
      <c r="P234" s="100">
        <f>IF(DataCollect[[#This Row],[Current Condition]]="Bad",(-1*LifeExpect[[#This Row],[LIFE REMAINING]]),0)</f>
        <v>0</v>
      </c>
      <c r="Q234" s="100">
        <f>IF(DataCollect[[#This Row],[Current Condition]]="Fair",(-0.5*LifeExpect[[#This Row],[LIFE REMAINING]]),0)</f>
        <v>0</v>
      </c>
      <c r="R234" s="100">
        <f t="shared" si="9"/>
        <v>0</v>
      </c>
      <c r="S234" s="100">
        <f>IF((LifeExpect[[#This Row],[NORMAL]]-('1. Basic Information'!$F$7-DataCollect[[#This Row],[Installation Year]]))&gt;0, LifeExpect[[#This Row],[NORMAL]]-('1. Basic Information'!$F$7-DataCollect[[#This Row],[Installation Year]]), 0)</f>
        <v>0</v>
      </c>
      <c r="T234" s="100">
        <f t="shared" si="10"/>
        <v>0</v>
      </c>
      <c r="U234" s="100">
        <f t="shared" si="12"/>
        <v>0</v>
      </c>
    </row>
    <row r="235" spans="1:21" x14ac:dyDescent="0.25">
      <c r="A235" s="100">
        <f>IF(DataCollect[[#This Row],[Category]]="Pump",15,0)</f>
        <v>0</v>
      </c>
      <c r="B235" s="100">
        <f>IF(DataCollect[[#This Row],[Category]]="Hydrant",50,0)</f>
        <v>0</v>
      </c>
      <c r="C235" s="100">
        <f>IF(DataCollect[[#This Row],[Category]]="Meter",15,0)</f>
        <v>0</v>
      </c>
      <c r="D235" s="100">
        <f>IF(DataCollect[[#This Row],[Category]]="Pipe",35,0)</f>
        <v>0</v>
      </c>
      <c r="E235" s="100">
        <f>IF(DataCollect[[#This Row],[Category]]="Source",35,0)</f>
        <v>0</v>
      </c>
      <c r="F235" s="100">
        <f>IF(DataCollect[[#This Row],[Category]]="Tank",50,0)</f>
        <v>0</v>
      </c>
      <c r="G235" s="100">
        <f>IF(DataCollect[[#This Row],[Category]]="Analytical",10,0)</f>
        <v>0</v>
      </c>
      <c r="H235" s="100">
        <f>IF(DataCollect[[#This Row],[Category]]="Treatment",10,0)</f>
        <v>0</v>
      </c>
      <c r="I235" s="100">
        <f>IF(DataCollect[[#This Row],[Category]]="Valve",35,0)</f>
        <v>0</v>
      </c>
      <c r="J235" s="100">
        <f>IF(DataCollect[[#This Row],[Category]]="Control",15,0)</f>
        <v>0</v>
      </c>
      <c r="K235" s="100">
        <f>IF(DataCollect[[#This Row],[Category]]="Safety",10,0)</f>
        <v>0</v>
      </c>
      <c r="L235" s="100">
        <f>IF(DataCollect[[#This Row],[Category]]="Building",50,0)</f>
        <v>0</v>
      </c>
      <c r="M235" s="100">
        <f>IF(DataCollect[[#This Row],[Category]]="Vehicle",8,0)</f>
        <v>0</v>
      </c>
      <c r="N235" s="100">
        <f>IF(DataCollect[[#This Row],[Category]]="Generators",20,0)</f>
        <v>0</v>
      </c>
      <c r="O235" s="100">
        <f>IF(DataCollect[[#This Row],[Category]]="Other",15,0)</f>
        <v>0</v>
      </c>
      <c r="P235" s="100">
        <f>IF(DataCollect[[#This Row],[Current Condition]]="Bad",(-1*LifeExpect[[#This Row],[LIFE REMAINING]]),0)</f>
        <v>0</v>
      </c>
      <c r="Q235" s="100">
        <f>IF(DataCollect[[#This Row],[Current Condition]]="Fair",(-0.5*LifeExpect[[#This Row],[LIFE REMAINING]]),0)</f>
        <v>0</v>
      </c>
      <c r="R235" s="100">
        <f t="shared" si="9"/>
        <v>0</v>
      </c>
      <c r="S235" s="100">
        <f>IF((LifeExpect[[#This Row],[NORMAL]]-('1. Basic Information'!$F$7-DataCollect[[#This Row],[Installation Year]]))&gt;0, LifeExpect[[#This Row],[NORMAL]]-('1. Basic Information'!$F$7-DataCollect[[#This Row],[Installation Year]]), 0)</f>
        <v>0</v>
      </c>
      <c r="T235" s="100">
        <f t="shared" si="10"/>
        <v>0</v>
      </c>
      <c r="U235" s="100">
        <f t="shared" si="12"/>
        <v>0</v>
      </c>
    </row>
    <row r="236" spans="1:21" x14ac:dyDescent="0.25">
      <c r="A236" s="100">
        <f>IF(DataCollect[[#This Row],[Category]]="Pump",15,0)</f>
        <v>0</v>
      </c>
      <c r="B236" s="100">
        <f>IF(DataCollect[[#This Row],[Category]]="Hydrant",50,0)</f>
        <v>0</v>
      </c>
      <c r="C236" s="100">
        <f>IF(DataCollect[[#This Row],[Category]]="Meter",15,0)</f>
        <v>0</v>
      </c>
      <c r="D236" s="100">
        <f>IF(DataCollect[[#This Row],[Category]]="Pipe",35,0)</f>
        <v>0</v>
      </c>
      <c r="E236" s="100">
        <f>IF(DataCollect[[#This Row],[Category]]="Source",35,0)</f>
        <v>0</v>
      </c>
      <c r="F236" s="100">
        <f>IF(DataCollect[[#This Row],[Category]]="Tank",50,0)</f>
        <v>0</v>
      </c>
      <c r="G236" s="100">
        <f>IF(DataCollect[[#This Row],[Category]]="Analytical",10,0)</f>
        <v>0</v>
      </c>
      <c r="H236" s="100">
        <f>IF(DataCollect[[#This Row],[Category]]="Treatment",10,0)</f>
        <v>0</v>
      </c>
      <c r="I236" s="100">
        <f>IF(DataCollect[[#This Row],[Category]]="Valve",35,0)</f>
        <v>0</v>
      </c>
      <c r="J236" s="100">
        <f>IF(DataCollect[[#This Row],[Category]]="Control",15,0)</f>
        <v>0</v>
      </c>
      <c r="K236" s="100">
        <f>IF(DataCollect[[#This Row],[Category]]="Safety",10,0)</f>
        <v>0</v>
      </c>
      <c r="L236" s="100">
        <f>IF(DataCollect[[#This Row],[Category]]="Building",50,0)</f>
        <v>0</v>
      </c>
      <c r="M236" s="100">
        <f>IF(DataCollect[[#This Row],[Category]]="Vehicle",8,0)</f>
        <v>0</v>
      </c>
      <c r="N236" s="100">
        <f>IF(DataCollect[[#This Row],[Category]]="Generators",20,0)</f>
        <v>0</v>
      </c>
      <c r="O236" s="100">
        <f>IF(DataCollect[[#This Row],[Category]]="Other",15,0)</f>
        <v>0</v>
      </c>
      <c r="P236" s="100">
        <f>IF(DataCollect[[#This Row],[Current Condition]]="Bad",(-1*LifeExpect[[#This Row],[LIFE REMAINING]]),0)</f>
        <v>0</v>
      </c>
      <c r="Q236" s="100">
        <f>IF(DataCollect[[#This Row],[Current Condition]]="Fair",(-0.5*LifeExpect[[#This Row],[LIFE REMAINING]]),0)</f>
        <v>0</v>
      </c>
      <c r="R236" s="100">
        <f t="shared" si="9"/>
        <v>0</v>
      </c>
      <c r="S236" s="100">
        <f>IF((LifeExpect[[#This Row],[NORMAL]]-('1. Basic Information'!$F$7-DataCollect[[#This Row],[Installation Year]]))&gt;0, LifeExpect[[#This Row],[NORMAL]]-('1. Basic Information'!$F$7-DataCollect[[#This Row],[Installation Year]]), 0)</f>
        <v>0</v>
      </c>
      <c r="T236" s="100">
        <f t="shared" si="10"/>
        <v>0</v>
      </c>
      <c r="U236" s="100">
        <f t="shared" si="12"/>
        <v>0</v>
      </c>
    </row>
    <row r="237" spans="1:21" x14ac:dyDescent="0.25">
      <c r="A237" s="100">
        <f>IF(DataCollect[[#This Row],[Category]]="Pump",15,0)</f>
        <v>0</v>
      </c>
      <c r="B237" s="100">
        <f>IF(DataCollect[[#This Row],[Category]]="Hydrant",50,0)</f>
        <v>0</v>
      </c>
      <c r="C237" s="100">
        <f>IF(DataCollect[[#This Row],[Category]]="Meter",15,0)</f>
        <v>0</v>
      </c>
      <c r="D237" s="100">
        <f>IF(DataCollect[[#This Row],[Category]]="Pipe",35,0)</f>
        <v>0</v>
      </c>
      <c r="E237" s="100">
        <f>IF(DataCollect[[#This Row],[Category]]="Source",35,0)</f>
        <v>0</v>
      </c>
      <c r="F237" s="100">
        <f>IF(DataCollect[[#This Row],[Category]]="Tank",50,0)</f>
        <v>0</v>
      </c>
      <c r="G237" s="100">
        <f>IF(DataCollect[[#This Row],[Category]]="Analytical",10,0)</f>
        <v>0</v>
      </c>
      <c r="H237" s="100">
        <f>IF(DataCollect[[#This Row],[Category]]="Treatment",10,0)</f>
        <v>0</v>
      </c>
      <c r="I237" s="100">
        <f>IF(DataCollect[[#This Row],[Category]]="Valve",35,0)</f>
        <v>0</v>
      </c>
      <c r="J237" s="100">
        <f>IF(DataCollect[[#This Row],[Category]]="Control",15,0)</f>
        <v>0</v>
      </c>
      <c r="K237" s="100">
        <f>IF(DataCollect[[#This Row],[Category]]="Safety",10,0)</f>
        <v>0</v>
      </c>
      <c r="L237" s="100">
        <f>IF(DataCollect[[#This Row],[Category]]="Building",50,0)</f>
        <v>0</v>
      </c>
      <c r="M237" s="100">
        <f>IF(DataCollect[[#This Row],[Category]]="Vehicle",8,0)</f>
        <v>0</v>
      </c>
      <c r="N237" s="100">
        <f>IF(DataCollect[[#This Row],[Category]]="Generators",20,0)</f>
        <v>0</v>
      </c>
      <c r="O237" s="100">
        <f>IF(DataCollect[[#This Row],[Category]]="Other",15,0)</f>
        <v>0</v>
      </c>
      <c r="P237" s="100">
        <f>IF(DataCollect[[#This Row],[Current Condition]]="Bad",(-1*LifeExpect[[#This Row],[LIFE REMAINING]]),0)</f>
        <v>0</v>
      </c>
      <c r="Q237" s="100">
        <f>IF(DataCollect[[#This Row],[Current Condition]]="Fair",(-0.5*LifeExpect[[#This Row],[LIFE REMAINING]]),0)</f>
        <v>0</v>
      </c>
      <c r="R237" s="100">
        <f t="shared" si="9"/>
        <v>0</v>
      </c>
      <c r="S237" s="100">
        <f>IF((LifeExpect[[#This Row],[NORMAL]]-('1. Basic Information'!$F$7-DataCollect[[#This Row],[Installation Year]]))&gt;0, LifeExpect[[#This Row],[NORMAL]]-('1. Basic Information'!$F$7-DataCollect[[#This Row],[Installation Year]]), 0)</f>
        <v>0</v>
      </c>
      <c r="T237" s="100">
        <f t="shared" si="10"/>
        <v>0</v>
      </c>
      <c r="U237" s="100">
        <f t="shared" si="12"/>
        <v>0</v>
      </c>
    </row>
    <row r="238" spans="1:21" x14ac:dyDescent="0.25">
      <c r="A238" s="100">
        <f>IF(DataCollect[[#This Row],[Category]]="Pump",15,0)</f>
        <v>0</v>
      </c>
      <c r="B238" s="100">
        <f>IF(DataCollect[[#This Row],[Category]]="Hydrant",50,0)</f>
        <v>0</v>
      </c>
      <c r="C238" s="100">
        <f>IF(DataCollect[[#This Row],[Category]]="Meter",15,0)</f>
        <v>0</v>
      </c>
      <c r="D238" s="100">
        <f>IF(DataCollect[[#This Row],[Category]]="Pipe",35,0)</f>
        <v>0</v>
      </c>
      <c r="E238" s="100">
        <f>IF(DataCollect[[#This Row],[Category]]="Source",35,0)</f>
        <v>0</v>
      </c>
      <c r="F238" s="100">
        <f>IF(DataCollect[[#This Row],[Category]]="Tank",50,0)</f>
        <v>0</v>
      </c>
      <c r="G238" s="100">
        <f>IF(DataCollect[[#This Row],[Category]]="Analytical",10,0)</f>
        <v>0</v>
      </c>
      <c r="H238" s="100">
        <f>IF(DataCollect[[#This Row],[Category]]="Treatment",10,0)</f>
        <v>0</v>
      </c>
      <c r="I238" s="100">
        <f>IF(DataCollect[[#This Row],[Category]]="Valve",35,0)</f>
        <v>0</v>
      </c>
      <c r="J238" s="100">
        <f>IF(DataCollect[[#This Row],[Category]]="Control",15,0)</f>
        <v>0</v>
      </c>
      <c r="K238" s="100">
        <f>IF(DataCollect[[#This Row],[Category]]="Safety",10,0)</f>
        <v>0</v>
      </c>
      <c r="L238" s="100">
        <f>IF(DataCollect[[#This Row],[Category]]="Building",50,0)</f>
        <v>0</v>
      </c>
      <c r="M238" s="100">
        <f>IF(DataCollect[[#This Row],[Category]]="Vehicle",8,0)</f>
        <v>0</v>
      </c>
      <c r="N238" s="100">
        <f>IF(DataCollect[[#This Row],[Category]]="Generators",20,0)</f>
        <v>0</v>
      </c>
      <c r="O238" s="100">
        <f>IF(DataCollect[[#This Row],[Category]]="Other",15,0)</f>
        <v>0</v>
      </c>
      <c r="P238" s="100">
        <f>IF(DataCollect[[#This Row],[Current Condition]]="Bad",(-1*LifeExpect[[#This Row],[LIFE REMAINING]]),0)</f>
        <v>0</v>
      </c>
      <c r="Q238" s="100">
        <f>IF(DataCollect[[#This Row],[Current Condition]]="Fair",(-0.5*LifeExpect[[#This Row],[LIFE REMAINING]]),0)</f>
        <v>0</v>
      </c>
      <c r="R238" s="100">
        <f t="shared" si="9"/>
        <v>0</v>
      </c>
      <c r="S238" s="100">
        <f>IF((LifeExpect[[#This Row],[NORMAL]]-('1. Basic Information'!$F$7-DataCollect[[#This Row],[Installation Year]]))&gt;0, LifeExpect[[#This Row],[NORMAL]]-('1. Basic Information'!$F$7-DataCollect[[#This Row],[Installation Year]]), 0)</f>
        <v>0</v>
      </c>
      <c r="T238" s="100">
        <f t="shared" si="10"/>
        <v>0</v>
      </c>
      <c r="U238" s="100">
        <f t="shared" si="12"/>
        <v>0</v>
      </c>
    </row>
    <row r="239" spans="1:21" x14ac:dyDescent="0.25">
      <c r="A239" s="100">
        <f>IF(DataCollect[[#This Row],[Category]]="Pump",15,0)</f>
        <v>0</v>
      </c>
      <c r="B239" s="100">
        <f>IF(DataCollect[[#This Row],[Category]]="Hydrant",50,0)</f>
        <v>0</v>
      </c>
      <c r="C239" s="100">
        <f>IF(DataCollect[[#This Row],[Category]]="Meter",15,0)</f>
        <v>0</v>
      </c>
      <c r="D239" s="100">
        <f>IF(DataCollect[[#This Row],[Category]]="Pipe",35,0)</f>
        <v>0</v>
      </c>
      <c r="E239" s="100">
        <f>IF(DataCollect[[#This Row],[Category]]="Source",35,0)</f>
        <v>0</v>
      </c>
      <c r="F239" s="100">
        <f>IF(DataCollect[[#This Row],[Category]]="Tank",50,0)</f>
        <v>0</v>
      </c>
      <c r="G239" s="100">
        <f>IF(DataCollect[[#This Row],[Category]]="Analytical",10,0)</f>
        <v>0</v>
      </c>
      <c r="H239" s="100">
        <f>IF(DataCollect[[#This Row],[Category]]="Treatment",10,0)</f>
        <v>0</v>
      </c>
      <c r="I239" s="100">
        <f>IF(DataCollect[[#This Row],[Category]]="Valve",35,0)</f>
        <v>0</v>
      </c>
      <c r="J239" s="100">
        <f>IF(DataCollect[[#This Row],[Category]]="Control",15,0)</f>
        <v>0</v>
      </c>
      <c r="K239" s="100">
        <f>IF(DataCollect[[#This Row],[Category]]="Safety",10,0)</f>
        <v>0</v>
      </c>
      <c r="L239" s="100">
        <f>IF(DataCollect[[#This Row],[Category]]="Building",50,0)</f>
        <v>0</v>
      </c>
      <c r="M239" s="100">
        <f>IF(DataCollect[[#This Row],[Category]]="Vehicle",8,0)</f>
        <v>0</v>
      </c>
      <c r="N239" s="100">
        <f>IF(DataCollect[[#This Row],[Category]]="Generators",20,0)</f>
        <v>0</v>
      </c>
      <c r="O239" s="100">
        <f>IF(DataCollect[[#This Row],[Category]]="Other",15,0)</f>
        <v>0</v>
      </c>
      <c r="P239" s="100">
        <f>IF(DataCollect[[#This Row],[Current Condition]]="Bad",(-1*LifeExpect[[#This Row],[LIFE REMAINING]]),0)</f>
        <v>0</v>
      </c>
      <c r="Q239" s="100">
        <f>IF(DataCollect[[#This Row],[Current Condition]]="Fair",(-0.5*LifeExpect[[#This Row],[LIFE REMAINING]]),0)</f>
        <v>0</v>
      </c>
      <c r="R239" s="100">
        <f t="shared" si="9"/>
        <v>0</v>
      </c>
      <c r="S239" s="100">
        <f>IF((LifeExpect[[#This Row],[NORMAL]]-('1. Basic Information'!$F$7-DataCollect[[#This Row],[Installation Year]]))&gt;0, LifeExpect[[#This Row],[NORMAL]]-('1. Basic Information'!$F$7-DataCollect[[#This Row],[Installation Year]]), 0)</f>
        <v>0</v>
      </c>
      <c r="T239" s="100">
        <f t="shared" si="10"/>
        <v>0</v>
      </c>
      <c r="U239" s="100">
        <f t="shared" si="12"/>
        <v>0</v>
      </c>
    </row>
    <row r="240" spans="1:21" x14ac:dyDescent="0.25">
      <c r="A240" s="100">
        <f>IF(DataCollect[[#This Row],[Category]]="Pump",15,0)</f>
        <v>0</v>
      </c>
      <c r="B240" s="100">
        <f>IF(DataCollect[[#This Row],[Category]]="Hydrant",50,0)</f>
        <v>0</v>
      </c>
      <c r="C240" s="100">
        <f>IF(DataCollect[[#This Row],[Category]]="Meter",15,0)</f>
        <v>0</v>
      </c>
      <c r="D240" s="100">
        <f>IF(DataCollect[[#This Row],[Category]]="Pipe",35,0)</f>
        <v>0</v>
      </c>
      <c r="E240" s="100">
        <f>IF(DataCollect[[#This Row],[Category]]="Source",35,0)</f>
        <v>0</v>
      </c>
      <c r="F240" s="100">
        <f>IF(DataCollect[[#This Row],[Category]]="Tank",50,0)</f>
        <v>0</v>
      </c>
      <c r="G240" s="100">
        <f>IF(DataCollect[[#This Row],[Category]]="Analytical",10,0)</f>
        <v>0</v>
      </c>
      <c r="H240" s="100">
        <f>IF(DataCollect[[#This Row],[Category]]="Treatment",10,0)</f>
        <v>0</v>
      </c>
      <c r="I240" s="100">
        <f>IF(DataCollect[[#This Row],[Category]]="Valve",35,0)</f>
        <v>0</v>
      </c>
      <c r="J240" s="100">
        <f>IF(DataCollect[[#This Row],[Category]]="Control",15,0)</f>
        <v>0</v>
      </c>
      <c r="K240" s="100">
        <f>IF(DataCollect[[#This Row],[Category]]="Safety",10,0)</f>
        <v>0</v>
      </c>
      <c r="L240" s="100">
        <f>IF(DataCollect[[#This Row],[Category]]="Building",50,0)</f>
        <v>0</v>
      </c>
      <c r="M240" s="100">
        <f>IF(DataCollect[[#This Row],[Category]]="Vehicle",8,0)</f>
        <v>0</v>
      </c>
      <c r="N240" s="100">
        <f>IF(DataCollect[[#This Row],[Category]]="Generators",20,0)</f>
        <v>0</v>
      </c>
      <c r="O240" s="100">
        <f>IF(DataCollect[[#This Row],[Category]]="Other",15,0)</f>
        <v>0</v>
      </c>
      <c r="P240" s="100">
        <f>IF(DataCollect[[#This Row],[Current Condition]]="Bad",(-1*LifeExpect[[#This Row],[LIFE REMAINING]]),0)</f>
        <v>0</v>
      </c>
      <c r="Q240" s="100">
        <f>IF(DataCollect[[#This Row],[Current Condition]]="Fair",(-0.5*LifeExpect[[#This Row],[LIFE REMAINING]]),0)</f>
        <v>0</v>
      </c>
      <c r="R240" s="100">
        <f t="shared" si="9"/>
        <v>0</v>
      </c>
      <c r="S240" s="100">
        <f>IF((LifeExpect[[#This Row],[NORMAL]]-('1. Basic Information'!$F$7-DataCollect[[#This Row],[Installation Year]]))&gt;0, LifeExpect[[#This Row],[NORMAL]]-('1. Basic Information'!$F$7-DataCollect[[#This Row],[Installation Year]]), 0)</f>
        <v>0</v>
      </c>
      <c r="T240" s="100">
        <f t="shared" si="10"/>
        <v>0</v>
      </c>
      <c r="U240" s="100">
        <f t="shared" si="12"/>
        <v>0</v>
      </c>
    </row>
    <row r="241" spans="1:21" x14ac:dyDescent="0.25">
      <c r="A241" s="100">
        <f>IF(DataCollect[[#This Row],[Category]]="Pump",15,0)</f>
        <v>0</v>
      </c>
      <c r="B241" s="100">
        <f>IF(DataCollect[[#This Row],[Category]]="Hydrant",50,0)</f>
        <v>0</v>
      </c>
      <c r="C241" s="100">
        <f>IF(DataCollect[[#This Row],[Category]]="Meter",15,0)</f>
        <v>0</v>
      </c>
      <c r="D241" s="100">
        <f>IF(DataCollect[[#This Row],[Category]]="Pipe",35,0)</f>
        <v>0</v>
      </c>
      <c r="E241" s="100">
        <f>IF(DataCollect[[#This Row],[Category]]="Source",35,0)</f>
        <v>0</v>
      </c>
      <c r="F241" s="100">
        <f>IF(DataCollect[[#This Row],[Category]]="Tank",50,0)</f>
        <v>0</v>
      </c>
      <c r="G241" s="100">
        <f>IF(DataCollect[[#This Row],[Category]]="Analytical",10,0)</f>
        <v>0</v>
      </c>
      <c r="H241" s="100">
        <f>IF(DataCollect[[#This Row],[Category]]="Treatment",10,0)</f>
        <v>0</v>
      </c>
      <c r="I241" s="100">
        <f>IF(DataCollect[[#This Row],[Category]]="Valve",35,0)</f>
        <v>0</v>
      </c>
      <c r="J241" s="100">
        <f>IF(DataCollect[[#This Row],[Category]]="Control",15,0)</f>
        <v>0</v>
      </c>
      <c r="K241" s="100">
        <f>IF(DataCollect[[#This Row],[Category]]="Safety",10,0)</f>
        <v>0</v>
      </c>
      <c r="L241" s="100">
        <f>IF(DataCollect[[#This Row],[Category]]="Building",50,0)</f>
        <v>0</v>
      </c>
      <c r="M241" s="100">
        <f>IF(DataCollect[[#This Row],[Category]]="Vehicle",8,0)</f>
        <v>0</v>
      </c>
      <c r="N241" s="100">
        <f>IF(DataCollect[[#This Row],[Category]]="Generators",20,0)</f>
        <v>0</v>
      </c>
      <c r="O241" s="100">
        <f>IF(DataCollect[[#This Row],[Category]]="Other",15,0)</f>
        <v>0</v>
      </c>
      <c r="P241" s="100">
        <f>IF(DataCollect[[#This Row],[Current Condition]]="Bad",(-1*LifeExpect[[#This Row],[LIFE REMAINING]]),0)</f>
        <v>0</v>
      </c>
      <c r="Q241" s="100">
        <f>IF(DataCollect[[#This Row],[Current Condition]]="Fair",(-0.5*LifeExpect[[#This Row],[LIFE REMAINING]]),0)</f>
        <v>0</v>
      </c>
      <c r="R241" s="100">
        <f t="shared" si="9"/>
        <v>0</v>
      </c>
      <c r="S241" s="100">
        <f>IF((LifeExpect[[#This Row],[NORMAL]]-('1. Basic Information'!$F$7-DataCollect[[#This Row],[Installation Year]]))&gt;0, LifeExpect[[#This Row],[NORMAL]]-('1. Basic Information'!$F$7-DataCollect[[#This Row],[Installation Year]]), 0)</f>
        <v>0</v>
      </c>
      <c r="T241" s="100">
        <f t="shared" si="10"/>
        <v>0</v>
      </c>
      <c r="U241" s="100">
        <f t="shared" si="12"/>
        <v>0</v>
      </c>
    </row>
    <row r="242" spans="1:21" x14ac:dyDescent="0.25">
      <c r="A242" s="100">
        <f>IF(DataCollect[[#This Row],[Category]]="Pump",15,0)</f>
        <v>0</v>
      </c>
      <c r="B242" s="100">
        <f>IF(DataCollect[[#This Row],[Category]]="Hydrant",50,0)</f>
        <v>0</v>
      </c>
      <c r="C242" s="100">
        <f>IF(DataCollect[[#This Row],[Category]]="Meter",15,0)</f>
        <v>0</v>
      </c>
      <c r="D242" s="100">
        <f>IF(DataCollect[[#This Row],[Category]]="Pipe",35,0)</f>
        <v>0</v>
      </c>
      <c r="E242" s="100">
        <f>IF(DataCollect[[#This Row],[Category]]="Source",35,0)</f>
        <v>0</v>
      </c>
      <c r="F242" s="100">
        <f>IF(DataCollect[[#This Row],[Category]]="Tank",50,0)</f>
        <v>0</v>
      </c>
      <c r="G242" s="100">
        <f>IF(DataCollect[[#This Row],[Category]]="Analytical",10,0)</f>
        <v>0</v>
      </c>
      <c r="H242" s="100">
        <f>IF(DataCollect[[#This Row],[Category]]="Treatment",10,0)</f>
        <v>0</v>
      </c>
      <c r="I242" s="100">
        <f>IF(DataCollect[[#This Row],[Category]]="Valve",35,0)</f>
        <v>0</v>
      </c>
      <c r="J242" s="100">
        <f>IF(DataCollect[[#This Row],[Category]]="Control",15,0)</f>
        <v>0</v>
      </c>
      <c r="K242" s="100">
        <f>IF(DataCollect[[#This Row],[Category]]="Safety",10,0)</f>
        <v>0</v>
      </c>
      <c r="L242" s="100">
        <f>IF(DataCollect[[#This Row],[Category]]="Building",50,0)</f>
        <v>0</v>
      </c>
      <c r="M242" s="100">
        <f>IF(DataCollect[[#This Row],[Category]]="Vehicle",8,0)</f>
        <v>0</v>
      </c>
      <c r="N242" s="100">
        <f>IF(DataCollect[[#This Row],[Category]]="Generators",20,0)</f>
        <v>0</v>
      </c>
      <c r="O242" s="100">
        <f>IF(DataCollect[[#This Row],[Category]]="Other",15,0)</f>
        <v>0</v>
      </c>
      <c r="P242" s="100">
        <f>IF(DataCollect[[#This Row],[Current Condition]]="Bad",(-1*LifeExpect[[#This Row],[LIFE REMAINING]]),0)</f>
        <v>0</v>
      </c>
      <c r="Q242" s="100">
        <f>IF(DataCollect[[#This Row],[Current Condition]]="Fair",(-0.5*LifeExpect[[#This Row],[LIFE REMAINING]]),0)</f>
        <v>0</v>
      </c>
      <c r="R242" s="100">
        <f t="shared" si="9"/>
        <v>0</v>
      </c>
      <c r="S242" s="100">
        <f>IF((LifeExpect[[#This Row],[NORMAL]]-('1. Basic Information'!$F$7-DataCollect[[#This Row],[Installation Year]]))&gt;0, LifeExpect[[#This Row],[NORMAL]]-('1. Basic Information'!$F$7-DataCollect[[#This Row],[Installation Year]]), 0)</f>
        <v>0</v>
      </c>
      <c r="T242" s="100">
        <f t="shared" si="10"/>
        <v>0</v>
      </c>
      <c r="U242" s="100">
        <f t="shared" ref="U242:U273" si="13">ROUNDDOWN($T242,0)</f>
        <v>0</v>
      </c>
    </row>
    <row r="243" spans="1:21" x14ac:dyDescent="0.25">
      <c r="A243" s="100">
        <f>IF(DataCollect[[#This Row],[Category]]="Pump",15,0)</f>
        <v>0</v>
      </c>
      <c r="B243" s="100">
        <f>IF(DataCollect[[#This Row],[Category]]="Hydrant",50,0)</f>
        <v>0</v>
      </c>
      <c r="C243" s="100">
        <f>IF(DataCollect[[#This Row],[Category]]="Meter",15,0)</f>
        <v>0</v>
      </c>
      <c r="D243" s="100">
        <f>IF(DataCollect[[#This Row],[Category]]="Pipe",35,0)</f>
        <v>0</v>
      </c>
      <c r="E243" s="100">
        <f>IF(DataCollect[[#This Row],[Category]]="Source",35,0)</f>
        <v>0</v>
      </c>
      <c r="F243" s="100">
        <f>IF(DataCollect[[#This Row],[Category]]="Tank",50,0)</f>
        <v>0</v>
      </c>
      <c r="G243" s="100">
        <f>IF(DataCollect[[#This Row],[Category]]="Analytical",10,0)</f>
        <v>0</v>
      </c>
      <c r="H243" s="100">
        <f>IF(DataCollect[[#This Row],[Category]]="Treatment",10,0)</f>
        <v>0</v>
      </c>
      <c r="I243" s="100">
        <f>IF(DataCollect[[#This Row],[Category]]="Valve",35,0)</f>
        <v>0</v>
      </c>
      <c r="J243" s="100">
        <f>IF(DataCollect[[#This Row],[Category]]="Control",15,0)</f>
        <v>0</v>
      </c>
      <c r="K243" s="100">
        <f>IF(DataCollect[[#This Row],[Category]]="Safety",10,0)</f>
        <v>0</v>
      </c>
      <c r="L243" s="100">
        <f>IF(DataCollect[[#This Row],[Category]]="Building",50,0)</f>
        <v>0</v>
      </c>
      <c r="M243" s="100">
        <f>IF(DataCollect[[#This Row],[Category]]="Vehicle",8,0)</f>
        <v>0</v>
      </c>
      <c r="N243" s="100">
        <f>IF(DataCollect[[#This Row],[Category]]="Generators",20,0)</f>
        <v>0</v>
      </c>
      <c r="O243" s="100">
        <f>IF(DataCollect[[#This Row],[Category]]="Other",15,0)</f>
        <v>0</v>
      </c>
      <c r="P243" s="100">
        <f>IF(DataCollect[[#This Row],[Current Condition]]="Bad",(-1*LifeExpect[[#This Row],[LIFE REMAINING]]),0)</f>
        <v>0</v>
      </c>
      <c r="Q243" s="100">
        <f>IF(DataCollect[[#This Row],[Current Condition]]="Fair",(-0.5*LifeExpect[[#This Row],[LIFE REMAINING]]),0)</f>
        <v>0</v>
      </c>
      <c r="R243" s="100">
        <f t="shared" si="9"/>
        <v>0</v>
      </c>
      <c r="S243" s="100">
        <f>IF((LifeExpect[[#This Row],[NORMAL]]-('1. Basic Information'!$F$7-DataCollect[[#This Row],[Installation Year]]))&gt;0, LifeExpect[[#This Row],[NORMAL]]-('1. Basic Information'!$F$7-DataCollect[[#This Row],[Installation Year]]), 0)</f>
        <v>0</v>
      </c>
      <c r="T243" s="100">
        <f t="shared" si="10"/>
        <v>0</v>
      </c>
      <c r="U243" s="100">
        <f t="shared" si="13"/>
        <v>0</v>
      </c>
    </row>
    <row r="244" spans="1:21" x14ac:dyDescent="0.25">
      <c r="A244" s="100">
        <f>IF(DataCollect[[#This Row],[Category]]="Pump",15,0)</f>
        <v>0</v>
      </c>
      <c r="B244" s="100">
        <f>IF(DataCollect[[#This Row],[Category]]="Hydrant",50,0)</f>
        <v>0</v>
      </c>
      <c r="C244" s="100">
        <f>IF(DataCollect[[#This Row],[Category]]="Meter",15,0)</f>
        <v>0</v>
      </c>
      <c r="D244" s="100">
        <f>IF(DataCollect[[#This Row],[Category]]="Pipe",35,0)</f>
        <v>0</v>
      </c>
      <c r="E244" s="100">
        <f>IF(DataCollect[[#This Row],[Category]]="Source",35,0)</f>
        <v>0</v>
      </c>
      <c r="F244" s="100">
        <f>IF(DataCollect[[#This Row],[Category]]="Tank",50,0)</f>
        <v>0</v>
      </c>
      <c r="G244" s="100">
        <f>IF(DataCollect[[#This Row],[Category]]="Analytical",10,0)</f>
        <v>0</v>
      </c>
      <c r="H244" s="100">
        <f>IF(DataCollect[[#This Row],[Category]]="Treatment",10,0)</f>
        <v>0</v>
      </c>
      <c r="I244" s="100">
        <f>IF(DataCollect[[#This Row],[Category]]="Valve",35,0)</f>
        <v>0</v>
      </c>
      <c r="J244" s="100">
        <f>IF(DataCollect[[#This Row],[Category]]="Control",15,0)</f>
        <v>0</v>
      </c>
      <c r="K244" s="100">
        <f>IF(DataCollect[[#This Row],[Category]]="Safety",10,0)</f>
        <v>0</v>
      </c>
      <c r="L244" s="100">
        <f>IF(DataCollect[[#This Row],[Category]]="Building",50,0)</f>
        <v>0</v>
      </c>
      <c r="M244" s="100">
        <f>IF(DataCollect[[#This Row],[Category]]="Vehicle",8,0)</f>
        <v>0</v>
      </c>
      <c r="N244" s="100">
        <f>IF(DataCollect[[#This Row],[Category]]="Generators",20,0)</f>
        <v>0</v>
      </c>
      <c r="O244" s="100">
        <f>IF(DataCollect[[#This Row],[Category]]="Other",15,0)</f>
        <v>0</v>
      </c>
      <c r="P244" s="100">
        <f>IF(DataCollect[[#This Row],[Current Condition]]="Bad",(-1*LifeExpect[[#This Row],[LIFE REMAINING]]),0)</f>
        <v>0</v>
      </c>
      <c r="Q244" s="100">
        <f>IF(DataCollect[[#This Row],[Current Condition]]="Fair",(-0.5*LifeExpect[[#This Row],[LIFE REMAINING]]),0)</f>
        <v>0</v>
      </c>
      <c r="R244" s="100">
        <f t="shared" si="9"/>
        <v>0</v>
      </c>
      <c r="S244" s="100">
        <f>IF((LifeExpect[[#This Row],[NORMAL]]-('1. Basic Information'!$F$7-DataCollect[[#This Row],[Installation Year]]))&gt;0, LifeExpect[[#This Row],[NORMAL]]-('1. Basic Information'!$F$7-DataCollect[[#This Row],[Installation Year]]), 0)</f>
        <v>0</v>
      </c>
      <c r="T244" s="100">
        <f t="shared" si="10"/>
        <v>0</v>
      </c>
      <c r="U244" s="100">
        <f t="shared" si="13"/>
        <v>0</v>
      </c>
    </row>
    <row r="245" spans="1:21" x14ac:dyDescent="0.25">
      <c r="A245" s="100">
        <f>IF(DataCollect[[#This Row],[Category]]="Pump",15,0)</f>
        <v>0</v>
      </c>
      <c r="B245" s="100">
        <f>IF(DataCollect[[#This Row],[Category]]="Hydrant",50,0)</f>
        <v>0</v>
      </c>
      <c r="C245" s="100">
        <f>IF(DataCollect[[#This Row],[Category]]="Meter",15,0)</f>
        <v>0</v>
      </c>
      <c r="D245" s="100">
        <f>IF(DataCollect[[#This Row],[Category]]="Pipe",35,0)</f>
        <v>0</v>
      </c>
      <c r="E245" s="100">
        <f>IF(DataCollect[[#This Row],[Category]]="Source",35,0)</f>
        <v>0</v>
      </c>
      <c r="F245" s="100">
        <f>IF(DataCollect[[#This Row],[Category]]="Tank",50,0)</f>
        <v>0</v>
      </c>
      <c r="G245" s="100">
        <f>IF(DataCollect[[#This Row],[Category]]="Analytical",10,0)</f>
        <v>0</v>
      </c>
      <c r="H245" s="100">
        <f>IF(DataCollect[[#This Row],[Category]]="Treatment",10,0)</f>
        <v>0</v>
      </c>
      <c r="I245" s="100">
        <f>IF(DataCollect[[#This Row],[Category]]="Valve",35,0)</f>
        <v>0</v>
      </c>
      <c r="J245" s="100">
        <f>IF(DataCollect[[#This Row],[Category]]="Control",15,0)</f>
        <v>0</v>
      </c>
      <c r="K245" s="100">
        <f>IF(DataCollect[[#This Row],[Category]]="Safety",10,0)</f>
        <v>0</v>
      </c>
      <c r="L245" s="100">
        <f>IF(DataCollect[[#This Row],[Category]]="Building",50,0)</f>
        <v>0</v>
      </c>
      <c r="M245" s="100">
        <f>IF(DataCollect[[#This Row],[Category]]="Vehicle",8,0)</f>
        <v>0</v>
      </c>
      <c r="N245" s="100">
        <f>IF(DataCollect[[#This Row],[Category]]="Generators",20,0)</f>
        <v>0</v>
      </c>
      <c r="O245" s="100">
        <f>IF(DataCollect[[#This Row],[Category]]="Other",15,0)</f>
        <v>0</v>
      </c>
      <c r="P245" s="100">
        <f>IF(DataCollect[[#This Row],[Current Condition]]="Bad",(-1*LifeExpect[[#This Row],[LIFE REMAINING]]),0)</f>
        <v>0</v>
      </c>
      <c r="Q245" s="100">
        <f>IF(DataCollect[[#This Row],[Current Condition]]="Fair",(-0.5*LifeExpect[[#This Row],[LIFE REMAINING]]),0)</f>
        <v>0</v>
      </c>
      <c r="R245" s="100">
        <f t="shared" si="9"/>
        <v>0</v>
      </c>
      <c r="S245" s="100">
        <f>IF((LifeExpect[[#This Row],[NORMAL]]-('1. Basic Information'!$F$7-DataCollect[[#This Row],[Installation Year]]))&gt;0, LifeExpect[[#This Row],[NORMAL]]-('1. Basic Information'!$F$7-DataCollect[[#This Row],[Installation Year]]), 0)</f>
        <v>0</v>
      </c>
      <c r="T245" s="100">
        <f t="shared" si="10"/>
        <v>0</v>
      </c>
      <c r="U245" s="100">
        <f t="shared" si="13"/>
        <v>0</v>
      </c>
    </row>
    <row r="246" spans="1:21" x14ac:dyDescent="0.25">
      <c r="A246" s="100">
        <f>IF(DataCollect[[#This Row],[Category]]="Pump",15,0)</f>
        <v>0</v>
      </c>
      <c r="B246" s="100">
        <f>IF(DataCollect[[#This Row],[Category]]="Hydrant",50,0)</f>
        <v>0</v>
      </c>
      <c r="C246" s="100">
        <f>IF(DataCollect[[#This Row],[Category]]="Meter",15,0)</f>
        <v>0</v>
      </c>
      <c r="D246" s="100">
        <f>IF(DataCollect[[#This Row],[Category]]="Pipe",35,0)</f>
        <v>0</v>
      </c>
      <c r="E246" s="100">
        <f>IF(DataCollect[[#This Row],[Category]]="Source",35,0)</f>
        <v>0</v>
      </c>
      <c r="F246" s="100">
        <f>IF(DataCollect[[#This Row],[Category]]="Tank",50,0)</f>
        <v>0</v>
      </c>
      <c r="G246" s="100">
        <f>IF(DataCollect[[#This Row],[Category]]="Analytical",10,0)</f>
        <v>0</v>
      </c>
      <c r="H246" s="100">
        <f>IF(DataCollect[[#This Row],[Category]]="Treatment",10,0)</f>
        <v>0</v>
      </c>
      <c r="I246" s="100">
        <f>IF(DataCollect[[#This Row],[Category]]="Valve",35,0)</f>
        <v>0</v>
      </c>
      <c r="J246" s="100">
        <f>IF(DataCollect[[#This Row],[Category]]="Control",15,0)</f>
        <v>0</v>
      </c>
      <c r="K246" s="100">
        <f>IF(DataCollect[[#This Row],[Category]]="Safety",10,0)</f>
        <v>0</v>
      </c>
      <c r="L246" s="100">
        <f>IF(DataCollect[[#This Row],[Category]]="Building",50,0)</f>
        <v>0</v>
      </c>
      <c r="M246" s="100">
        <f>IF(DataCollect[[#This Row],[Category]]="Vehicle",8,0)</f>
        <v>0</v>
      </c>
      <c r="N246" s="100">
        <f>IF(DataCollect[[#This Row],[Category]]="Generators",20,0)</f>
        <v>0</v>
      </c>
      <c r="O246" s="100">
        <f>IF(DataCollect[[#This Row],[Category]]="Other",15,0)</f>
        <v>0</v>
      </c>
      <c r="P246" s="100">
        <f>IF(DataCollect[[#This Row],[Current Condition]]="Bad",(-1*LifeExpect[[#This Row],[LIFE REMAINING]]),0)</f>
        <v>0</v>
      </c>
      <c r="Q246" s="100">
        <f>IF(DataCollect[[#This Row],[Current Condition]]="Fair",(-0.5*LifeExpect[[#This Row],[LIFE REMAINING]]),0)</f>
        <v>0</v>
      </c>
      <c r="R246" s="100">
        <f t="shared" si="9"/>
        <v>0</v>
      </c>
      <c r="S246" s="100">
        <f>IF((LifeExpect[[#This Row],[NORMAL]]-('1. Basic Information'!$F$7-DataCollect[[#This Row],[Installation Year]]))&gt;0, LifeExpect[[#This Row],[NORMAL]]-('1. Basic Information'!$F$7-DataCollect[[#This Row],[Installation Year]]), 0)</f>
        <v>0</v>
      </c>
      <c r="T246" s="100">
        <f t="shared" si="10"/>
        <v>0</v>
      </c>
      <c r="U246" s="100">
        <f t="shared" si="13"/>
        <v>0</v>
      </c>
    </row>
    <row r="247" spans="1:21" x14ac:dyDescent="0.25">
      <c r="A247" s="100">
        <f>IF(DataCollect[[#This Row],[Category]]="Pump",15,0)</f>
        <v>0</v>
      </c>
      <c r="B247" s="100">
        <f>IF(DataCollect[[#This Row],[Category]]="Hydrant",50,0)</f>
        <v>0</v>
      </c>
      <c r="C247" s="100">
        <f>IF(DataCollect[[#This Row],[Category]]="Meter",15,0)</f>
        <v>0</v>
      </c>
      <c r="D247" s="100">
        <f>IF(DataCollect[[#This Row],[Category]]="Pipe",35,0)</f>
        <v>0</v>
      </c>
      <c r="E247" s="100">
        <f>IF(DataCollect[[#This Row],[Category]]="Source",35,0)</f>
        <v>0</v>
      </c>
      <c r="F247" s="100">
        <f>IF(DataCollect[[#This Row],[Category]]="Tank",50,0)</f>
        <v>0</v>
      </c>
      <c r="G247" s="100">
        <f>IF(DataCollect[[#This Row],[Category]]="Analytical",10,0)</f>
        <v>0</v>
      </c>
      <c r="H247" s="100">
        <f>IF(DataCollect[[#This Row],[Category]]="Treatment",10,0)</f>
        <v>0</v>
      </c>
      <c r="I247" s="100">
        <f>IF(DataCollect[[#This Row],[Category]]="Valve",35,0)</f>
        <v>0</v>
      </c>
      <c r="J247" s="100">
        <f>IF(DataCollect[[#This Row],[Category]]="Control",15,0)</f>
        <v>0</v>
      </c>
      <c r="K247" s="100">
        <f>IF(DataCollect[[#This Row],[Category]]="Safety",10,0)</f>
        <v>0</v>
      </c>
      <c r="L247" s="100">
        <f>IF(DataCollect[[#This Row],[Category]]="Building",50,0)</f>
        <v>0</v>
      </c>
      <c r="M247" s="100">
        <f>IF(DataCollect[[#This Row],[Category]]="Vehicle",8,0)</f>
        <v>0</v>
      </c>
      <c r="N247" s="100">
        <f>IF(DataCollect[[#This Row],[Category]]="Generators",20,0)</f>
        <v>0</v>
      </c>
      <c r="O247" s="100">
        <f>IF(DataCollect[[#This Row],[Category]]="Other",15,0)</f>
        <v>0</v>
      </c>
      <c r="P247" s="100">
        <f>IF(DataCollect[[#This Row],[Current Condition]]="Bad",(-1*LifeExpect[[#This Row],[LIFE REMAINING]]),0)</f>
        <v>0</v>
      </c>
      <c r="Q247" s="100">
        <f>IF(DataCollect[[#This Row],[Current Condition]]="Fair",(-0.5*LifeExpect[[#This Row],[LIFE REMAINING]]),0)</f>
        <v>0</v>
      </c>
      <c r="R247" s="100">
        <f t="shared" si="9"/>
        <v>0</v>
      </c>
      <c r="S247" s="100">
        <f>IF((LifeExpect[[#This Row],[NORMAL]]-('1. Basic Information'!$F$7-DataCollect[[#This Row],[Installation Year]]))&gt;0, LifeExpect[[#This Row],[NORMAL]]-('1. Basic Information'!$F$7-DataCollect[[#This Row],[Installation Year]]), 0)</f>
        <v>0</v>
      </c>
      <c r="T247" s="100">
        <f t="shared" si="10"/>
        <v>0</v>
      </c>
      <c r="U247" s="100">
        <f t="shared" si="13"/>
        <v>0</v>
      </c>
    </row>
    <row r="248" spans="1:21" x14ac:dyDescent="0.25">
      <c r="A248" s="100">
        <f>IF(DataCollect[[#This Row],[Category]]="Pump",15,0)</f>
        <v>0</v>
      </c>
      <c r="B248" s="100">
        <f>IF(DataCollect[[#This Row],[Category]]="Hydrant",50,0)</f>
        <v>0</v>
      </c>
      <c r="C248" s="100">
        <f>IF(DataCollect[[#This Row],[Category]]="Meter",15,0)</f>
        <v>0</v>
      </c>
      <c r="D248" s="100">
        <f>IF(DataCollect[[#This Row],[Category]]="Pipe",35,0)</f>
        <v>0</v>
      </c>
      <c r="E248" s="100">
        <f>IF(DataCollect[[#This Row],[Category]]="Source",35,0)</f>
        <v>0</v>
      </c>
      <c r="F248" s="100">
        <f>IF(DataCollect[[#This Row],[Category]]="Tank",50,0)</f>
        <v>0</v>
      </c>
      <c r="G248" s="100">
        <f>IF(DataCollect[[#This Row],[Category]]="Analytical",10,0)</f>
        <v>0</v>
      </c>
      <c r="H248" s="100">
        <f>IF(DataCollect[[#This Row],[Category]]="Treatment",10,0)</f>
        <v>0</v>
      </c>
      <c r="I248" s="100">
        <f>IF(DataCollect[[#This Row],[Category]]="Valve",35,0)</f>
        <v>0</v>
      </c>
      <c r="J248" s="100">
        <f>IF(DataCollect[[#This Row],[Category]]="Control",15,0)</f>
        <v>0</v>
      </c>
      <c r="K248" s="100">
        <f>IF(DataCollect[[#This Row],[Category]]="Safety",10,0)</f>
        <v>0</v>
      </c>
      <c r="L248" s="100">
        <f>IF(DataCollect[[#This Row],[Category]]="Building",50,0)</f>
        <v>0</v>
      </c>
      <c r="M248" s="100">
        <f>IF(DataCollect[[#This Row],[Category]]="Vehicle",8,0)</f>
        <v>0</v>
      </c>
      <c r="N248" s="100">
        <f>IF(DataCollect[[#This Row],[Category]]="Generators",20,0)</f>
        <v>0</v>
      </c>
      <c r="O248" s="100">
        <f>IF(DataCollect[[#This Row],[Category]]="Other",15,0)</f>
        <v>0</v>
      </c>
      <c r="P248" s="100">
        <f>IF(DataCollect[[#This Row],[Current Condition]]="Bad",(-1*LifeExpect[[#This Row],[LIFE REMAINING]]),0)</f>
        <v>0</v>
      </c>
      <c r="Q248" s="100">
        <f>IF(DataCollect[[#This Row],[Current Condition]]="Fair",(-0.5*LifeExpect[[#This Row],[LIFE REMAINING]]),0)</f>
        <v>0</v>
      </c>
      <c r="R248" s="100">
        <f t="shared" si="9"/>
        <v>0</v>
      </c>
      <c r="S248" s="100">
        <f>IF((LifeExpect[[#This Row],[NORMAL]]-('1. Basic Information'!$F$7-DataCollect[[#This Row],[Installation Year]]))&gt;0, LifeExpect[[#This Row],[NORMAL]]-('1. Basic Information'!$F$7-DataCollect[[#This Row],[Installation Year]]), 0)</f>
        <v>0</v>
      </c>
      <c r="T248" s="100">
        <f t="shared" si="10"/>
        <v>0</v>
      </c>
      <c r="U248" s="100">
        <f t="shared" si="13"/>
        <v>0</v>
      </c>
    </row>
    <row r="249" spans="1:21" x14ac:dyDescent="0.25">
      <c r="A249" s="100">
        <f>IF(DataCollect[[#This Row],[Category]]="Pump",15,0)</f>
        <v>0</v>
      </c>
      <c r="B249" s="100">
        <f>IF(DataCollect[[#This Row],[Category]]="Hydrant",50,0)</f>
        <v>0</v>
      </c>
      <c r="C249" s="100">
        <f>IF(DataCollect[[#This Row],[Category]]="Meter",15,0)</f>
        <v>0</v>
      </c>
      <c r="D249" s="100">
        <f>IF(DataCollect[[#This Row],[Category]]="Pipe",35,0)</f>
        <v>0</v>
      </c>
      <c r="E249" s="100">
        <f>IF(DataCollect[[#This Row],[Category]]="Source",35,0)</f>
        <v>0</v>
      </c>
      <c r="F249" s="100">
        <f>IF(DataCollect[[#This Row],[Category]]="Tank",50,0)</f>
        <v>0</v>
      </c>
      <c r="G249" s="100">
        <f>IF(DataCollect[[#This Row],[Category]]="Analytical",10,0)</f>
        <v>0</v>
      </c>
      <c r="H249" s="100">
        <f>IF(DataCollect[[#This Row],[Category]]="Treatment",10,0)</f>
        <v>0</v>
      </c>
      <c r="I249" s="100">
        <f>IF(DataCollect[[#This Row],[Category]]="Valve",35,0)</f>
        <v>0</v>
      </c>
      <c r="J249" s="100">
        <f>IF(DataCollect[[#This Row],[Category]]="Control",15,0)</f>
        <v>0</v>
      </c>
      <c r="K249" s="100">
        <f>IF(DataCollect[[#This Row],[Category]]="Safety",10,0)</f>
        <v>0</v>
      </c>
      <c r="L249" s="100">
        <f>IF(DataCollect[[#This Row],[Category]]="Building",50,0)</f>
        <v>0</v>
      </c>
      <c r="M249" s="100">
        <f>IF(DataCollect[[#This Row],[Category]]="Vehicle",8,0)</f>
        <v>0</v>
      </c>
      <c r="N249" s="100">
        <f>IF(DataCollect[[#This Row],[Category]]="Generators",20,0)</f>
        <v>0</v>
      </c>
      <c r="O249" s="100">
        <f>IF(DataCollect[[#This Row],[Category]]="Other",15,0)</f>
        <v>0</v>
      </c>
      <c r="P249" s="100">
        <f>IF(DataCollect[[#This Row],[Current Condition]]="Bad",(-1*LifeExpect[[#This Row],[LIFE REMAINING]]),0)</f>
        <v>0</v>
      </c>
      <c r="Q249" s="100">
        <f>IF(DataCollect[[#This Row],[Current Condition]]="Fair",(-0.5*LifeExpect[[#This Row],[LIFE REMAINING]]),0)</f>
        <v>0</v>
      </c>
      <c r="R249" s="100">
        <f t="shared" si="9"/>
        <v>0</v>
      </c>
      <c r="S249" s="100">
        <f>IF((LifeExpect[[#This Row],[NORMAL]]-('1. Basic Information'!$F$7-DataCollect[[#This Row],[Installation Year]]))&gt;0, LifeExpect[[#This Row],[NORMAL]]-('1. Basic Information'!$F$7-DataCollect[[#This Row],[Installation Year]]), 0)</f>
        <v>0</v>
      </c>
      <c r="T249" s="100">
        <f t="shared" si="10"/>
        <v>0</v>
      </c>
      <c r="U249" s="100">
        <f t="shared" si="13"/>
        <v>0</v>
      </c>
    </row>
    <row r="250" spans="1:21" x14ac:dyDescent="0.25">
      <c r="A250" s="100">
        <f>IF(DataCollect[[#This Row],[Category]]="Pump",15,0)</f>
        <v>0</v>
      </c>
      <c r="B250" s="100">
        <f>IF(DataCollect[[#This Row],[Category]]="Hydrant",50,0)</f>
        <v>0</v>
      </c>
      <c r="C250" s="100">
        <f>IF(DataCollect[[#This Row],[Category]]="Meter",15,0)</f>
        <v>0</v>
      </c>
      <c r="D250" s="100">
        <f>IF(DataCollect[[#This Row],[Category]]="Pipe",35,0)</f>
        <v>0</v>
      </c>
      <c r="E250" s="100">
        <f>IF(DataCollect[[#This Row],[Category]]="Source",35,0)</f>
        <v>0</v>
      </c>
      <c r="F250" s="100">
        <f>IF(DataCollect[[#This Row],[Category]]="Tank",50,0)</f>
        <v>0</v>
      </c>
      <c r="G250" s="100">
        <f>IF(DataCollect[[#This Row],[Category]]="Analytical",10,0)</f>
        <v>0</v>
      </c>
      <c r="H250" s="100">
        <f>IF(DataCollect[[#This Row],[Category]]="Treatment",10,0)</f>
        <v>0</v>
      </c>
      <c r="I250" s="100">
        <f>IF(DataCollect[[#This Row],[Category]]="Valve",35,0)</f>
        <v>0</v>
      </c>
      <c r="J250" s="100">
        <f>IF(DataCollect[[#This Row],[Category]]="Control",15,0)</f>
        <v>0</v>
      </c>
      <c r="K250" s="100">
        <f>IF(DataCollect[[#This Row],[Category]]="Safety",10,0)</f>
        <v>0</v>
      </c>
      <c r="L250" s="100">
        <f>IF(DataCollect[[#This Row],[Category]]="Building",50,0)</f>
        <v>0</v>
      </c>
      <c r="M250" s="100">
        <f>IF(DataCollect[[#This Row],[Category]]="Vehicle",8,0)</f>
        <v>0</v>
      </c>
      <c r="N250" s="100">
        <f>IF(DataCollect[[#This Row],[Category]]="Generators",20,0)</f>
        <v>0</v>
      </c>
      <c r="O250" s="100">
        <f>IF(DataCollect[[#This Row],[Category]]="Other",15,0)</f>
        <v>0</v>
      </c>
      <c r="P250" s="100">
        <f>IF(DataCollect[[#This Row],[Current Condition]]="Bad",(-1*LifeExpect[[#This Row],[LIFE REMAINING]]),0)</f>
        <v>0</v>
      </c>
      <c r="Q250" s="100">
        <f>IF(DataCollect[[#This Row],[Current Condition]]="Fair",(-0.5*LifeExpect[[#This Row],[LIFE REMAINING]]),0)</f>
        <v>0</v>
      </c>
      <c r="R250" s="100">
        <f t="shared" si="9"/>
        <v>0</v>
      </c>
      <c r="S250" s="100">
        <f>IF((LifeExpect[[#This Row],[NORMAL]]-('1. Basic Information'!$F$7-DataCollect[[#This Row],[Installation Year]]))&gt;0, LifeExpect[[#This Row],[NORMAL]]-('1. Basic Information'!$F$7-DataCollect[[#This Row],[Installation Year]]), 0)</f>
        <v>0</v>
      </c>
      <c r="T250" s="100">
        <f t="shared" si="10"/>
        <v>0</v>
      </c>
      <c r="U250" s="100">
        <f t="shared" si="13"/>
        <v>0</v>
      </c>
    </row>
    <row r="251" spans="1:21" x14ac:dyDescent="0.25">
      <c r="A251" s="100">
        <f>IF(DataCollect[[#This Row],[Category]]="Pump",15,0)</f>
        <v>0</v>
      </c>
      <c r="B251" s="100">
        <f>IF(DataCollect[[#This Row],[Category]]="Hydrant",50,0)</f>
        <v>0</v>
      </c>
      <c r="C251" s="100">
        <f>IF(DataCollect[[#This Row],[Category]]="Meter",15,0)</f>
        <v>0</v>
      </c>
      <c r="D251" s="100">
        <f>IF(DataCollect[[#This Row],[Category]]="Pipe",35,0)</f>
        <v>0</v>
      </c>
      <c r="E251" s="100">
        <f>IF(DataCollect[[#This Row],[Category]]="Source",35,0)</f>
        <v>0</v>
      </c>
      <c r="F251" s="100">
        <f>IF(DataCollect[[#This Row],[Category]]="Tank",50,0)</f>
        <v>0</v>
      </c>
      <c r="G251" s="100">
        <f>IF(DataCollect[[#This Row],[Category]]="Analytical",10,0)</f>
        <v>0</v>
      </c>
      <c r="H251" s="100">
        <f>IF(DataCollect[[#This Row],[Category]]="Treatment",10,0)</f>
        <v>0</v>
      </c>
      <c r="I251" s="100">
        <f>IF(DataCollect[[#This Row],[Category]]="Valve",35,0)</f>
        <v>0</v>
      </c>
      <c r="J251" s="100">
        <f>IF(DataCollect[[#This Row],[Category]]="Control",15,0)</f>
        <v>0</v>
      </c>
      <c r="K251" s="100">
        <f>IF(DataCollect[[#This Row],[Category]]="Safety",10,0)</f>
        <v>0</v>
      </c>
      <c r="L251" s="100">
        <f>IF(DataCollect[[#This Row],[Category]]="Building",50,0)</f>
        <v>0</v>
      </c>
      <c r="M251" s="100">
        <f>IF(DataCollect[[#This Row],[Category]]="Vehicle",8,0)</f>
        <v>0</v>
      </c>
      <c r="N251" s="100">
        <f>IF(DataCollect[[#This Row],[Category]]="Generators",20,0)</f>
        <v>0</v>
      </c>
      <c r="O251" s="100">
        <f>IF(DataCollect[[#This Row],[Category]]="Other",15,0)</f>
        <v>0</v>
      </c>
      <c r="P251" s="100">
        <f>IF(DataCollect[[#This Row],[Current Condition]]="Bad",(-1*LifeExpect[[#This Row],[LIFE REMAINING]]),0)</f>
        <v>0</v>
      </c>
      <c r="Q251" s="100">
        <f>IF(DataCollect[[#This Row],[Current Condition]]="Fair",(-0.5*LifeExpect[[#This Row],[LIFE REMAINING]]),0)</f>
        <v>0</v>
      </c>
      <c r="R251" s="100">
        <f t="shared" si="9"/>
        <v>0</v>
      </c>
      <c r="S251" s="100">
        <f>IF((LifeExpect[[#This Row],[NORMAL]]-('1. Basic Information'!$F$7-DataCollect[[#This Row],[Installation Year]]))&gt;0, LifeExpect[[#This Row],[NORMAL]]-('1. Basic Information'!$F$7-DataCollect[[#This Row],[Installation Year]]), 0)</f>
        <v>0</v>
      </c>
      <c r="T251" s="100">
        <f t="shared" si="10"/>
        <v>0</v>
      </c>
      <c r="U251" s="100">
        <f t="shared" si="13"/>
        <v>0</v>
      </c>
    </row>
    <row r="252" spans="1:21" x14ac:dyDescent="0.25">
      <c r="A252" s="100">
        <f>IF(DataCollect[[#This Row],[Category]]="Pump",15,0)</f>
        <v>0</v>
      </c>
      <c r="B252" s="100">
        <f>IF(DataCollect[[#This Row],[Category]]="Hydrant",50,0)</f>
        <v>0</v>
      </c>
      <c r="C252" s="100">
        <f>IF(DataCollect[[#This Row],[Category]]="Meter",15,0)</f>
        <v>0</v>
      </c>
      <c r="D252" s="100">
        <f>IF(DataCollect[[#This Row],[Category]]="Pipe",35,0)</f>
        <v>0</v>
      </c>
      <c r="E252" s="100">
        <f>IF(DataCollect[[#This Row],[Category]]="Source",35,0)</f>
        <v>0</v>
      </c>
      <c r="F252" s="100">
        <f>IF(DataCollect[[#This Row],[Category]]="Tank",50,0)</f>
        <v>0</v>
      </c>
      <c r="G252" s="100">
        <f>IF(DataCollect[[#This Row],[Category]]="Analytical",10,0)</f>
        <v>0</v>
      </c>
      <c r="H252" s="100">
        <f>IF(DataCollect[[#This Row],[Category]]="Treatment",10,0)</f>
        <v>0</v>
      </c>
      <c r="I252" s="100">
        <f>IF(DataCollect[[#This Row],[Category]]="Valve",35,0)</f>
        <v>0</v>
      </c>
      <c r="J252" s="100">
        <f>IF(DataCollect[[#This Row],[Category]]="Control",15,0)</f>
        <v>0</v>
      </c>
      <c r="K252" s="100">
        <f>IF(DataCollect[[#This Row],[Category]]="Safety",10,0)</f>
        <v>0</v>
      </c>
      <c r="L252" s="100">
        <f>IF(DataCollect[[#This Row],[Category]]="Building",50,0)</f>
        <v>0</v>
      </c>
      <c r="M252" s="100">
        <f>IF(DataCollect[[#This Row],[Category]]="Vehicle",8,0)</f>
        <v>0</v>
      </c>
      <c r="N252" s="100">
        <f>IF(DataCollect[[#This Row],[Category]]="Generators",20,0)</f>
        <v>0</v>
      </c>
      <c r="O252" s="100">
        <f>IF(DataCollect[[#This Row],[Category]]="Other",15,0)</f>
        <v>0</v>
      </c>
      <c r="P252" s="100">
        <f>IF(DataCollect[[#This Row],[Current Condition]]="Bad",(-1*LifeExpect[[#This Row],[LIFE REMAINING]]),0)</f>
        <v>0</v>
      </c>
      <c r="Q252" s="100">
        <f>IF(DataCollect[[#This Row],[Current Condition]]="Fair",(-0.5*LifeExpect[[#This Row],[LIFE REMAINING]]),0)</f>
        <v>0</v>
      </c>
      <c r="R252" s="100">
        <f t="shared" si="9"/>
        <v>0</v>
      </c>
      <c r="S252" s="100">
        <f>IF((LifeExpect[[#This Row],[NORMAL]]-('1. Basic Information'!$F$7-DataCollect[[#This Row],[Installation Year]]))&gt;0, LifeExpect[[#This Row],[NORMAL]]-('1. Basic Information'!$F$7-DataCollect[[#This Row],[Installation Year]]), 0)</f>
        <v>0</v>
      </c>
      <c r="T252" s="100">
        <f t="shared" si="10"/>
        <v>0</v>
      </c>
      <c r="U252" s="100">
        <f t="shared" si="13"/>
        <v>0</v>
      </c>
    </row>
    <row r="253" spans="1:21" x14ac:dyDescent="0.25">
      <c r="A253" s="100">
        <f>IF(DataCollect[[#This Row],[Category]]="Pump",15,0)</f>
        <v>0</v>
      </c>
      <c r="B253" s="100">
        <f>IF(DataCollect[[#This Row],[Category]]="Hydrant",50,0)</f>
        <v>0</v>
      </c>
      <c r="C253" s="100">
        <f>IF(DataCollect[[#This Row],[Category]]="Meter",15,0)</f>
        <v>0</v>
      </c>
      <c r="D253" s="100">
        <f>IF(DataCollect[[#This Row],[Category]]="Pipe",35,0)</f>
        <v>0</v>
      </c>
      <c r="E253" s="100">
        <f>IF(DataCollect[[#This Row],[Category]]="Source",35,0)</f>
        <v>0</v>
      </c>
      <c r="F253" s="100">
        <f>IF(DataCollect[[#This Row],[Category]]="Tank",50,0)</f>
        <v>0</v>
      </c>
      <c r="G253" s="100">
        <f>IF(DataCollect[[#This Row],[Category]]="Analytical",10,0)</f>
        <v>0</v>
      </c>
      <c r="H253" s="100">
        <f>IF(DataCollect[[#This Row],[Category]]="Treatment",10,0)</f>
        <v>0</v>
      </c>
      <c r="I253" s="100">
        <f>IF(DataCollect[[#This Row],[Category]]="Valve",35,0)</f>
        <v>0</v>
      </c>
      <c r="J253" s="100">
        <f>IF(DataCollect[[#This Row],[Category]]="Control",15,0)</f>
        <v>0</v>
      </c>
      <c r="K253" s="100">
        <f>IF(DataCollect[[#This Row],[Category]]="Safety",10,0)</f>
        <v>0</v>
      </c>
      <c r="L253" s="100">
        <f>IF(DataCollect[[#This Row],[Category]]="Building",50,0)</f>
        <v>0</v>
      </c>
      <c r="M253" s="100">
        <f>IF(DataCollect[[#This Row],[Category]]="Vehicle",8,0)</f>
        <v>0</v>
      </c>
      <c r="N253" s="100">
        <f>IF(DataCollect[[#This Row],[Category]]="Generators",20,0)</f>
        <v>0</v>
      </c>
      <c r="O253" s="100">
        <f>IF(DataCollect[[#This Row],[Category]]="Other",15,0)</f>
        <v>0</v>
      </c>
      <c r="P253" s="100">
        <f>IF(DataCollect[[#This Row],[Current Condition]]="Bad",(-1*LifeExpect[[#This Row],[LIFE REMAINING]]),0)</f>
        <v>0</v>
      </c>
      <c r="Q253" s="100">
        <f>IF(DataCollect[[#This Row],[Current Condition]]="Fair",(-0.5*LifeExpect[[#This Row],[LIFE REMAINING]]),0)</f>
        <v>0</v>
      </c>
      <c r="R253" s="100">
        <f t="shared" si="9"/>
        <v>0</v>
      </c>
      <c r="S253" s="100">
        <f>IF((LifeExpect[[#This Row],[NORMAL]]-('1. Basic Information'!$F$7-DataCollect[[#This Row],[Installation Year]]))&gt;0, LifeExpect[[#This Row],[NORMAL]]-('1. Basic Information'!$F$7-DataCollect[[#This Row],[Installation Year]]), 0)</f>
        <v>0</v>
      </c>
      <c r="T253" s="100">
        <f t="shared" si="10"/>
        <v>0</v>
      </c>
      <c r="U253" s="100">
        <f t="shared" si="13"/>
        <v>0</v>
      </c>
    </row>
    <row r="254" spans="1:21" x14ac:dyDescent="0.25">
      <c r="A254" s="100">
        <f>IF(DataCollect[[#This Row],[Category]]="Pump",15,0)</f>
        <v>0</v>
      </c>
      <c r="B254" s="100">
        <f>IF(DataCollect[[#This Row],[Category]]="Hydrant",50,0)</f>
        <v>0</v>
      </c>
      <c r="C254" s="100">
        <f>IF(DataCollect[[#This Row],[Category]]="Meter",15,0)</f>
        <v>0</v>
      </c>
      <c r="D254" s="100">
        <f>IF(DataCollect[[#This Row],[Category]]="Pipe",35,0)</f>
        <v>0</v>
      </c>
      <c r="E254" s="100">
        <f>IF(DataCollect[[#This Row],[Category]]="Source",35,0)</f>
        <v>0</v>
      </c>
      <c r="F254" s="100">
        <f>IF(DataCollect[[#This Row],[Category]]="Tank",50,0)</f>
        <v>0</v>
      </c>
      <c r="G254" s="100">
        <f>IF(DataCollect[[#This Row],[Category]]="Analytical",10,0)</f>
        <v>0</v>
      </c>
      <c r="H254" s="100">
        <f>IF(DataCollect[[#This Row],[Category]]="Treatment",10,0)</f>
        <v>0</v>
      </c>
      <c r="I254" s="100">
        <f>IF(DataCollect[[#This Row],[Category]]="Valve",35,0)</f>
        <v>0</v>
      </c>
      <c r="J254" s="100">
        <f>IF(DataCollect[[#This Row],[Category]]="Control",15,0)</f>
        <v>0</v>
      </c>
      <c r="K254" s="100">
        <f>IF(DataCollect[[#This Row],[Category]]="Safety",10,0)</f>
        <v>0</v>
      </c>
      <c r="L254" s="100">
        <f>IF(DataCollect[[#This Row],[Category]]="Building",50,0)</f>
        <v>0</v>
      </c>
      <c r="M254" s="100">
        <f>IF(DataCollect[[#This Row],[Category]]="Vehicle",8,0)</f>
        <v>0</v>
      </c>
      <c r="N254" s="100">
        <f>IF(DataCollect[[#This Row],[Category]]="Generators",20,0)</f>
        <v>0</v>
      </c>
      <c r="O254" s="100">
        <f>IF(DataCollect[[#This Row],[Category]]="Other",15,0)</f>
        <v>0</v>
      </c>
      <c r="P254" s="100">
        <f>IF(DataCollect[[#This Row],[Current Condition]]="Bad",(-1*LifeExpect[[#This Row],[LIFE REMAINING]]),0)</f>
        <v>0</v>
      </c>
      <c r="Q254" s="100">
        <f>IF(DataCollect[[#This Row],[Current Condition]]="Fair",(-0.5*LifeExpect[[#This Row],[LIFE REMAINING]]),0)</f>
        <v>0</v>
      </c>
      <c r="R254" s="100">
        <f t="shared" si="9"/>
        <v>0</v>
      </c>
      <c r="S254" s="100">
        <f>IF((LifeExpect[[#This Row],[NORMAL]]-('1. Basic Information'!$F$7-DataCollect[[#This Row],[Installation Year]]))&gt;0, LifeExpect[[#This Row],[NORMAL]]-('1. Basic Information'!$F$7-DataCollect[[#This Row],[Installation Year]]), 0)</f>
        <v>0</v>
      </c>
      <c r="T254" s="100">
        <f t="shared" si="10"/>
        <v>0</v>
      </c>
      <c r="U254" s="100">
        <f t="shared" si="13"/>
        <v>0</v>
      </c>
    </row>
    <row r="255" spans="1:21" x14ac:dyDescent="0.25">
      <c r="A255" s="100">
        <f>IF(DataCollect[[#This Row],[Category]]="Pump",15,0)</f>
        <v>0</v>
      </c>
      <c r="B255" s="100">
        <f>IF(DataCollect[[#This Row],[Category]]="Hydrant",50,0)</f>
        <v>0</v>
      </c>
      <c r="C255" s="100">
        <f>IF(DataCollect[[#This Row],[Category]]="Meter",15,0)</f>
        <v>0</v>
      </c>
      <c r="D255" s="100">
        <f>IF(DataCollect[[#This Row],[Category]]="Pipe",35,0)</f>
        <v>0</v>
      </c>
      <c r="E255" s="100">
        <f>IF(DataCollect[[#This Row],[Category]]="Source",35,0)</f>
        <v>0</v>
      </c>
      <c r="F255" s="100">
        <f>IF(DataCollect[[#This Row],[Category]]="Tank",50,0)</f>
        <v>0</v>
      </c>
      <c r="G255" s="100">
        <f>IF(DataCollect[[#This Row],[Category]]="Analytical",10,0)</f>
        <v>0</v>
      </c>
      <c r="H255" s="100">
        <f>IF(DataCollect[[#This Row],[Category]]="Treatment",10,0)</f>
        <v>0</v>
      </c>
      <c r="I255" s="100">
        <f>IF(DataCollect[[#This Row],[Category]]="Valve",35,0)</f>
        <v>0</v>
      </c>
      <c r="J255" s="100">
        <f>IF(DataCollect[[#This Row],[Category]]="Control",15,0)</f>
        <v>0</v>
      </c>
      <c r="K255" s="100">
        <f>IF(DataCollect[[#This Row],[Category]]="Safety",10,0)</f>
        <v>0</v>
      </c>
      <c r="L255" s="100">
        <f>IF(DataCollect[[#This Row],[Category]]="Building",50,0)</f>
        <v>0</v>
      </c>
      <c r="M255" s="100">
        <f>IF(DataCollect[[#This Row],[Category]]="Vehicle",8,0)</f>
        <v>0</v>
      </c>
      <c r="N255" s="100">
        <f>IF(DataCollect[[#This Row],[Category]]="Generators",20,0)</f>
        <v>0</v>
      </c>
      <c r="O255" s="100">
        <f>IF(DataCollect[[#This Row],[Category]]="Other",15,0)</f>
        <v>0</v>
      </c>
      <c r="P255" s="100">
        <f>IF(DataCollect[[#This Row],[Current Condition]]="Bad",(-1*LifeExpect[[#This Row],[LIFE REMAINING]]),0)</f>
        <v>0</v>
      </c>
      <c r="Q255" s="100">
        <f>IF(DataCollect[[#This Row],[Current Condition]]="Fair",(-0.5*LifeExpect[[#This Row],[LIFE REMAINING]]),0)</f>
        <v>0</v>
      </c>
      <c r="R255" s="100">
        <f t="shared" si="9"/>
        <v>0</v>
      </c>
      <c r="S255" s="100">
        <f>IF((LifeExpect[[#This Row],[NORMAL]]-('1. Basic Information'!$F$7-DataCollect[[#This Row],[Installation Year]]))&gt;0, LifeExpect[[#This Row],[NORMAL]]-('1. Basic Information'!$F$7-DataCollect[[#This Row],[Installation Year]]), 0)</f>
        <v>0</v>
      </c>
      <c r="T255" s="100">
        <f t="shared" si="10"/>
        <v>0</v>
      </c>
      <c r="U255" s="100">
        <f t="shared" si="13"/>
        <v>0</v>
      </c>
    </row>
    <row r="256" spans="1:21" x14ac:dyDescent="0.25">
      <c r="A256" s="100">
        <f>IF(DataCollect[[#This Row],[Category]]="Pump",15,0)</f>
        <v>0</v>
      </c>
      <c r="B256" s="100">
        <f>IF(DataCollect[[#This Row],[Category]]="Hydrant",50,0)</f>
        <v>0</v>
      </c>
      <c r="C256" s="100">
        <f>IF(DataCollect[[#This Row],[Category]]="Meter",15,0)</f>
        <v>0</v>
      </c>
      <c r="D256" s="100">
        <f>IF(DataCollect[[#This Row],[Category]]="Pipe",35,0)</f>
        <v>0</v>
      </c>
      <c r="E256" s="100">
        <f>IF(DataCollect[[#This Row],[Category]]="Source",35,0)</f>
        <v>0</v>
      </c>
      <c r="F256" s="100">
        <f>IF(DataCollect[[#This Row],[Category]]="Tank",50,0)</f>
        <v>0</v>
      </c>
      <c r="G256" s="100">
        <f>IF(DataCollect[[#This Row],[Category]]="Analytical",10,0)</f>
        <v>0</v>
      </c>
      <c r="H256" s="100">
        <f>IF(DataCollect[[#This Row],[Category]]="Treatment",10,0)</f>
        <v>0</v>
      </c>
      <c r="I256" s="100">
        <f>IF(DataCollect[[#This Row],[Category]]="Valve",35,0)</f>
        <v>0</v>
      </c>
      <c r="J256" s="100">
        <f>IF(DataCollect[[#This Row],[Category]]="Control",15,0)</f>
        <v>0</v>
      </c>
      <c r="K256" s="100">
        <f>IF(DataCollect[[#This Row],[Category]]="Safety",10,0)</f>
        <v>0</v>
      </c>
      <c r="L256" s="100">
        <f>IF(DataCollect[[#This Row],[Category]]="Building",50,0)</f>
        <v>0</v>
      </c>
      <c r="M256" s="100">
        <f>IF(DataCollect[[#This Row],[Category]]="Vehicle",8,0)</f>
        <v>0</v>
      </c>
      <c r="N256" s="100">
        <f>IF(DataCollect[[#This Row],[Category]]="Generators",20,0)</f>
        <v>0</v>
      </c>
      <c r="O256" s="100">
        <f>IF(DataCollect[[#This Row],[Category]]="Other",15,0)</f>
        <v>0</v>
      </c>
      <c r="P256" s="100">
        <f>IF(DataCollect[[#This Row],[Current Condition]]="Bad",(-1*LifeExpect[[#This Row],[LIFE REMAINING]]),0)</f>
        <v>0</v>
      </c>
      <c r="Q256" s="100">
        <f>IF(DataCollect[[#This Row],[Current Condition]]="Fair",(-0.5*LifeExpect[[#This Row],[LIFE REMAINING]]),0)</f>
        <v>0</v>
      </c>
      <c r="R256" s="100">
        <f t="shared" si="9"/>
        <v>0</v>
      </c>
      <c r="S256" s="100">
        <f>IF((LifeExpect[[#This Row],[NORMAL]]-('1. Basic Information'!$F$7-DataCollect[[#This Row],[Installation Year]]))&gt;0, LifeExpect[[#This Row],[NORMAL]]-('1. Basic Information'!$F$7-DataCollect[[#This Row],[Installation Year]]), 0)</f>
        <v>0</v>
      </c>
      <c r="T256" s="100">
        <f t="shared" si="10"/>
        <v>0</v>
      </c>
      <c r="U256" s="100">
        <f t="shared" si="13"/>
        <v>0</v>
      </c>
    </row>
    <row r="257" spans="1:21" x14ac:dyDescent="0.25">
      <c r="A257" s="100">
        <f>IF(DataCollect[[#This Row],[Category]]="Pump",15,0)</f>
        <v>0</v>
      </c>
      <c r="B257" s="100">
        <f>IF(DataCollect[[#This Row],[Category]]="Hydrant",50,0)</f>
        <v>0</v>
      </c>
      <c r="C257" s="100">
        <f>IF(DataCollect[[#This Row],[Category]]="Meter",15,0)</f>
        <v>0</v>
      </c>
      <c r="D257" s="100">
        <f>IF(DataCollect[[#This Row],[Category]]="Pipe",35,0)</f>
        <v>0</v>
      </c>
      <c r="E257" s="100">
        <f>IF(DataCollect[[#This Row],[Category]]="Source",35,0)</f>
        <v>0</v>
      </c>
      <c r="F257" s="100">
        <f>IF(DataCollect[[#This Row],[Category]]="Tank",50,0)</f>
        <v>0</v>
      </c>
      <c r="G257" s="100">
        <f>IF(DataCollect[[#This Row],[Category]]="Analytical",10,0)</f>
        <v>0</v>
      </c>
      <c r="H257" s="100">
        <f>IF(DataCollect[[#This Row],[Category]]="Treatment",10,0)</f>
        <v>0</v>
      </c>
      <c r="I257" s="100">
        <f>IF(DataCollect[[#This Row],[Category]]="Valve",35,0)</f>
        <v>0</v>
      </c>
      <c r="J257" s="100">
        <f>IF(DataCollect[[#This Row],[Category]]="Control",15,0)</f>
        <v>0</v>
      </c>
      <c r="K257" s="100">
        <f>IF(DataCollect[[#This Row],[Category]]="Safety",10,0)</f>
        <v>0</v>
      </c>
      <c r="L257" s="100">
        <f>IF(DataCollect[[#This Row],[Category]]="Building",50,0)</f>
        <v>0</v>
      </c>
      <c r="M257" s="100">
        <f>IF(DataCollect[[#This Row],[Category]]="Vehicle",8,0)</f>
        <v>0</v>
      </c>
      <c r="N257" s="100">
        <f>IF(DataCollect[[#This Row],[Category]]="Generators",20,0)</f>
        <v>0</v>
      </c>
      <c r="O257" s="100">
        <f>IF(DataCollect[[#This Row],[Category]]="Other",15,0)</f>
        <v>0</v>
      </c>
      <c r="P257" s="100">
        <f>IF(DataCollect[[#This Row],[Current Condition]]="Bad",(-1*LifeExpect[[#This Row],[LIFE REMAINING]]),0)</f>
        <v>0</v>
      </c>
      <c r="Q257" s="100">
        <f>IF(DataCollect[[#This Row],[Current Condition]]="Fair",(-0.5*LifeExpect[[#This Row],[LIFE REMAINING]]),0)</f>
        <v>0</v>
      </c>
      <c r="R257" s="100">
        <f t="shared" si="9"/>
        <v>0</v>
      </c>
      <c r="S257" s="100">
        <f>IF((LifeExpect[[#This Row],[NORMAL]]-('1. Basic Information'!$F$7-DataCollect[[#This Row],[Installation Year]]))&gt;0, LifeExpect[[#This Row],[NORMAL]]-('1. Basic Information'!$F$7-DataCollect[[#This Row],[Installation Year]]), 0)</f>
        <v>0</v>
      </c>
      <c r="T257" s="100">
        <f t="shared" si="10"/>
        <v>0</v>
      </c>
      <c r="U257" s="100">
        <f t="shared" si="13"/>
        <v>0</v>
      </c>
    </row>
    <row r="258" spans="1:21" x14ac:dyDescent="0.25">
      <c r="A258" s="100">
        <f>IF(DataCollect[[#This Row],[Category]]="Pump",15,0)</f>
        <v>0</v>
      </c>
      <c r="B258" s="100">
        <f>IF(DataCollect[[#This Row],[Category]]="Hydrant",50,0)</f>
        <v>0</v>
      </c>
      <c r="C258" s="100">
        <f>IF(DataCollect[[#This Row],[Category]]="Meter",15,0)</f>
        <v>0</v>
      </c>
      <c r="D258" s="100">
        <f>IF(DataCollect[[#This Row],[Category]]="Pipe",35,0)</f>
        <v>0</v>
      </c>
      <c r="E258" s="100">
        <f>IF(DataCollect[[#This Row],[Category]]="Source",35,0)</f>
        <v>0</v>
      </c>
      <c r="F258" s="100">
        <f>IF(DataCollect[[#This Row],[Category]]="Tank",50,0)</f>
        <v>0</v>
      </c>
      <c r="G258" s="100">
        <f>IF(DataCollect[[#This Row],[Category]]="Analytical",10,0)</f>
        <v>0</v>
      </c>
      <c r="H258" s="100">
        <f>IF(DataCollect[[#This Row],[Category]]="Treatment",10,0)</f>
        <v>0</v>
      </c>
      <c r="I258" s="100">
        <f>IF(DataCollect[[#This Row],[Category]]="Valve",35,0)</f>
        <v>0</v>
      </c>
      <c r="J258" s="100">
        <f>IF(DataCollect[[#This Row],[Category]]="Control",15,0)</f>
        <v>0</v>
      </c>
      <c r="K258" s="100">
        <f>IF(DataCollect[[#This Row],[Category]]="Safety",10,0)</f>
        <v>0</v>
      </c>
      <c r="L258" s="100">
        <f>IF(DataCollect[[#This Row],[Category]]="Building",50,0)</f>
        <v>0</v>
      </c>
      <c r="M258" s="100">
        <f>IF(DataCollect[[#This Row],[Category]]="Vehicle",8,0)</f>
        <v>0</v>
      </c>
      <c r="N258" s="100">
        <f>IF(DataCollect[[#This Row],[Category]]="Generators",20,0)</f>
        <v>0</v>
      </c>
      <c r="O258" s="100">
        <f>IF(DataCollect[[#This Row],[Category]]="Other",15,0)</f>
        <v>0</v>
      </c>
      <c r="P258" s="100">
        <f>IF(DataCollect[[#This Row],[Current Condition]]="Bad",(-1*LifeExpect[[#This Row],[LIFE REMAINING]]),0)</f>
        <v>0</v>
      </c>
      <c r="Q258" s="100">
        <f>IF(DataCollect[[#This Row],[Current Condition]]="Fair",(-0.5*LifeExpect[[#This Row],[LIFE REMAINING]]),0)</f>
        <v>0</v>
      </c>
      <c r="R258" s="100">
        <f t="shared" si="9"/>
        <v>0</v>
      </c>
      <c r="S258" s="100">
        <f>IF((LifeExpect[[#This Row],[NORMAL]]-('1. Basic Information'!$F$7-DataCollect[[#This Row],[Installation Year]]))&gt;0, LifeExpect[[#This Row],[NORMAL]]-('1. Basic Information'!$F$7-DataCollect[[#This Row],[Installation Year]]), 0)</f>
        <v>0</v>
      </c>
      <c r="T258" s="100">
        <f t="shared" si="10"/>
        <v>0</v>
      </c>
      <c r="U258" s="100">
        <f t="shared" si="13"/>
        <v>0</v>
      </c>
    </row>
    <row r="259" spans="1:21" x14ac:dyDescent="0.25">
      <c r="A259" s="100">
        <f>IF(DataCollect[[#This Row],[Category]]="Pump",15,0)</f>
        <v>0</v>
      </c>
      <c r="B259" s="100">
        <f>IF(DataCollect[[#This Row],[Category]]="Hydrant",50,0)</f>
        <v>0</v>
      </c>
      <c r="C259" s="100">
        <f>IF(DataCollect[[#This Row],[Category]]="Meter",15,0)</f>
        <v>0</v>
      </c>
      <c r="D259" s="100">
        <f>IF(DataCollect[[#This Row],[Category]]="Pipe",35,0)</f>
        <v>0</v>
      </c>
      <c r="E259" s="100">
        <f>IF(DataCollect[[#This Row],[Category]]="Source",35,0)</f>
        <v>0</v>
      </c>
      <c r="F259" s="100">
        <f>IF(DataCollect[[#This Row],[Category]]="Tank",50,0)</f>
        <v>0</v>
      </c>
      <c r="G259" s="100">
        <f>IF(DataCollect[[#This Row],[Category]]="Analytical",10,0)</f>
        <v>0</v>
      </c>
      <c r="H259" s="100">
        <f>IF(DataCollect[[#This Row],[Category]]="Treatment",10,0)</f>
        <v>0</v>
      </c>
      <c r="I259" s="100">
        <f>IF(DataCollect[[#This Row],[Category]]="Valve",35,0)</f>
        <v>0</v>
      </c>
      <c r="J259" s="100">
        <f>IF(DataCollect[[#This Row],[Category]]="Control",15,0)</f>
        <v>0</v>
      </c>
      <c r="K259" s="100">
        <f>IF(DataCollect[[#This Row],[Category]]="Safety",10,0)</f>
        <v>0</v>
      </c>
      <c r="L259" s="100">
        <f>IF(DataCollect[[#This Row],[Category]]="Building",50,0)</f>
        <v>0</v>
      </c>
      <c r="M259" s="100">
        <f>IF(DataCollect[[#This Row],[Category]]="Vehicle",8,0)</f>
        <v>0</v>
      </c>
      <c r="N259" s="100">
        <f>IF(DataCollect[[#This Row],[Category]]="Generators",20,0)</f>
        <v>0</v>
      </c>
      <c r="O259" s="100">
        <f>IF(DataCollect[[#This Row],[Category]]="Other",15,0)</f>
        <v>0</v>
      </c>
      <c r="P259" s="100">
        <f>IF(DataCollect[[#This Row],[Current Condition]]="Bad",(-1*LifeExpect[[#This Row],[LIFE REMAINING]]),0)</f>
        <v>0</v>
      </c>
      <c r="Q259" s="100">
        <f>IF(DataCollect[[#This Row],[Current Condition]]="Fair",(-0.5*LifeExpect[[#This Row],[LIFE REMAINING]]),0)</f>
        <v>0</v>
      </c>
      <c r="R259" s="100">
        <f t="shared" si="9"/>
        <v>0</v>
      </c>
      <c r="S259" s="100">
        <f>IF((LifeExpect[[#This Row],[NORMAL]]-('1. Basic Information'!$F$7-DataCollect[[#This Row],[Installation Year]]))&gt;0, LifeExpect[[#This Row],[NORMAL]]-('1. Basic Information'!$F$7-DataCollect[[#This Row],[Installation Year]]), 0)</f>
        <v>0</v>
      </c>
      <c r="T259" s="100">
        <f t="shared" si="10"/>
        <v>0</v>
      </c>
      <c r="U259" s="100">
        <f t="shared" si="13"/>
        <v>0</v>
      </c>
    </row>
    <row r="260" spans="1:21" x14ac:dyDescent="0.25">
      <c r="A260" s="100">
        <f>IF(DataCollect[[#This Row],[Category]]="Pump",15,0)</f>
        <v>0</v>
      </c>
      <c r="B260" s="100">
        <f>IF(DataCollect[[#This Row],[Category]]="Hydrant",50,0)</f>
        <v>0</v>
      </c>
      <c r="C260" s="100">
        <f>IF(DataCollect[[#This Row],[Category]]="Meter",15,0)</f>
        <v>0</v>
      </c>
      <c r="D260" s="100">
        <f>IF(DataCollect[[#This Row],[Category]]="Pipe",35,0)</f>
        <v>0</v>
      </c>
      <c r="E260" s="100">
        <f>IF(DataCollect[[#This Row],[Category]]="Source",35,0)</f>
        <v>0</v>
      </c>
      <c r="F260" s="100">
        <f>IF(DataCollect[[#This Row],[Category]]="Tank",50,0)</f>
        <v>0</v>
      </c>
      <c r="G260" s="100">
        <f>IF(DataCollect[[#This Row],[Category]]="Analytical",10,0)</f>
        <v>0</v>
      </c>
      <c r="H260" s="100">
        <f>IF(DataCollect[[#This Row],[Category]]="Treatment",10,0)</f>
        <v>0</v>
      </c>
      <c r="I260" s="100">
        <f>IF(DataCollect[[#This Row],[Category]]="Valve",35,0)</f>
        <v>0</v>
      </c>
      <c r="J260" s="100">
        <f>IF(DataCollect[[#This Row],[Category]]="Control",15,0)</f>
        <v>0</v>
      </c>
      <c r="K260" s="100">
        <f>IF(DataCollect[[#This Row],[Category]]="Safety",10,0)</f>
        <v>0</v>
      </c>
      <c r="L260" s="100">
        <f>IF(DataCollect[[#This Row],[Category]]="Building",50,0)</f>
        <v>0</v>
      </c>
      <c r="M260" s="100">
        <f>IF(DataCollect[[#This Row],[Category]]="Vehicle",8,0)</f>
        <v>0</v>
      </c>
      <c r="N260" s="100">
        <f>IF(DataCollect[[#This Row],[Category]]="Generators",20,0)</f>
        <v>0</v>
      </c>
      <c r="O260" s="100">
        <f>IF(DataCollect[[#This Row],[Category]]="Other",15,0)</f>
        <v>0</v>
      </c>
      <c r="P260" s="100">
        <f>IF(DataCollect[[#This Row],[Current Condition]]="Bad",(-1*LifeExpect[[#This Row],[LIFE REMAINING]]),0)</f>
        <v>0</v>
      </c>
      <c r="Q260" s="100">
        <f>IF(DataCollect[[#This Row],[Current Condition]]="Fair",(-0.5*LifeExpect[[#This Row],[LIFE REMAINING]]),0)</f>
        <v>0</v>
      </c>
      <c r="R260" s="100">
        <f t="shared" ref="R260:R323" si="14">SUM(A260:O260)</f>
        <v>0</v>
      </c>
      <c r="S260" s="100">
        <f>IF((LifeExpect[[#This Row],[NORMAL]]-('1. Basic Information'!$F$7-DataCollect[[#This Row],[Installation Year]]))&gt;0, LifeExpect[[#This Row],[NORMAL]]-('1. Basic Information'!$F$7-DataCollect[[#This Row],[Installation Year]]), 0)</f>
        <v>0</v>
      </c>
      <c r="T260" s="100">
        <f t="shared" ref="T260:T323" si="15">SUM($A260:$Q260)</f>
        <v>0</v>
      </c>
      <c r="U260" s="100">
        <f t="shared" si="13"/>
        <v>0</v>
      </c>
    </row>
    <row r="261" spans="1:21" x14ac:dyDescent="0.25">
      <c r="A261" s="100">
        <f>IF(DataCollect[[#This Row],[Category]]="Pump",15,0)</f>
        <v>0</v>
      </c>
      <c r="B261" s="100">
        <f>IF(DataCollect[[#This Row],[Category]]="Hydrant",50,0)</f>
        <v>0</v>
      </c>
      <c r="C261" s="100">
        <f>IF(DataCollect[[#This Row],[Category]]="Meter",15,0)</f>
        <v>0</v>
      </c>
      <c r="D261" s="100">
        <f>IF(DataCollect[[#This Row],[Category]]="Pipe",35,0)</f>
        <v>0</v>
      </c>
      <c r="E261" s="100">
        <f>IF(DataCollect[[#This Row],[Category]]="Source",35,0)</f>
        <v>0</v>
      </c>
      <c r="F261" s="100">
        <f>IF(DataCollect[[#This Row],[Category]]="Tank",50,0)</f>
        <v>0</v>
      </c>
      <c r="G261" s="100">
        <f>IF(DataCollect[[#This Row],[Category]]="Analytical",10,0)</f>
        <v>0</v>
      </c>
      <c r="H261" s="100">
        <f>IF(DataCollect[[#This Row],[Category]]="Treatment",10,0)</f>
        <v>0</v>
      </c>
      <c r="I261" s="100">
        <f>IF(DataCollect[[#This Row],[Category]]="Valve",35,0)</f>
        <v>0</v>
      </c>
      <c r="J261" s="100">
        <f>IF(DataCollect[[#This Row],[Category]]="Control",15,0)</f>
        <v>0</v>
      </c>
      <c r="K261" s="100">
        <f>IF(DataCollect[[#This Row],[Category]]="Safety",10,0)</f>
        <v>0</v>
      </c>
      <c r="L261" s="100">
        <f>IF(DataCollect[[#This Row],[Category]]="Building",50,0)</f>
        <v>0</v>
      </c>
      <c r="M261" s="100">
        <f>IF(DataCollect[[#This Row],[Category]]="Vehicle",8,0)</f>
        <v>0</v>
      </c>
      <c r="N261" s="100">
        <f>IF(DataCollect[[#This Row],[Category]]="Generators",20,0)</f>
        <v>0</v>
      </c>
      <c r="O261" s="100">
        <f>IF(DataCollect[[#This Row],[Category]]="Other",15,0)</f>
        <v>0</v>
      </c>
      <c r="P261" s="100">
        <f>IF(DataCollect[[#This Row],[Current Condition]]="Bad",(-1*LifeExpect[[#This Row],[LIFE REMAINING]]),0)</f>
        <v>0</v>
      </c>
      <c r="Q261" s="100">
        <f>IF(DataCollect[[#This Row],[Current Condition]]="Fair",(-0.5*LifeExpect[[#This Row],[LIFE REMAINING]]),0)</f>
        <v>0</v>
      </c>
      <c r="R261" s="100">
        <f t="shared" si="14"/>
        <v>0</v>
      </c>
      <c r="S261" s="100">
        <f>IF((LifeExpect[[#This Row],[NORMAL]]-('1. Basic Information'!$F$7-DataCollect[[#This Row],[Installation Year]]))&gt;0, LifeExpect[[#This Row],[NORMAL]]-('1. Basic Information'!$F$7-DataCollect[[#This Row],[Installation Year]]), 0)</f>
        <v>0</v>
      </c>
      <c r="T261" s="100">
        <f t="shared" si="15"/>
        <v>0</v>
      </c>
      <c r="U261" s="100">
        <f t="shared" si="13"/>
        <v>0</v>
      </c>
    </row>
    <row r="262" spans="1:21" x14ac:dyDescent="0.25">
      <c r="A262" s="100">
        <f>IF(DataCollect[[#This Row],[Category]]="Pump",15,0)</f>
        <v>0</v>
      </c>
      <c r="B262" s="100">
        <f>IF(DataCollect[[#This Row],[Category]]="Hydrant",50,0)</f>
        <v>0</v>
      </c>
      <c r="C262" s="100">
        <f>IF(DataCollect[[#This Row],[Category]]="Meter",15,0)</f>
        <v>0</v>
      </c>
      <c r="D262" s="100">
        <f>IF(DataCollect[[#This Row],[Category]]="Pipe",35,0)</f>
        <v>0</v>
      </c>
      <c r="E262" s="100">
        <f>IF(DataCollect[[#This Row],[Category]]="Source",35,0)</f>
        <v>0</v>
      </c>
      <c r="F262" s="100">
        <f>IF(DataCollect[[#This Row],[Category]]="Tank",50,0)</f>
        <v>0</v>
      </c>
      <c r="G262" s="100">
        <f>IF(DataCollect[[#This Row],[Category]]="Analytical",10,0)</f>
        <v>0</v>
      </c>
      <c r="H262" s="100">
        <f>IF(DataCollect[[#This Row],[Category]]="Treatment",10,0)</f>
        <v>0</v>
      </c>
      <c r="I262" s="100">
        <f>IF(DataCollect[[#This Row],[Category]]="Valve",35,0)</f>
        <v>0</v>
      </c>
      <c r="J262" s="100">
        <f>IF(DataCollect[[#This Row],[Category]]="Control",15,0)</f>
        <v>0</v>
      </c>
      <c r="K262" s="100">
        <f>IF(DataCollect[[#This Row],[Category]]="Safety",10,0)</f>
        <v>0</v>
      </c>
      <c r="L262" s="100">
        <f>IF(DataCollect[[#This Row],[Category]]="Building",50,0)</f>
        <v>0</v>
      </c>
      <c r="M262" s="100">
        <f>IF(DataCollect[[#This Row],[Category]]="Vehicle",8,0)</f>
        <v>0</v>
      </c>
      <c r="N262" s="100">
        <f>IF(DataCollect[[#This Row],[Category]]="Generators",20,0)</f>
        <v>0</v>
      </c>
      <c r="O262" s="100">
        <f>IF(DataCollect[[#This Row],[Category]]="Other",15,0)</f>
        <v>0</v>
      </c>
      <c r="P262" s="100">
        <f>IF(DataCollect[[#This Row],[Current Condition]]="Bad",(-1*LifeExpect[[#This Row],[LIFE REMAINING]]),0)</f>
        <v>0</v>
      </c>
      <c r="Q262" s="100">
        <f>IF(DataCollect[[#This Row],[Current Condition]]="Fair",(-0.5*LifeExpect[[#This Row],[LIFE REMAINING]]),0)</f>
        <v>0</v>
      </c>
      <c r="R262" s="100">
        <f t="shared" si="14"/>
        <v>0</v>
      </c>
      <c r="S262" s="100">
        <f>IF((LifeExpect[[#This Row],[NORMAL]]-('1. Basic Information'!$F$7-DataCollect[[#This Row],[Installation Year]]))&gt;0, LifeExpect[[#This Row],[NORMAL]]-('1. Basic Information'!$F$7-DataCollect[[#This Row],[Installation Year]]), 0)</f>
        <v>0</v>
      </c>
      <c r="T262" s="100">
        <f t="shared" si="15"/>
        <v>0</v>
      </c>
      <c r="U262" s="100">
        <f t="shared" si="13"/>
        <v>0</v>
      </c>
    </row>
    <row r="263" spans="1:21" x14ac:dyDescent="0.25">
      <c r="A263" s="100">
        <f>IF(DataCollect[[#This Row],[Category]]="Pump",15,0)</f>
        <v>0</v>
      </c>
      <c r="B263" s="100">
        <f>IF(DataCollect[[#This Row],[Category]]="Hydrant",50,0)</f>
        <v>0</v>
      </c>
      <c r="C263" s="100">
        <f>IF(DataCollect[[#This Row],[Category]]="Meter",15,0)</f>
        <v>0</v>
      </c>
      <c r="D263" s="100">
        <f>IF(DataCollect[[#This Row],[Category]]="Pipe",35,0)</f>
        <v>0</v>
      </c>
      <c r="E263" s="100">
        <f>IF(DataCollect[[#This Row],[Category]]="Source",35,0)</f>
        <v>0</v>
      </c>
      <c r="F263" s="100">
        <f>IF(DataCollect[[#This Row],[Category]]="Tank",50,0)</f>
        <v>0</v>
      </c>
      <c r="G263" s="100">
        <f>IF(DataCollect[[#This Row],[Category]]="Analytical",10,0)</f>
        <v>0</v>
      </c>
      <c r="H263" s="100">
        <f>IF(DataCollect[[#This Row],[Category]]="Treatment",10,0)</f>
        <v>0</v>
      </c>
      <c r="I263" s="100">
        <f>IF(DataCollect[[#This Row],[Category]]="Valve",35,0)</f>
        <v>0</v>
      </c>
      <c r="J263" s="100">
        <f>IF(DataCollect[[#This Row],[Category]]="Control",15,0)</f>
        <v>0</v>
      </c>
      <c r="K263" s="100">
        <f>IF(DataCollect[[#This Row],[Category]]="Safety",10,0)</f>
        <v>0</v>
      </c>
      <c r="L263" s="100">
        <f>IF(DataCollect[[#This Row],[Category]]="Building",50,0)</f>
        <v>0</v>
      </c>
      <c r="M263" s="100">
        <f>IF(DataCollect[[#This Row],[Category]]="Vehicle",8,0)</f>
        <v>0</v>
      </c>
      <c r="N263" s="100">
        <f>IF(DataCollect[[#This Row],[Category]]="Generators",20,0)</f>
        <v>0</v>
      </c>
      <c r="O263" s="100">
        <f>IF(DataCollect[[#This Row],[Category]]="Other",15,0)</f>
        <v>0</v>
      </c>
      <c r="P263" s="100">
        <f>IF(DataCollect[[#This Row],[Current Condition]]="Bad",(-1*LifeExpect[[#This Row],[LIFE REMAINING]]),0)</f>
        <v>0</v>
      </c>
      <c r="Q263" s="100">
        <f>IF(DataCollect[[#This Row],[Current Condition]]="Fair",(-0.5*LifeExpect[[#This Row],[LIFE REMAINING]]),0)</f>
        <v>0</v>
      </c>
      <c r="R263" s="100">
        <f t="shared" si="14"/>
        <v>0</v>
      </c>
      <c r="S263" s="100">
        <f>IF((LifeExpect[[#This Row],[NORMAL]]-('1. Basic Information'!$F$7-DataCollect[[#This Row],[Installation Year]]))&gt;0, LifeExpect[[#This Row],[NORMAL]]-('1. Basic Information'!$F$7-DataCollect[[#This Row],[Installation Year]]), 0)</f>
        <v>0</v>
      </c>
      <c r="T263" s="100">
        <f t="shared" si="15"/>
        <v>0</v>
      </c>
      <c r="U263" s="100">
        <f t="shared" si="13"/>
        <v>0</v>
      </c>
    </row>
    <row r="264" spans="1:21" x14ac:dyDescent="0.25">
      <c r="A264" s="100">
        <f>IF(DataCollect[[#This Row],[Category]]="Pump",15,0)</f>
        <v>0</v>
      </c>
      <c r="B264" s="100">
        <f>IF(DataCollect[[#This Row],[Category]]="Hydrant",50,0)</f>
        <v>0</v>
      </c>
      <c r="C264" s="100">
        <f>IF(DataCollect[[#This Row],[Category]]="Meter",15,0)</f>
        <v>0</v>
      </c>
      <c r="D264" s="100">
        <f>IF(DataCollect[[#This Row],[Category]]="Pipe",35,0)</f>
        <v>0</v>
      </c>
      <c r="E264" s="100">
        <f>IF(DataCollect[[#This Row],[Category]]="Source",35,0)</f>
        <v>0</v>
      </c>
      <c r="F264" s="100">
        <f>IF(DataCollect[[#This Row],[Category]]="Tank",50,0)</f>
        <v>0</v>
      </c>
      <c r="G264" s="100">
        <f>IF(DataCollect[[#This Row],[Category]]="Analytical",10,0)</f>
        <v>0</v>
      </c>
      <c r="H264" s="100">
        <f>IF(DataCollect[[#This Row],[Category]]="Treatment",10,0)</f>
        <v>0</v>
      </c>
      <c r="I264" s="100">
        <f>IF(DataCollect[[#This Row],[Category]]="Valve",35,0)</f>
        <v>0</v>
      </c>
      <c r="J264" s="100">
        <f>IF(DataCollect[[#This Row],[Category]]="Control",15,0)</f>
        <v>0</v>
      </c>
      <c r="K264" s="100">
        <f>IF(DataCollect[[#This Row],[Category]]="Safety",10,0)</f>
        <v>0</v>
      </c>
      <c r="L264" s="100">
        <f>IF(DataCollect[[#This Row],[Category]]="Building",50,0)</f>
        <v>0</v>
      </c>
      <c r="M264" s="100">
        <f>IF(DataCollect[[#This Row],[Category]]="Vehicle",8,0)</f>
        <v>0</v>
      </c>
      <c r="N264" s="100">
        <f>IF(DataCollect[[#This Row],[Category]]="Generators",20,0)</f>
        <v>0</v>
      </c>
      <c r="O264" s="100">
        <f>IF(DataCollect[[#This Row],[Category]]="Other",15,0)</f>
        <v>0</v>
      </c>
      <c r="P264" s="100">
        <f>IF(DataCollect[[#This Row],[Current Condition]]="Bad",(-1*LifeExpect[[#This Row],[LIFE REMAINING]]),0)</f>
        <v>0</v>
      </c>
      <c r="Q264" s="100">
        <f>IF(DataCollect[[#This Row],[Current Condition]]="Fair",(-0.5*LifeExpect[[#This Row],[LIFE REMAINING]]),0)</f>
        <v>0</v>
      </c>
      <c r="R264" s="100">
        <f t="shared" si="14"/>
        <v>0</v>
      </c>
      <c r="S264" s="100">
        <f>IF((LifeExpect[[#This Row],[NORMAL]]-('1. Basic Information'!$F$7-DataCollect[[#This Row],[Installation Year]]))&gt;0, LifeExpect[[#This Row],[NORMAL]]-('1. Basic Information'!$F$7-DataCollect[[#This Row],[Installation Year]]), 0)</f>
        <v>0</v>
      </c>
      <c r="T264" s="100">
        <f t="shared" si="15"/>
        <v>0</v>
      </c>
      <c r="U264" s="100">
        <f t="shared" si="13"/>
        <v>0</v>
      </c>
    </row>
    <row r="265" spans="1:21" x14ac:dyDescent="0.25">
      <c r="A265" s="100">
        <f>IF(DataCollect[[#This Row],[Category]]="Pump",15,0)</f>
        <v>0</v>
      </c>
      <c r="B265" s="100">
        <f>IF(DataCollect[[#This Row],[Category]]="Hydrant",50,0)</f>
        <v>0</v>
      </c>
      <c r="C265" s="100">
        <f>IF(DataCollect[[#This Row],[Category]]="Meter",15,0)</f>
        <v>0</v>
      </c>
      <c r="D265" s="100">
        <f>IF(DataCollect[[#This Row],[Category]]="Pipe",35,0)</f>
        <v>0</v>
      </c>
      <c r="E265" s="100">
        <f>IF(DataCollect[[#This Row],[Category]]="Source",35,0)</f>
        <v>0</v>
      </c>
      <c r="F265" s="100">
        <f>IF(DataCollect[[#This Row],[Category]]="Tank",50,0)</f>
        <v>0</v>
      </c>
      <c r="G265" s="100">
        <f>IF(DataCollect[[#This Row],[Category]]="Analytical",10,0)</f>
        <v>0</v>
      </c>
      <c r="H265" s="100">
        <f>IF(DataCollect[[#This Row],[Category]]="Treatment",10,0)</f>
        <v>0</v>
      </c>
      <c r="I265" s="100">
        <f>IF(DataCollect[[#This Row],[Category]]="Valve",35,0)</f>
        <v>0</v>
      </c>
      <c r="J265" s="100">
        <f>IF(DataCollect[[#This Row],[Category]]="Control",15,0)</f>
        <v>0</v>
      </c>
      <c r="K265" s="100">
        <f>IF(DataCollect[[#This Row],[Category]]="Safety",10,0)</f>
        <v>0</v>
      </c>
      <c r="L265" s="100">
        <f>IF(DataCollect[[#This Row],[Category]]="Building",50,0)</f>
        <v>0</v>
      </c>
      <c r="M265" s="100">
        <f>IF(DataCollect[[#This Row],[Category]]="Vehicle",8,0)</f>
        <v>0</v>
      </c>
      <c r="N265" s="100">
        <f>IF(DataCollect[[#This Row],[Category]]="Generators",20,0)</f>
        <v>0</v>
      </c>
      <c r="O265" s="100">
        <f>IF(DataCollect[[#This Row],[Category]]="Other",15,0)</f>
        <v>0</v>
      </c>
      <c r="P265" s="100">
        <f>IF(DataCollect[[#This Row],[Current Condition]]="Bad",(-1*LifeExpect[[#This Row],[LIFE REMAINING]]),0)</f>
        <v>0</v>
      </c>
      <c r="Q265" s="100">
        <f>IF(DataCollect[[#This Row],[Current Condition]]="Fair",(-0.5*LifeExpect[[#This Row],[LIFE REMAINING]]),0)</f>
        <v>0</v>
      </c>
      <c r="R265" s="100">
        <f t="shared" si="14"/>
        <v>0</v>
      </c>
      <c r="S265" s="100">
        <f>IF((LifeExpect[[#This Row],[NORMAL]]-('1. Basic Information'!$F$7-DataCollect[[#This Row],[Installation Year]]))&gt;0, LifeExpect[[#This Row],[NORMAL]]-('1. Basic Information'!$F$7-DataCollect[[#This Row],[Installation Year]]), 0)</f>
        <v>0</v>
      </c>
      <c r="T265" s="100">
        <f t="shared" si="15"/>
        <v>0</v>
      </c>
      <c r="U265" s="100">
        <f t="shared" si="13"/>
        <v>0</v>
      </c>
    </row>
    <row r="266" spans="1:21" x14ac:dyDescent="0.25">
      <c r="A266" s="100">
        <f>IF(DataCollect[[#This Row],[Category]]="Pump",15,0)</f>
        <v>0</v>
      </c>
      <c r="B266" s="100">
        <f>IF(DataCollect[[#This Row],[Category]]="Hydrant",50,0)</f>
        <v>0</v>
      </c>
      <c r="C266" s="100">
        <f>IF(DataCollect[[#This Row],[Category]]="Meter",15,0)</f>
        <v>0</v>
      </c>
      <c r="D266" s="100">
        <f>IF(DataCollect[[#This Row],[Category]]="Pipe",35,0)</f>
        <v>0</v>
      </c>
      <c r="E266" s="100">
        <f>IF(DataCollect[[#This Row],[Category]]="Source",35,0)</f>
        <v>0</v>
      </c>
      <c r="F266" s="100">
        <f>IF(DataCollect[[#This Row],[Category]]="Tank",50,0)</f>
        <v>0</v>
      </c>
      <c r="G266" s="100">
        <f>IF(DataCollect[[#This Row],[Category]]="Analytical",10,0)</f>
        <v>0</v>
      </c>
      <c r="H266" s="100">
        <f>IF(DataCollect[[#This Row],[Category]]="Treatment",10,0)</f>
        <v>0</v>
      </c>
      <c r="I266" s="100">
        <f>IF(DataCollect[[#This Row],[Category]]="Valve",35,0)</f>
        <v>0</v>
      </c>
      <c r="J266" s="100">
        <f>IF(DataCollect[[#This Row],[Category]]="Control",15,0)</f>
        <v>0</v>
      </c>
      <c r="K266" s="100">
        <f>IF(DataCollect[[#This Row],[Category]]="Safety",10,0)</f>
        <v>0</v>
      </c>
      <c r="L266" s="100">
        <f>IF(DataCollect[[#This Row],[Category]]="Building",50,0)</f>
        <v>0</v>
      </c>
      <c r="M266" s="100">
        <f>IF(DataCollect[[#This Row],[Category]]="Vehicle",8,0)</f>
        <v>0</v>
      </c>
      <c r="N266" s="100">
        <f>IF(DataCollect[[#This Row],[Category]]="Generators",20,0)</f>
        <v>0</v>
      </c>
      <c r="O266" s="100">
        <f>IF(DataCollect[[#This Row],[Category]]="Other",15,0)</f>
        <v>0</v>
      </c>
      <c r="P266" s="100">
        <f>IF(DataCollect[[#This Row],[Current Condition]]="Bad",(-1*LifeExpect[[#This Row],[LIFE REMAINING]]),0)</f>
        <v>0</v>
      </c>
      <c r="Q266" s="100">
        <f>IF(DataCollect[[#This Row],[Current Condition]]="Fair",(-0.5*LifeExpect[[#This Row],[LIFE REMAINING]]),0)</f>
        <v>0</v>
      </c>
      <c r="R266" s="100">
        <f t="shared" si="14"/>
        <v>0</v>
      </c>
      <c r="S266" s="100">
        <f>IF((LifeExpect[[#This Row],[NORMAL]]-('1. Basic Information'!$F$7-DataCollect[[#This Row],[Installation Year]]))&gt;0, LifeExpect[[#This Row],[NORMAL]]-('1. Basic Information'!$F$7-DataCollect[[#This Row],[Installation Year]]), 0)</f>
        <v>0</v>
      </c>
      <c r="T266" s="100">
        <f t="shared" si="15"/>
        <v>0</v>
      </c>
      <c r="U266" s="100">
        <f t="shared" si="13"/>
        <v>0</v>
      </c>
    </row>
    <row r="267" spans="1:21" x14ac:dyDescent="0.25">
      <c r="A267" s="100">
        <f>IF(DataCollect[[#This Row],[Category]]="Pump",15,0)</f>
        <v>0</v>
      </c>
      <c r="B267" s="100">
        <f>IF(DataCollect[[#This Row],[Category]]="Hydrant",50,0)</f>
        <v>0</v>
      </c>
      <c r="C267" s="100">
        <f>IF(DataCollect[[#This Row],[Category]]="Meter",15,0)</f>
        <v>0</v>
      </c>
      <c r="D267" s="100">
        <f>IF(DataCollect[[#This Row],[Category]]="Pipe",35,0)</f>
        <v>0</v>
      </c>
      <c r="E267" s="100">
        <f>IF(DataCollect[[#This Row],[Category]]="Source",35,0)</f>
        <v>0</v>
      </c>
      <c r="F267" s="100">
        <f>IF(DataCollect[[#This Row],[Category]]="Tank",50,0)</f>
        <v>0</v>
      </c>
      <c r="G267" s="100">
        <f>IF(DataCollect[[#This Row],[Category]]="Analytical",10,0)</f>
        <v>0</v>
      </c>
      <c r="H267" s="100">
        <f>IF(DataCollect[[#This Row],[Category]]="Treatment",10,0)</f>
        <v>0</v>
      </c>
      <c r="I267" s="100">
        <f>IF(DataCollect[[#This Row],[Category]]="Valve",35,0)</f>
        <v>0</v>
      </c>
      <c r="J267" s="100">
        <f>IF(DataCollect[[#This Row],[Category]]="Control",15,0)</f>
        <v>0</v>
      </c>
      <c r="K267" s="100">
        <f>IF(DataCollect[[#This Row],[Category]]="Safety",10,0)</f>
        <v>0</v>
      </c>
      <c r="L267" s="100">
        <f>IF(DataCollect[[#This Row],[Category]]="Building",50,0)</f>
        <v>0</v>
      </c>
      <c r="M267" s="100">
        <f>IF(DataCollect[[#This Row],[Category]]="Vehicle",8,0)</f>
        <v>0</v>
      </c>
      <c r="N267" s="100">
        <f>IF(DataCollect[[#This Row],[Category]]="Generators",20,0)</f>
        <v>0</v>
      </c>
      <c r="O267" s="100">
        <f>IF(DataCollect[[#This Row],[Category]]="Other",15,0)</f>
        <v>0</v>
      </c>
      <c r="P267" s="100">
        <f>IF(DataCollect[[#This Row],[Current Condition]]="Bad",(-1*LifeExpect[[#This Row],[LIFE REMAINING]]),0)</f>
        <v>0</v>
      </c>
      <c r="Q267" s="100">
        <f>IF(DataCollect[[#This Row],[Current Condition]]="Fair",(-0.5*LifeExpect[[#This Row],[LIFE REMAINING]]),0)</f>
        <v>0</v>
      </c>
      <c r="R267" s="100">
        <f t="shared" si="14"/>
        <v>0</v>
      </c>
      <c r="S267" s="100">
        <f>IF((LifeExpect[[#This Row],[NORMAL]]-('1. Basic Information'!$F$7-DataCollect[[#This Row],[Installation Year]]))&gt;0, LifeExpect[[#This Row],[NORMAL]]-('1. Basic Information'!$F$7-DataCollect[[#This Row],[Installation Year]]), 0)</f>
        <v>0</v>
      </c>
      <c r="T267" s="100">
        <f t="shared" si="15"/>
        <v>0</v>
      </c>
      <c r="U267" s="100">
        <f t="shared" si="13"/>
        <v>0</v>
      </c>
    </row>
    <row r="268" spans="1:21" x14ac:dyDescent="0.25">
      <c r="A268" s="100">
        <f>IF(DataCollect[[#This Row],[Category]]="Pump",15,0)</f>
        <v>0</v>
      </c>
      <c r="B268" s="100">
        <f>IF(DataCollect[[#This Row],[Category]]="Hydrant",50,0)</f>
        <v>0</v>
      </c>
      <c r="C268" s="100">
        <f>IF(DataCollect[[#This Row],[Category]]="Meter",15,0)</f>
        <v>0</v>
      </c>
      <c r="D268" s="100">
        <f>IF(DataCollect[[#This Row],[Category]]="Pipe",35,0)</f>
        <v>0</v>
      </c>
      <c r="E268" s="100">
        <f>IF(DataCollect[[#This Row],[Category]]="Source",35,0)</f>
        <v>0</v>
      </c>
      <c r="F268" s="100">
        <f>IF(DataCollect[[#This Row],[Category]]="Tank",50,0)</f>
        <v>0</v>
      </c>
      <c r="G268" s="100">
        <f>IF(DataCollect[[#This Row],[Category]]="Analytical",10,0)</f>
        <v>0</v>
      </c>
      <c r="H268" s="100">
        <f>IF(DataCollect[[#This Row],[Category]]="Treatment",10,0)</f>
        <v>0</v>
      </c>
      <c r="I268" s="100">
        <f>IF(DataCollect[[#This Row],[Category]]="Valve",35,0)</f>
        <v>0</v>
      </c>
      <c r="J268" s="100">
        <f>IF(DataCollect[[#This Row],[Category]]="Control",15,0)</f>
        <v>0</v>
      </c>
      <c r="K268" s="100">
        <f>IF(DataCollect[[#This Row],[Category]]="Safety",10,0)</f>
        <v>0</v>
      </c>
      <c r="L268" s="100">
        <f>IF(DataCollect[[#This Row],[Category]]="Building",50,0)</f>
        <v>0</v>
      </c>
      <c r="M268" s="100">
        <f>IF(DataCollect[[#This Row],[Category]]="Vehicle",8,0)</f>
        <v>0</v>
      </c>
      <c r="N268" s="100">
        <f>IF(DataCollect[[#This Row],[Category]]="Generators",20,0)</f>
        <v>0</v>
      </c>
      <c r="O268" s="100">
        <f>IF(DataCollect[[#This Row],[Category]]="Other",15,0)</f>
        <v>0</v>
      </c>
      <c r="P268" s="100">
        <f>IF(DataCollect[[#This Row],[Current Condition]]="Bad",(-1*LifeExpect[[#This Row],[LIFE REMAINING]]),0)</f>
        <v>0</v>
      </c>
      <c r="Q268" s="100">
        <f>IF(DataCollect[[#This Row],[Current Condition]]="Fair",(-0.5*LifeExpect[[#This Row],[LIFE REMAINING]]),0)</f>
        <v>0</v>
      </c>
      <c r="R268" s="100">
        <f t="shared" si="14"/>
        <v>0</v>
      </c>
      <c r="S268" s="100">
        <f>IF((LifeExpect[[#This Row],[NORMAL]]-('1. Basic Information'!$F$7-DataCollect[[#This Row],[Installation Year]]))&gt;0, LifeExpect[[#This Row],[NORMAL]]-('1. Basic Information'!$F$7-DataCollect[[#This Row],[Installation Year]]), 0)</f>
        <v>0</v>
      </c>
      <c r="T268" s="100">
        <f t="shared" si="15"/>
        <v>0</v>
      </c>
      <c r="U268" s="100">
        <f t="shared" si="13"/>
        <v>0</v>
      </c>
    </row>
    <row r="269" spans="1:21" x14ac:dyDescent="0.25">
      <c r="A269" s="100">
        <f>IF(DataCollect[[#This Row],[Category]]="Pump",15,0)</f>
        <v>0</v>
      </c>
      <c r="B269" s="100">
        <f>IF(DataCollect[[#This Row],[Category]]="Hydrant",50,0)</f>
        <v>0</v>
      </c>
      <c r="C269" s="100">
        <f>IF(DataCollect[[#This Row],[Category]]="Meter",15,0)</f>
        <v>0</v>
      </c>
      <c r="D269" s="100">
        <f>IF(DataCollect[[#This Row],[Category]]="Pipe",35,0)</f>
        <v>0</v>
      </c>
      <c r="E269" s="100">
        <f>IF(DataCollect[[#This Row],[Category]]="Source",35,0)</f>
        <v>0</v>
      </c>
      <c r="F269" s="100">
        <f>IF(DataCollect[[#This Row],[Category]]="Tank",50,0)</f>
        <v>0</v>
      </c>
      <c r="G269" s="100">
        <f>IF(DataCollect[[#This Row],[Category]]="Analytical",10,0)</f>
        <v>0</v>
      </c>
      <c r="H269" s="100">
        <f>IF(DataCollect[[#This Row],[Category]]="Treatment",10,0)</f>
        <v>0</v>
      </c>
      <c r="I269" s="100">
        <f>IF(DataCollect[[#This Row],[Category]]="Valve",35,0)</f>
        <v>0</v>
      </c>
      <c r="J269" s="100">
        <f>IF(DataCollect[[#This Row],[Category]]="Control",15,0)</f>
        <v>0</v>
      </c>
      <c r="K269" s="100">
        <f>IF(DataCollect[[#This Row],[Category]]="Safety",10,0)</f>
        <v>0</v>
      </c>
      <c r="L269" s="100">
        <f>IF(DataCollect[[#This Row],[Category]]="Building",50,0)</f>
        <v>0</v>
      </c>
      <c r="M269" s="100">
        <f>IF(DataCollect[[#This Row],[Category]]="Vehicle",8,0)</f>
        <v>0</v>
      </c>
      <c r="N269" s="100">
        <f>IF(DataCollect[[#This Row],[Category]]="Generators",20,0)</f>
        <v>0</v>
      </c>
      <c r="O269" s="100">
        <f>IF(DataCollect[[#This Row],[Category]]="Other",15,0)</f>
        <v>0</v>
      </c>
      <c r="P269" s="100">
        <f>IF(DataCollect[[#This Row],[Current Condition]]="Bad",(-1*LifeExpect[[#This Row],[LIFE REMAINING]]),0)</f>
        <v>0</v>
      </c>
      <c r="Q269" s="100">
        <f>IF(DataCollect[[#This Row],[Current Condition]]="Fair",(-0.5*LifeExpect[[#This Row],[LIFE REMAINING]]),0)</f>
        <v>0</v>
      </c>
      <c r="R269" s="100">
        <f t="shared" si="14"/>
        <v>0</v>
      </c>
      <c r="S269" s="100">
        <f>IF((LifeExpect[[#This Row],[NORMAL]]-('1. Basic Information'!$F$7-DataCollect[[#This Row],[Installation Year]]))&gt;0, LifeExpect[[#This Row],[NORMAL]]-('1. Basic Information'!$F$7-DataCollect[[#This Row],[Installation Year]]), 0)</f>
        <v>0</v>
      </c>
      <c r="T269" s="100">
        <f t="shared" si="15"/>
        <v>0</v>
      </c>
      <c r="U269" s="100">
        <f t="shared" si="13"/>
        <v>0</v>
      </c>
    </row>
    <row r="270" spans="1:21" x14ac:dyDescent="0.25">
      <c r="A270" s="100">
        <f>IF(DataCollect[[#This Row],[Category]]="Pump",15,0)</f>
        <v>0</v>
      </c>
      <c r="B270" s="100">
        <f>IF(DataCollect[[#This Row],[Category]]="Hydrant",50,0)</f>
        <v>0</v>
      </c>
      <c r="C270" s="100">
        <f>IF(DataCollect[[#This Row],[Category]]="Meter",15,0)</f>
        <v>0</v>
      </c>
      <c r="D270" s="100">
        <f>IF(DataCollect[[#This Row],[Category]]="Pipe",35,0)</f>
        <v>0</v>
      </c>
      <c r="E270" s="100">
        <f>IF(DataCollect[[#This Row],[Category]]="Source",35,0)</f>
        <v>0</v>
      </c>
      <c r="F270" s="100">
        <f>IF(DataCollect[[#This Row],[Category]]="Tank",50,0)</f>
        <v>0</v>
      </c>
      <c r="G270" s="100">
        <f>IF(DataCollect[[#This Row],[Category]]="Analytical",10,0)</f>
        <v>0</v>
      </c>
      <c r="H270" s="100">
        <f>IF(DataCollect[[#This Row],[Category]]="Treatment",10,0)</f>
        <v>0</v>
      </c>
      <c r="I270" s="100">
        <f>IF(DataCollect[[#This Row],[Category]]="Valve",35,0)</f>
        <v>0</v>
      </c>
      <c r="J270" s="100">
        <f>IF(DataCollect[[#This Row],[Category]]="Control",15,0)</f>
        <v>0</v>
      </c>
      <c r="K270" s="100">
        <f>IF(DataCollect[[#This Row],[Category]]="Safety",10,0)</f>
        <v>0</v>
      </c>
      <c r="L270" s="100">
        <f>IF(DataCollect[[#This Row],[Category]]="Building",50,0)</f>
        <v>0</v>
      </c>
      <c r="M270" s="100">
        <f>IF(DataCollect[[#This Row],[Category]]="Vehicle",8,0)</f>
        <v>0</v>
      </c>
      <c r="N270" s="100">
        <f>IF(DataCollect[[#This Row],[Category]]="Generators",20,0)</f>
        <v>0</v>
      </c>
      <c r="O270" s="100">
        <f>IF(DataCollect[[#This Row],[Category]]="Other",15,0)</f>
        <v>0</v>
      </c>
      <c r="P270" s="100">
        <f>IF(DataCollect[[#This Row],[Current Condition]]="Bad",(-1*LifeExpect[[#This Row],[LIFE REMAINING]]),0)</f>
        <v>0</v>
      </c>
      <c r="Q270" s="100">
        <f>IF(DataCollect[[#This Row],[Current Condition]]="Fair",(-0.5*LifeExpect[[#This Row],[LIFE REMAINING]]),0)</f>
        <v>0</v>
      </c>
      <c r="R270" s="100">
        <f t="shared" si="14"/>
        <v>0</v>
      </c>
      <c r="S270" s="100">
        <f>IF((LifeExpect[[#This Row],[NORMAL]]-('1. Basic Information'!$F$7-DataCollect[[#This Row],[Installation Year]]))&gt;0, LifeExpect[[#This Row],[NORMAL]]-('1. Basic Information'!$F$7-DataCollect[[#This Row],[Installation Year]]), 0)</f>
        <v>0</v>
      </c>
      <c r="T270" s="100">
        <f t="shared" si="15"/>
        <v>0</v>
      </c>
      <c r="U270" s="100">
        <f t="shared" si="13"/>
        <v>0</v>
      </c>
    </row>
    <row r="271" spans="1:21" x14ac:dyDescent="0.25">
      <c r="A271" s="100">
        <f>IF(DataCollect[[#This Row],[Category]]="Pump",15,0)</f>
        <v>0</v>
      </c>
      <c r="B271" s="100">
        <f>IF(DataCollect[[#This Row],[Category]]="Hydrant",50,0)</f>
        <v>0</v>
      </c>
      <c r="C271" s="100">
        <f>IF(DataCollect[[#This Row],[Category]]="Meter",15,0)</f>
        <v>0</v>
      </c>
      <c r="D271" s="100">
        <f>IF(DataCollect[[#This Row],[Category]]="Pipe",35,0)</f>
        <v>0</v>
      </c>
      <c r="E271" s="100">
        <f>IF(DataCollect[[#This Row],[Category]]="Source",35,0)</f>
        <v>0</v>
      </c>
      <c r="F271" s="100">
        <f>IF(DataCollect[[#This Row],[Category]]="Tank",50,0)</f>
        <v>0</v>
      </c>
      <c r="G271" s="100">
        <f>IF(DataCollect[[#This Row],[Category]]="Analytical",10,0)</f>
        <v>0</v>
      </c>
      <c r="H271" s="100">
        <f>IF(DataCollect[[#This Row],[Category]]="Treatment",10,0)</f>
        <v>0</v>
      </c>
      <c r="I271" s="100">
        <f>IF(DataCollect[[#This Row],[Category]]="Valve",35,0)</f>
        <v>0</v>
      </c>
      <c r="J271" s="100">
        <f>IF(DataCollect[[#This Row],[Category]]="Control",15,0)</f>
        <v>0</v>
      </c>
      <c r="K271" s="100">
        <f>IF(DataCollect[[#This Row],[Category]]="Safety",10,0)</f>
        <v>0</v>
      </c>
      <c r="L271" s="100">
        <f>IF(DataCollect[[#This Row],[Category]]="Building",50,0)</f>
        <v>0</v>
      </c>
      <c r="M271" s="100">
        <f>IF(DataCollect[[#This Row],[Category]]="Vehicle",8,0)</f>
        <v>0</v>
      </c>
      <c r="N271" s="100">
        <f>IF(DataCollect[[#This Row],[Category]]="Generators",20,0)</f>
        <v>0</v>
      </c>
      <c r="O271" s="100">
        <f>IF(DataCollect[[#This Row],[Category]]="Other",15,0)</f>
        <v>0</v>
      </c>
      <c r="P271" s="100">
        <f>IF(DataCollect[[#This Row],[Current Condition]]="Bad",(-1*LifeExpect[[#This Row],[LIFE REMAINING]]),0)</f>
        <v>0</v>
      </c>
      <c r="Q271" s="100">
        <f>IF(DataCollect[[#This Row],[Current Condition]]="Fair",(-0.5*LifeExpect[[#This Row],[LIFE REMAINING]]),0)</f>
        <v>0</v>
      </c>
      <c r="R271" s="100">
        <f t="shared" si="14"/>
        <v>0</v>
      </c>
      <c r="S271" s="100">
        <f>IF((LifeExpect[[#This Row],[NORMAL]]-('1. Basic Information'!$F$7-DataCollect[[#This Row],[Installation Year]]))&gt;0, LifeExpect[[#This Row],[NORMAL]]-('1. Basic Information'!$F$7-DataCollect[[#This Row],[Installation Year]]), 0)</f>
        <v>0</v>
      </c>
      <c r="T271" s="100">
        <f t="shared" si="15"/>
        <v>0</v>
      </c>
      <c r="U271" s="100">
        <f t="shared" si="13"/>
        <v>0</v>
      </c>
    </row>
    <row r="272" spans="1:21" x14ac:dyDescent="0.25">
      <c r="A272" s="100">
        <f>IF(DataCollect[[#This Row],[Category]]="Pump",15,0)</f>
        <v>0</v>
      </c>
      <c r="B272" s="100">
        <f>IF(DataCollect[[#This Row],[Category]]="Hydrant",50,0)</f>
        <v>0</v>
      </c>
      <c r="C272" s="100">
        <f>IF(DataCollect[[#This Row],[Category]]="Meter",15,0)</f>
        <v>0</v>
      </c>
      <c r="D272" s="100">
        <f>IF(DataCollect[[#This Row],[Category]]="Pipe",35,0)</f>
        <v>0</v>
      </c>
      <c r="E272" s="100">
        <f>IF(DataCollect[[#This Row],[Category]]="Source",35,0)</f>
        <v>0</v>
      </c>
      <c r="F272" s="100">
        <f>IF(DataCollect[[#This Row],[Category]]="Tank",50,0)</f>
        <v>0</v>
      </c>
      <c r="G272" s="100">
        <f>IF(DataCollect[[#This Row],[Category]]="Analytical",10,0)</f>
        <v>0</v>
      </c>
      <c r="H272" s="100">
        <f>IF(DataCollect[[#This Row],[Category]]="Treatment",10,0)</f>
        <v>0</v>
      </c>
      <c r="I272" s="100">
        <f>IF(DataCollect[[#This Row],[Category]]="Valve",35,0)</f>
        <v>0</v>
      </c>
      <c r="J272" s="100">
        <f>IF(DataCollect[[#This Row],[Category]]="Control",15,0)</f>
        <v>0</v>
      </c>
      <c r="K272" s="100">
        <f>IF(DataCollect[[#This Row],[Category]]="Safety",10,0)</f>
        <v>0</v>
      </c>
      <c r="L272" s="100">
        <f>IF(DataCollect[[#This Row],[Category]]="Building",50,0)</f>
        <v>0</v>
      </c>
      <c r="M272" s="100">
        <f>IF(DataCollect[[#This Row],[Category]]="Vehicle",8,0)</f>
        <v>0</v>
      </c>
      <c r="N272" s="100">
        <f>IF(DataCollect[[#This Row],[Category]]="Generators",20,0)</f>
        <v>0</v>
      </c>
      <c r="O272" s="100">
        <f>IF(DataCollect[[#This Row],[Category]]="Other",15,0)</f>
        <v>0</v>
      </c>
      <c r="P272" s="100">
        <f>IF(DataCollect[[#This Row],[Current Condition]]="Bad",(-1*LifeExpect[[#This Row],[LIFE REMAINING]]),0)</f>
        <v>0</v>
      </c>
      <c r="Q272" s="100">
        <f>IF(DataCollect[[#This Row],[Current Condition]]="Fair",(-0.5*LifeExpect[[#This Row],[LIFE REMAINING]]),0)</f>
        <v>0</v>
      </c>
      <c r="R272" s="100">
        <f t="shared" si="14"/>
        <v>0</v>
      </c>
      <c r="S272" s="100">
        <f>IF((LifeExpect[[#This Row],[NORMAL]]-('1. Basic Information'!$F$7-DataCollect[[#This Row],[Installation Year]]))&gt;0, LifeExpect[[#This Row],[NORMAL]]-('1. Basic Information'!$F$7-DataCollect[[#This Row],[Installation Year]]), 0)</f>
        <v>0</v>
      </c>
      <c r="T272" s="100">
        <f t="shared" si="15"/>
        <v>0</v>
      </c>
      <c r="U272" s="100">
        <f t="shared" si="13"/>
        <v>0</v>
      </c>
    </row>
    <row r="273" spans="1:21" x14ac:dyDescent="0.25">
      <c r="A273" s="100">
        <f>IF(DataCollect[[#This Row],[Category]]="Pump",15,0)</f>
        <v>0</v>
      </c>
      <c r="B273" s="100">
        <f>IF(DataCollect[[#This Row],[Category]]="Hydrant",50,0)</f>
        <v>0</v>
      </c>
      <c r="C273" s="100">
        <f>IF(DataCollect[[#This Row],[Category]]="Meter",15,0)</f>
        <v>0</v>
      </c>
      <c r="D273" s="100">
        <f>IF(DataCollect[[#This Row],[Category]]="Pipe",35,0)</f>
        <v>0</v>
      </c>
      <c r="E273" s="100">
        <f>IF(DataCollect[[#This Row],[Category]]="Source",35,0)</f>
        <v>0</v>
      </c>
      <c r="F273" s="100">
        <f>IF(DataCollect[[#This Row],[Category]]="Tank",50,0)</f>
        <v>0</v>
      </c>
      <c r="G273" s="100">
        <f>IF(DataCollect[[#This Row],[Category]]="Analytical",10,0)</f>
        <v>0</v>
      </c>
      <c r="H273" s="100">
        <f>IF(DataCollect[[#This Row],[Category]]="Treatment",10,0)</f>
        <v>0</v>
      </c>
      <c r="I273" s="100">
        <f>IF(DataCollect[[#This Row],[Category]]="Valve",35,0)</f>
        <v>0</v>
      </c>
      <c r="J273" s="100">
        <f>IF(DataCollect[[#This Row],[Category]]="Control",15,0)</f>
        <v>0</v>
      </c>
      <c r="K273" s="100">
        <f>IF(DataCollect[[#This Row],[Category]]="Safety",10,0)</f>
        <v>0</v>
      </c>
      <c r="L273" s="100">
        <f>IF(DataCollect[[#This Row],[Category]]="Building",50,0)</f>
        <v>0</v>
      </c>
      <c r="M273" s="100">
        <f>IF(DataCollect[[#This Row],[Category]]="Vehicle",8,0)</f>
        <v>0</v>
      </c>
      <c r="N273" s="100">
        <f>IF(DataCollect[[#This Row],[Category]]="Generators",20,0)</f>
        <v>0</v>
      </c>
      <c r="O273" s="100">
        <f>IF(DataCollect[[#This Row],[Category]]="Other",15,0)</f>
        <v>0</v>
      </c>
      <c r="P273" s="100">
        <f>IF(DataCollect[[#This Row],[Current Condition]]="Bad",(-1*LifeExpect[[#This Row],[LIFE REMAINING]]),0)</f>
        <v>0</v>
      </c>
      <c r="Q273" s="100">
        <f>IF(DataCollect[[#This Row],[Current Condition]]="Fair",(-0.5*LifeExpect[[#This Row],[LIFE REMAINING]]),0)</f>
        <v>0</v>
      </c>
      <c r="R273" s="100">
        <f t="shared" si="14"/>
        <v>0</v>
      </c>
      <c r="S273" s="100">
        <f>IF((LifeExpect[[#This Row],[NORMAL]]-('1. Basic Information'!$F$7-DataCollect[[#This Row],[Installation Year]]))&gt;0, LifeExpect[[#This Row],[NORMAL]]-('1. Basic Information'!$F$7-DataCollect[[#This Row],[Installation Year]]), 0)</f>
        <v>0</v>
      </c>
      <c r="T273" s="100">
        <f t="shared" si="15"/>
        <v>0</v>
      </c>
      <c r="U273" s="100">
        <f t="shared" si="13"/>
        <v>0</v>
      </c>
    </row>
    <row r="274" spans="1:21" x14ac:dyDescent="0.25">
      <c r="A274" s="100">
        <f>IF(DataCollect[[#This Row],[Category]]="Pump",15,0)</f>
        <v>0</v>
      </c>
      <c r="B274" s="100">
        <f>IF(DataCollect[[#This Row],[Category]]="Hydrant",50,0)</f>
        <v>0</v>
      </c>
      <c r="C274" s="100">
        <f>IF(DataCollect[[#This Row],[Category]]="Meter",15,0)</f>
        <v>0</v>
      </c>
      <c r="D274" s="100">
        <f>IF(DataCollect[[#This Row],[Category]]="Pipe",35,0)</f>
        <v>0</v>
      </c>
      <c r="E274" s="100">
        <f>IF(DataCollect[[#This Row],[Category]]="Source",35,0)</f>
        <v>0</v>
      </c>
      <c r="F274" s="100">
        <f>IF(DataCollect[[#This Row],[Category]]="Tank",50,0)</f>
        <v>0</v>
      </c>
      <c r="G274" s="100">
        <f>IF(DataCollect[[#This Row],[Category]]="Analytical",10,0)</f>
        <v>0</v>
      </c>
      <c r="H274" s="100">
        <f>IF(DataCollect[[#This Row],[Category]]="Treatment",10,0)</f>
        <v>0</v>
      </c>
      <c r="I274" s="100">
        <f>IF(DataCollect[[#This Row],[Category]]="Valve",35,0)</f>
        <v>0</v>
      </c>
      <c r="J274" s="100">
        <f>IF(DataCollect[[#This Row],[Category]]="Control",15,0)</f>
        <v>0</v>
      </c>
      <c r="K274" s="100">
        <f>IF(DataCollect[[#This Row],[Category]]="Safety",10,0)</f>
        <v>0</v>
      </c>
      <c r="L274" s="100">
        <f>IF(DataCollect[[#This Row],[Category]]="Building",50,0)</f>
        <v>0</v>
      </c>
      <c r="M274" s="100">
        <f>IF(DataCollect[[#This Row],[Category]]="Vehicle",8,0)</f>
        <v>0</v>
      </c>
      <c r="N274" s="100">
        <f>IF(DataCollect[[#This Row],[Category]]="Generators",20,0)</f>
        <v>0</v>
      </c>
      <c r="O274" s="100">
        <f>IF(DataCollect[[#This Row],[Category]]="Other",15,0)</f>
        <v>0</v>
      </c>
      <c r="P274" s="100">
        <f>IF(DataCollect[[#This Row],[Current Condition]]="Bad",(-1*LifeExpect[[#This Row],[LIFE REMAINING]]),0)</f>
        <v>0</v>
      </c>
      <c r="Q274" s="100">
        <f>IF(DataCollect[[#This Row],[Current Condition]]="Fair",(-0.5*LifeExpect[[#This Row],[LIFE REMAINING]]),0)</f>
        <v>0</v>
      </c>
      <c r="R274" s="100">
        <f t="shared" si="14"/>
        <v>0</v>
      </c>
      <c r="S274" s="100">
        <f>IF((LifeExpect[[#This Row],[NORMAL]]-('1. Basic Information'!$F$7-DataCollect[[#This Row],[Installation Year]]))&gt;0, LifeExpect[[#This Row],[NORMAL]]-('1. Basic Information'!$F$7-DataCollect[[#This Row],[Installation Year]]), 0)</f>
        <v>0</v>
      </c>
      <c r="T274" s="100">
        <f t="shared" si="15"/>
        <v>0</v>
      </c>
      <c r="U274" s="100">
        <f t="shared" ref="U274:U303" si="16">ROUNDDOWN($T274,0)</f>
        <v>0</v>
      </c>
    </row>
    <row r="275" spans="1:21" x14ac:dyDescent="0.25">
      <c r="A275" s="100">
        <f>IF(DataCollect[[#This Row],[Category]]="Pump",15,0)</f>
        <v>0</v>
      </c>
      <c r="B275" s="100">
        <f>IF(DataCollect[[#This Row],[Category]]="Hydrant",50,0)</f>
        <v>0</v>
      </c>
      <c r="C275" s="100">
        <f>IF(DataCollect[[#This Row],[Category]]="Meter",15,0)</f>
        <v>0</v>
      </c>
      <c r="D275" s="100">
        <f>IF(DataCollect[[#This Row],[Category]]="Pipe",35,0)</f>
        <v>0</v>
      </c>
      <c r="E275" s="100">
        <f>IF(DataCollect[[#This Row],[Category]]="Source",35,0)</f>
        <v>0</v>
      </c>
      <c r="F275" s="100">
        <f>IF(DataCollect[[#This Row],[Category]]="Tank",50,0)</f>
        <v>0</v>
      </c>
      <c r="G275" s="100">
        <f>IF(DataCollect[[#This Row],[Category]]="Analytical",10,0)</f>
        <v>0</v>
      </c>
      <c r="H275" s="100">
        <f>IF(DataCollect[[#This Row],[Category]]="Treatment",10,0)</f>
        <v>0</v>
      </c>
      <c r="I275" s="100">
        <f>IF(DataCollect[[#This Row],[Category]]="Valve",35,0)</f>
        <v>0</v>
      </c>
      <c r="J275" s="100">
        <f>IF(DataCollect[[#This Row],[Category]]="Control",15,0)</f>
        <v>0</v>
      </c>
      <c r="K275" s="100">
        <f>IF(DataCollect[[#This Row],[Category]]="Safety",10,0)</f>
        <v>0</v>
      </c>
      <c r="L275" s="100">
        <f>IF(DataCollect[[#This Row],[Category]]="Building",50,0)</f>
        <v>0</v>
      </c>
      <c r="M275" s="100">
        <f>IF(DataCollect[[#This Row],[Category]]="Vehicle",8,0)</f>
        <v>0</v>
      </c>
      <c r="N275" s="100">
        <f>IF(DataCollect[[#This Row],[Category]]="Generators",20,0)</f>
        <v>0</v>
      </c>
      <c r="O275" s="100">
        <f>IF(DataCollect[[#This Row],[Category]]="Other",15,0)</f>
        <v>0</v>
      </c>
      <c r="P275" s="100">
        <f>IF(DataCollect[[#This Row],[Current Condition]]="Bad",(-1*LifeExpect[[#This Row],[LIFE REMAINING]]),0)</f>
        <v>0</v>
      </c>
      <c r="Q275" s="100">
        <f>IF(DataCollect[[#This Row],[Current Condition]]="Fair",(-0.5*LifeExpect[[#This Row],[LIFE REMAINING]]),0)</f>
        <v>0</v>
      </c>
      <c r="R275" s="100">
        <f t="shared" si="14"/>
        <v>0</v>
      </c>
      <c r="S275" s="100">
        <f>IF((LifeExpect[[#This Row],[NORMAL]]-('1. Basic Information'!$F$7-DataCollect[[#This Row],[Installation Year]]))&gt;0, LifeExpect[[#This Row],[NORMAL]]-('1. Basic Information'!$F$7-DataCollect[[#This Row],[Installation Year]]), 0)</f>
        <v>0</v>
      </c>
      <c r="T275" s="100">
        <f t="shared" si="15"/>
        <v>0</v>
      </c>
      <c r="U275" s="100">
        <f t="shared" si="16"/>
        <v>0</v>
      </c>
    </row>
    <row r="276" spans="1:21" x14ac:dyDescent="0.25">
      <c r="A276" s="100">
        <f>IF(DataCollect[[#This Row],[Category]]="Pump",15,0)</f>
        <v>0</v>
      </c>
      <c r="B276" s="100">
        <f>IF(DataCollect[[#This Row],[Category]]="Hydrant",50,0)</f>
        <v>0</v>
      </c>
      <c r="C276" s="100">
        <f>IF(DataCollect[[#This Row],[Category]]="Meter",15,0)</f>
        <v>0</v>
      </c>
      <c r="D276" s="100">
        <f>IF(DataCollect[[#This Row],[Category]]="Pipe",35,0)</f>
        <v>0</v>
      </c>
      <c r="E276" s="100">
        <f>IF(DataCollect[[#This Row],[Category]]="Source",35,0)</f>
        <v>0</v>
      </c>
      <c r="F276" s="100">
        <f>IF(DataCollect[[#This Row],[Category]]="Tank",50,0)</f>
        <v>0</v>
      </c>
      <c r="G276" s="100">
        <f>IF(DataCollect[[#This Row],[Category]]="Analytical",10,0)</f>
        <v>0</v>
      </c>
      <c r="H276" s="100">
        <f>IF(DataCollect[[#This Row],[Category]]="Treatment",10,0)</f>
        <v>0</v>
      </c>
      <c r="I276" s="100">
        <f>IF(DataCollect[[#This Row],[Category]]="Valve",35,0)</f>
        <v>0</v>
      </c>
      <c r="J276" s="100">
        <f>IF(DataCollect[[#This Row],[Category]]="Control",15,0)</f>
        <v>0</v>
      </c>
      <c r="K276" s="100">
        <f>IF(DataCollect[[#This Row],[Category]]="Safety",10,0)</f>
        <v>0</v>
      </c>
      <c r="L276" s="100">
        <f>IF(DataCollect[[#This Row],[Category]]="Building",50,0)</f>
        <v>0</v>
      </c>
      <c r="M276" s="100">
        <f>IF(DataCollect[[#This Row],[Category]]="Vehicle",8,0)</f>
        <v>0</v>
      </c>
      <c r="N276" s="100">
        <f>IF(DataCollect[[#This Row],[Category]]="Generators",20,0)</f>
        <v>0</v>
      </c>
      <c r="O276" s="100">
        <f>IF(DataCollect[[#This Row],[Category]]="Other",15,0)</f>
        <v>0</v>
      </c>
      <c r="P276" s="100">
        <f>IF(DataCollect[[#This Row],[Current Condition]]="Bad",(-1*LifeExpect[[#This Row],[LIFE REMAINING]]),0)</f>
        <v>0</v>
      </c>
      <c r="Q276" s="100">
        <f>IF(DataCollect[[#This Row],[Current Condition]]="Fair",(-0.5*LifeExpect[[#This Row],[LIFE REMAINING]]),0)</f>
        <v>0</v>
      </c>
      <c r="R276" s="100">
        <f t="shared" si="14"/>
        <v>0</v>
      </c>
      <c r="S276" s="100">
        <f>IF((LifeExpect[[#This Row],[NORMAL]]-('1. Basic Information'!$F$7-DataCollect[[#This Row],[Installation Year]]))&gt;0, LifeExpect[[#This Row],[NORMAL]]-('1. Basic Information'!$F$7-DataCollect[[#This Row],[Installation Year]]), 0)</f>
        <v>0</v>
      </c>
      <c r="T276" s="100">
        <f t="shared" si="15"/>
        <v>0</v>
      </c>
      <c r="U276" s="100">
        <f t="shared" si="16"/>
        <v>0</v>
      </c>
    </row>
    <row r="277" spans="1:21" x14ac:dyDescent="0.25">
      <c r="A277" s="100">
        <f>IF(DataCollect[[#This Row],[Category]]="Pump",15,0)</f>
        <v>0</v>
      </c>
      <c r="B277" s="100">
        <f>IF(DataCollect[[#This Row],[Category]]="Hydrant",50,0)</f>
        <v>0</v>
      </c>
      <c r="C277" s="100">
        <f>IF(DataCollect[[#This Row],[Category]]="Meter",15,0)</f>
        <v>0</v>
      </c>
      <c r="D277" s="100">
        <f>IF(DataCollect[[#This Row],[Category]]="Pipe",35,0)</f>
        <v>0</v>
      </c>
      <c r="E277" s="100">
        <f>IF(DataCollect[[#This Row],[Category]]="Source",35,0)</f>
        <v>0</v>
      </c>
      <c r="F277" s="100">
        <f>IF(DataCollect[[#This Row],[Category]]="Tank",50,0)</f>
        <v>0</v>
      </c>
      <c r="G277" s="100">
        <f>IF(DataCollect[[#This Row],[Category]]="Analytical",10,0)</f>
        <v>0</v>
      </c>
      <c r="H277" s="100">
        <f>IF(DataCollect[[#This Row],[Category]]="Treatment",10,0)</f>
        <v>0</v>
      </c>
      <c r="I277" s="100">
        <f>IF(DataCollect[[#This Row],[Category]]="Valve",35,0)</f>
        <v>0</v>
      </c>
      <c r="J277" s="100">
        <f>IF(DataCollect[[#This Row],[Category]]="Control",15,0)</f>
        <v>0</v>
      </c>
      <c r="K277" s="100">
        <f>IF(DataCollect[[#This Row],[Category]]="Safety",10,0)</f>
        <v>0</v>
      </c>
      <c r="L277" s="100">
        <f>IF(DataCollect[[#This Row],[Category]]="Building",50,0)</f>
        <v>0</v>
      </c>
      <c r="M277" s="100">
        <f>IF(DataCollect[[#This Row],[Category]]="Vehicle",8,0)</f>
        <v>0</v>
      </c>
      <c r="N277" s="100">
        <f>IF(DataCollect[[#This Row],[Category]]="Generators",20,0)</f>
        <v>0</v>
      </c>
      <c r="O277" s="100">
        <f>IF(DataCollect[[#This Row],[Category]]="Other",15,0)</f>
        <v>0</v>
      </c>
      <c r="P277" s="100">
        <f>IF(DataCollect[[#This Row],[Current Condition]]="Bad",(-1*LifeExpect[[#This Row],[LIFE REMAINING]]),0)</f>
        <v>0</v>
      </c>
      <c r="Q277" s="100">
        <f>IF(DataCollect[[#This Row],[Current Condition]]="Fair",(-0.5*LifeExpect[[#This Row],[LIFE REMAINING]]),0)</f>
        <v>0</v>
      </c>
      <c r="R277" s="100">
        <f t="shared" si="14"/>
        <v>0</v>
      </c>
      <c r="S277" s="100">
        <f>IF((LifeExpect[[#This Row],[NORMAL]]-('1. Basic Information'!$F$7-DataCollect[[#This Row],[Installation Year]]))&gt;0, LifeExpect[[#This Row],[NORMAL]]-('1. Basic Information'!$F$7-DataCollect[[#This Row],[Installation Year]]), 0)</f>
        <v>0</v>
      </c>
      <c r="T277" s="100">
        <f t="shared" si="15"/>
        <v>0</v>
      </c>
      <c r="U277" s="100">
        <f t="shared" si="16"/>
        <v>0</v>
      </c>
    </row>
    <row r="278" spans="1:21" x14ac:dyDescent="0.25">
      <c r="A278" s="100">
        <f>IF(DataCollect[[#This Row],[Category]]="Pump",15,0)</f>
        <v>0</v>
      </c>
      <c r="B278" s="100">
        <f>IF(DataCollect[[#This Row],[Category]]="Hydrant",50,0)</f>
        <v>0</v>
      </c>
      <c r="C278" s="100">
        <f>IF(DataCollect[[#This Row],[Category]]="Meter",15,0)</f>
        <v>0</v>
      </c>
      <c r="D278" s="100">
        <f>IF(DataCollect[[#This Row],[Category]]="Pipe",35,0)</f>
        <v>0</v>
      </c>
      <c r="E278" s="100">
        <f>IF(DataCollect[[#This Row],[Category]]="Source",35,0)</f>
        <v>0</v>
      </c>
      <c r="F278" s="100">
        <f>IF(DataCollect[[#This Row],[Category]]="Tank",50,0)</f>
        <v>0</v>
      </c>
      <c r="G278" s="100">
        <f>IF(DataCollect[[#This Row],[Category]]="Analytical",10,0)</f>
        <v>0</v>
      </c>
      <c r="H278" s="100">
        <f>IF(DataCollect[[#This Row],[Category]]="Treatment",10,0)</f>
        <v>0</v>
      </c>
      <c r="I278" s="100">
        <f>IF(DataCollect[[#This Row],[Category]]="Valve",35,0)</f>
        <v>0</v>
      </c>
      <c r="J278" s="100">
        <f>IF(DataCollect[[#This Row],[Category]]="Control",15,0)</f>
        <v>0</v>
      </c>
      <c r="K278" s="100">
        <f>IF(DataCollect[[#This Row],[Category]]="Safety",10,0)</f>
        <v>0</v>
      </c>
      <c r="L278" s="100">
        <f>IF(DataCollect[[#This Row],[Category]]="Building",50,0)</f>
        <v>0</v>
      </c>
      <c r="M278" s="100">
        <f>IF(DataCollect[[#This Row],[Category]]="Vehicle",8,0)</f>
        <v>0</v>
      </c>
      <c r="N278" s="100">
        <f>IF(DataCollect[[#This Row],[Category]]="Generators",20,0)</f>
        <v>0</v>
      </c>
      <c r="O278" s="100">
        <f>IF(DataCollect[[#This Row],[Category]]="Other",15,0)</f>
        <v>0</v>
      </c>
      <c r="P278" s="100">
        <f>IF(DataCollect[[#This Row],[Current Condition]]="Bad",(-1*LifeExpect[[#This Row],[LIFE REMAINING]]),0)</f>
        <v>0</v>
      </c>
      <c r="Q278" s="100">
        <f>IF(DataCollect[[#This Row],[Current Condition]]="Fair",(-0.5*LifeExpect[[#This Row],[LIFE REMAINING]]),0)</f>
        <v>0</v>
      </c>
      <c r="R278" s="100">
        <f t="shared" si="14"/>
        <v>0</v>
      </c>
      <c r="S278" s="100">
        <f>IF((LifeExpect[[#This Row],[NORMAL]]-('1. Basic Information'!$F$7-DataCollect[[#This Row],[Installation Year]]))&gt;0, LifeExpect[[#This Row],[NORMAL]]-('1. Basic Information'!$F$7-DataCollect[[#This Row],[Installation Year]]), 0)</f>
        <v>0</v>
      </c>
      <c r="T278" s="100">
        <f t="shared" si="15"/>
        <v>0</v>
      </c>
      <c r="U278" s="100">
        <f t="shared" si="16"/>
        <v>0</v>
      </c>
    </row>
    <row r="279" spans="1:21" x14ac:dyDescent="0.25">
      <c r="A279" s="100">
        <f>IF(DataCollect[[#This Row],[Category]]="Pump",15,0)</f>
        <v>0</v>
      </c>
      <c r="B279" s="100">
        <f>IF(DataCollect[[#This Row],[Category]]="Hydrant",50,0)</f>
        <v>0</v>
      </c>
      <c r="C279" s="100">
        <f>IF(DataCollect[[#This Row],[Category]]="Meter",15,0)</f>
        <v>0</v>
      </c>
      <c r="D279" s="100">
        <f>IF(DataCollect[[#This Row],[Category]]="Pipe",35,0)</f>
        <v>0</v>
      </c>
      <c r="E279" s="100">
        <f>IF(DataCollect[[#This Row],[Category]]="Source",35,0)</f>
        <v>0</v>
      </c>
      <c r="F279" s="100">
        <f>IF(DataCollect[[#This Row],[Category]]="Tank",50,0)</f>
        <v>0</v>
      </c>
      <c r="G279" s="100">
        <f>IF(DataCollect[[#This Row],[Category]]="Analytical",10,0)</f>
        <v>0</v>
      </c>
      <c r="H279" s="100">
        <f>IF(DataCollect[[#This Row],[Category]]="Treatment",10,0)</f>
        <v>0</v>
      </c>
      <c r="I279" s="100">
        <f>IF(DataCollect[[#This Row],[Category]]="Valve",35,0)</f>
        <v>0</v>
      </c>
      <c r="J279" s="100">
        <f>IF(DataCollect[[#This Row],[Category]]="Control",15,0)</f>
        <v>0</v>
      </c>
      <c r="K279" s="100">
        <f>IF(DataCollect[[#This Row],[Category]]="Safety",10,0)</f>
        <v>0</v>
      </c>
      <c r="L279" s="100">
        <f>IF(DataCollect[[#This Row],[Category]]="Building",50,0)</f>
        <v>0</v>
      </c>
      <c r="M279" s="100">
        <f>IF(DataCollect[[#This Row],[Category]]="Vehicle",8,0)</f>
        <v>0</v>
      </c>
      <c r="N279" s="100">
        <f>IF(DataCollect[[#This Row],[Category]]="Generators",20,0)</f>
        <v>0</v>
      </c>
      <c r="O279" s="100">
        <f>IF(DataCollect[[#This Row],[Category]]="Other",15,0)</f>
        <v>0</v>
      </c>
      <c r="P279" s="100">
        <f>IF(DataCollect[[#This Row],[Current Condition]]="Bad",(-1*LifeExpect[[#This Row],[LIFE REMAINING]]),0)</f>
        <v>0</v>
      </c>
      <c r="Q279" s="100">
        <f>IF(DataCollect[[#This Row],[Current Condition]]="Fair",(-0.5*LifeExpect[[#This Row],[LIFE REMAINING]]),0)</f>
        <v>0</v>
      </c>
      <c r="R279" s="100">
        <f t="shared" si="14"/>
        <v>0</v>
      </c>
      <c r="S279" s="100">
        <f>IF((LifeExpect[[#This Row],[NORMAL]]-('1. Basic Information'!$F$7-DataCollect[[#This Row],[Installation Year]]))&gt;0, LifeExpect[[#This Row],[NORMAL]]-('1. Basic Information'!$F$7-DataCollect[[#This Row],[Installation Year]]), 0)</f>
        <v>0</v>
      </c>
      <c r="T279" s="100">
        <f t="shared" si="15"/>
        <v>0</v>
      </c>
      <c r="U279" s="100">
        <f t="shared" si="16"/>
        <v>0</v>
      </c>
    </row>
    <row r="280" spans="1:21" x14ac:dyDescent="0.25">
      <c r="A280" s="100">
        <f>IF(DataCollect[[#This Row],[Category]]="Pump",15,0)</f>
        <v>0</v>
      </c>
      <c r="B280" s="100">
        <f>IF(DataCollect[[#This Row],[Category]]="Hydrant",50,0)</f>
        <v>0</v>
      </c>
      <c r="C280" s="100">
        <f>IF(DataCollect[[#This Row],[Category]]="Meter",15,0)</f>
        <v>0</v>
      </c>
      <c r="D280" s="100">
        <f>IF(DataCollect[[#This Row],[Category]]="Pipe",35,0)</f>
        <v>0</v>
      </c>
      <c r="E280" s="100">
        <f>IF(DataCollect[[#This Row],[Category]]="Source",35,0)</f>
        <v>0</v>
      </c>
      <c r="F280" s="100">
        <f>IF(DataCollect[[#This Row],[Category]]="Tank",50,0)</f>
        <v>0</v>
      </c>
      <c r="G280" s="100">
        <f>IF(DataCollect[[#This Row],[Category]]="Analytical",10,0)</f>
        <v>0</v>
      </c>
      <c r="H280" s="100">
        <f>IF(DataCollect[[#This Row],[Category]]="Treatment",10,0)</f>
        <v>0</v>
      </c>
      <c r="I280" s="100">
        <f>IF(DataCollect[[#This Row],[Category]]="Valve",35,0)</f>
        <v>0</v>
      </c>
      <c r="J280" s="100">
        <f>IF(DataCollect[[#This Row],[Category]]="Control",15,0)</f>
        <v>0</v>
      </c>
      <c r="K280" s="100">
        <f>IF(DataCollect[[#This Row],[Category]]="Safety",10,0)</f>
        <v>0</v>
      </c>
      <c r="L280" s="100">
        <f>IF(DataCollect[[#This Row],[Category]]="Building",50,0)</f>
        <v>0</v>
      </c>
      <c r="M280" s="100">
        <f>IF(DataCollect[[#This Row],[Category]]="Vehicle",8,0)</f>
        <v>0</v>
      </c>
      <c r="N280" s="100">
        <f>IF(DataCollect[[#This Row],[Category]]="Generators",20,0)</f>
        <v>0</v>
      </c>
      <c r="O280" s="100">
        <f>IF(DataCollect[[#This Row],[Category]]="Other",15,0)</f>
        <v>0</v>
      </c>
      <c r="P280" s="100">
        <f>IF(DataCollect[[#This Row],[Current Condition]]="Bad",(-1*LifeExpect[[#This Row],[LIFE REMAINING]]),0)</f>
        <v>0</v>
      </c>
      <c r="Q280" s="100">
        <f>IF(DataCollect[[#This Row],[Current Condition]]="Fair",(-0.5*LifeExpect[[#This Row],[LIFE REMAINING]]),0)</f>
        <v>0</v>
      </c>
      <c r="R280" s="100">
        <f t="shared" si="14"/>
        <v>0</v>
      </c>
      <c r="S280" s="100">
        <f>IF((LifeExpect[[#This Row],[NORMAL]]-('1. Basic Information'!$F$7-DataCollect[[#This Row],[Installation Year]]))&gt;0, LifeExpect[[#This Row],[NORMAL]]-('1. Basic Information'!$F$7-DataCollect[[#This Row],[Installation Year]]), 0)</f>
        <v>0</v>
      </c>
      <c r="T280" s="100">
        <f t="shared" si="15"/>
        <v>0</v>
      </c>
      <c r="U280" s="100">
        <f t="shared" si="16"/>
        <v>0</v>
      </c>
    </row>
    <row r="281" spans="1:21" x14ac:dyDescent="0.25">
      <c r="A281" s="100">
        <f>IF(DataCollect[[#This Row],[Category]]="Pump",15,0)</f>
        <v>0</v>
      </c>
      <c r="B281" s="100">
        <f>IF(DataCollect[[#This Row],[Category]]="Hydrant",50,0)</f>
        <v>0</v>
      </c>
      <c r="C281" s="100">
        <f>IF(DataCollect[[#This Row],[Category]]="Meter",15,0)</f>
        <v>0</v>
      </c>
      <c r="D281" s="100">
        <f>IF(DataCollect[[#This Row],[Category]]="Pipe",35,0)</f>
        <v>0</v>
      </c>
      <c r="E281" s="100">
        <f>IF(DataCollect[[#This Row],[Category]]="Source",35,0)</f>
        <v>0</v>
      </c>
      <c r="F281" s="100">
        <f>IF(DataCollect[[#This Row],[Category]]="Tank",50,0)</f>
        <v>0</v>
      </c>
      <c r="G281" s="100">
        <f>IF(DataCollect[[#This Row],[Category]]="Analytical",10,0)</f>
        <v>0</v>
      </c>
      <c r="H281" s="100">
        <f>IF(DataCollect[[#This Row],[Category]]="Treatment",10,0)</f>
        <v>0</v>
      </c>
      <c r="I281" s="100">
        <f>IF(DataCollect[[#This Row],[Category]]="Valve",35,0)</f>
        <v>0</v>
      </c>
      <c r="J281" s="100">
        <f>IF(DataCollect[[#This Row],[Category]]="Control",15,0)</f>
        <v>0</v>
      </c>
      <c r="K281" s="100">
        <f>IF(DataCollect[[#This Row],[Category]]="Safety",10,0)</f>
        <v>0</v>
      </c>
      <c r="L281" s="100">
        <f>IF(DataCollect[[#This Row],[Category]]="Building",50,0)</f>
        <v>0</v>
      </c>
      <c r="M281" s="100">
        <f>IF(DataCollect[[#This Row],[Category]]="Vehicle",8,0)</f>
        <v>0</v>
      </c>
      <c r="N281" s="100">
        <f>IF(DataCollect[[#This Row],[Category]]="Generators",20,0)</f>
        <v>0</v>
      </c>
      <c r="O281" s="100">
        <f>IF(DataCollect[[#This Row],[Category]]="Other",15,0)</f>
        <v>0</v>
      </c>
      <c r="P281" s="100">
        <f>IF(DataCollect[[#This Row],[Current Condition]]="Bad",(-1*LifeExpect[[#This Row],[LIFE REMAINING]]),0)</f>
        <v>0</v>
      </c>
      <c r="Q281" s="100">
        <f>IF(DataCollect[[#This Row],[Current Condition]]="Fair",(-0.5*LifeExpect[[#This Row],[LIFE REMAINING]]),0)</f>
        <v>0</v>
      </c>
      <c r="R281" s="100">
        <f t="shared" si="14"/>
        <v>0</v>
      </c>
      <c r="S281" s="100">
        <f>IF((LifeExpect[[#This Row],[NORMAL]]-('1. Basic Information'!$F$7-DataCollect[[#This Row],[Installation Year]]))&gt;0, LifeExpect[[#This Row],[NORMAL]]-('1. Basic Information'!$F$7-DataCollect[[#This Row],[Installation Year]]), 0)</f>
        <v>0</v>
      </c>
      <c r="T281" s="100">
        <f t="shared" si="15"/>
        <v>0</v>
      </c>
      <c r="U281" s="100">
        <f t="shared" si="16"/>
        <v>0</v>
      </c>
    </row>
    <row r="282" spans="1:21" x14ac:dyDescent="0.25">
      <c r="A282" s="100">
        <f>IF(DataCollect[[#This Row],[Category]]="Pump",15,0)</f>
        <v>0</v>
      </c>
      <c r="B282" s="100">
        <f>IF(DataCollect[[#This Row],[Category]]="Hydrant",50,0)</f>
        <v>0</v>
      </c>
      <c r="C282" s="100">
        <f>IF(DataCollect[[#This Row],[Category]]="Meter",15,0)</f>
        <v>0</v>
      </c>
      <c r="D282" s="100">
        <f>IF(DataCollect[[#This Row],[Category]]="Pipe",35,0)</f>
        <v>0</v>
      </c>
      <c r="E282" s="100">
        <f>IF(DataCollect[[#This Row],[Category]]="Source",35,0)</f>
        <v>0</v>
      </c>
      <c r="F282" s="100">
        <f>IF(DataCollect[[#This Row],[Category]]="Tank",50,0)</f>
        <v>0</v>
      </c>
      <c r="G282" s="100">
        <f>IF(DataCollect[[#This Row],[Category]]="Analytical",10,0)</f>
        <v>0</v>
      </c>
      <c r="H282" s="100">
        <f>IF(DataCollect[[#This Row],[Category]]="Treatment",10,0)</f>
        <v>0</v>
      </c>
      <c r="I282" s="100">
        <f>IF(DataCollect[[#This Row],[Category]]="Valve",35,0)</f>
        <v>0</v>
      </c>
      <c r="J282" s="100">
        <f>IF(DataCollect[[#This Row],[Category]]="Control",15,0)</f>
        <v>0</v>
      </c>
      <c r="K282" s="100">
        <f>IF(DataCollect[[#This Row],[Category]]="Safety",10,0)</f>
        <v>0</v>
      </c>
      <c r="L282" s="100">
        <f>IF(DataCollect[[#This Row],[Category]]="Building",50,0)</f>
        <v>0</v>
      </c>
      <c r="M282" s="100">
        <f>IF(DataCollect[[#This Row],[Category]]="Vehicle",8,0)</f>
        <v>0</v>
      </c>
      <c r="N282" s="100">
        <f>IF(DataCollect[[#This Row],[Category]]="Generators",20,0)</f>
        <v>0</v>
      </c>
      <c r="O282" s="100">
        <f>IF(DataCollect[[#This Row],[Category]]="Other",15,0)</f>
        <v>0</v>
      </c>
      <c r="P282" s="100">
        <f>IF(DataCollect[[#This Row],[Current Condition]]="Bad",(-1*LifeExpect[[#This Row],[LIFE REMAINING]]),0)</f>
        <v>0</v>
      </c>
      <c r="Q282" s="100">
        <f>IF(DataCollect[[#This Row],[Current Condition]]="Fair",(-0.5*LifeExpect[[#This Row],[LIFE REMAINING]]),0)</f>
        <v>0</v>
      </c>
      <c r="R282" s="100">
        <f t="shared" si="14"/>
        <v>0</v>
      </c>
      <c r="S282" s="100">
        <f>IF((LifeExpect[[#This Row],[NORMAL]]-('1. Basic Information'!$F$7-DataCollect[[#This Row],[Installation Year]]))&gt;0, LifeExpect[[#This Row],[NORMAL]]-('1. Basic Information'!$F$7-DataCollect[[#This Row],[Installation Year]]), 0)</f>
        <v>0</v>
      </c>
      <c r="T282" s="100">
        <f t="shared" si="15"/>
        <v>0</v>
      </c>
      <c r="U282" s="100">
        <f t="shared" si="16"/>
        <v>0</v>
      </c>
    </row>
    <row r="283" spans="1:21" x14ac:dyDescent="0.25">
      <c r="A283" s="100">
        <f>IF(DataCollect[[#This Row],[Category]]="Pump",15,0)</f>
        <v>0</v>
      </c>
      <c r="B283" s="100">
        <f>IF(DataCollect[[#This Row],[Category]]="Hydrant",50,0)</f>
        <v>0</v>
      </c>
      <c r="C283" s="100">
        <f>IF(DataCollect[[#This Row],[Category]]="Meter",15,0)</f>
        <v>0</v>
      </c>
      <c r="D283" s="100">
        <f>IF(DataCollect[[#This Row],[Category]]="Pipe",35,0)</f>
        <v>0</v>
      </c>
      <c r="E283" s="100">
        <f>IF(DataCollect[[#This Row],[Category]]="Source",35,0)</f>
        <v>0</v>
      </c>
      <c r="F283" s="100">
        <f>IF(DataCollect[[#This Row],[Category]]="Tank",50,0)</f>
        <v>0</v>
      </c>
      <c r="G283" s="100">
        <f>IF(DataCollect[[#This Row],[Category]]="Analytical",10,0)</f>
        <v>0</v>
      </c>
      <c r="H283" s="100">
        <f>IF(DataCollect[[#This Row],[Category]]="Treatment",10,0)</f>
        <v>0</v>
      </c>
      <c r="I283" s="100">
        <f>IF(DataCollect[[#This Row],[Category]]="Valve",35,0)</f>
        <v>0</v>
      </c>
      <c r="J283" s="100">
        <f>IF(DataCollect[[#This Row],[Category]]="Control",15,0)</f>
        <v>0</v>
      </c>
      <c r="K283" s="100">
        <f>IF(DataCollect[[#This Row],[Category]]="Safety",10,0)</f>
        <v>0</v>
      </c>
      <c r="L283" s="100">
        <f>IF(DataCollect[[#This Row],[Category]]="Building",50,0)</f>
        <v>0</v>
      </c>
      <c r="M283" s="100">
        <f>IF(DataCollect[[#This Row],[Category]]="Vehicle",8,0)</f>
        <v>0</v>
      </c>
      <c r="N283" s="100">
        <f>IF(DataCollect[[#This Row],[Category]]="Generators",20,0)</f>
        <v>0</v>
      </c>
      <c r="O283" s="100">
        <f>IF(DataCollect[[#This Row],[Category]]="Other",15,0)</f>
        <v>0</v>
      </c>
      <c r="P283" s="100">
        <f>IF(DataCollect[[#This Row],[Current Condition]]="Bad",(-1*LifeExpect[[#This Row],[LIFE REMAINING]]),0)</f>
        <v>0</v>
      </c>
      <c r="Q283" s="100">
        <f>IF(DataCollect[[#This Row],[Current Condition]]="Fair",(-0.5*LifeExpect[[#This Row],[LIFE REMAINING]]),0)</f>
        <v>0</v>
      </c>
      <c r="R283" s="100">
        <f t="shared" si="14"/>
        <v>0</v>
      </c>
      <c r="S283" s="100">
        <f>IF((LifeExpect[[#This Row],[NORMAL]]-('1. Basic Information'!$F$7-DataCollect[[#This Row],[Installation Year]]))&gt;0, LifeExpect[[#This Row],[NORMAL]]-('1. Basic Information'!$F$7-DataCollect[[#This Row],[Installation Year]]), 0)</f>
        <v>0</v>
      </c>
      <c r="T283" s="100">
        <f t="shared" si="15"/>
        <v>0</v>
      </c>
      <c r="U283" s="100">
        <f t="shared" si="16"/>
        <v>0</v>
      </c>
    </row>
    <row r="284" spans="1:21" x14ac:dyDescent="0.25">
      <c r="A284" s="100">
        <f>IF(DataCollect[[#This Row],[Category]]="Pump",15,0)</f>
        <v>0</v>
      </c>
      <c r="B284" s="100">
        <f>IF(DataCollect[[#This Row],[Category]]="Hydrant",50,0)</f>
        <v>0</v>
      </c>
      <c r="C284" s="100">
        <f>IF(DataCollect[[#This Row],[Category]]="Meter",15,0)</f>
        <v>0</v>
      </c>
      <c r="D284" s="100">
        <f>IF(DataCollect[[#This Row],[Category]]="Pipe",35,0)</f>
        <v>0</v>
      </c>
      <c r="E284" s="100">
        <f>IF(DataCollect[[#This Row],[Category]]="Source",35,0)</f>
        <v>0</v>
      </c>
      <c r="F284" s="100">
        <f>IF(DataCollect[[#This Row],[Category]]="Tank",50,0)</f>
        <v>0</v>
      </c>
      <c r="G284" s="100">
        <f>IF(DataCollect[[#This Row],[Category]]="Analytical",10,0)</f>
        <v>0</v>
      </c>
      <c r="H284" s="100">
        <f>IF(DataCollect[[#This Row],[Category]]="Treatment",10,0)</f>
        <v>0</v>
      </c>
      <c r="I284" s="100">
        <f>IF(DataCollect[[#This Row],[Category]]="Valve",35,0)</f>
        <v>0</v>
      </c>
      <c r="J284" s="100">
        <f>IF(DataCollect[[#This Row],[Category]]="Control",15,0)</f>
        <v>0</v>
      </c>
      <c r="K284" s="100">
        <f>IF(DataCollect[[#This Row],[Category]]="Safety",10,0)</f>
        <v>0</v>
      </c>
      <c r="L284" s="100">
        <f>IF(DataCollect[[#This Row],[Category]]="Building",50,0)</f>
        <v>0</v>
      </c>
      <c r="M284" s="100">
        <f>IF(DataCollect[[#This Row],[Category]]="Vehicle",8,0)</f>
        <v>0</v>
      </c>
      <c r="N284" s="100">
        <f>IF(DataCollect[[#This Row],[Category]]="Generators",20,0)</f>
        <v>0</v>
      </c>
      <c r="O284" s="100">
        <f>IF(DataCollect[[#This Row],[Category]]="Other",15,0)</f>
        <v>0</v>
      </c>
      <c r="P284" s="100">
        <f>IF(DataCollect[[#This Row],[Current Condition]]="Bad",(-1*LifeExpect[[#This Row],[LIFE REMAINING]]),0)</f>
        <v>0</v>
      </c>
      <c r="Q284" s="100">
        <f>IF(DataCollect[[#This Row],[Current Condition]]="Fair",(-0.5*LifeExpect[[#This Row],[LIFE REMAINING]]),0)</f>
        <v>0</v>
      </c>
      <c r="R284" s="100">
        <f t="shared" si="14"/>
        <v>0</v>
      </c>
      <c r="S284" s="100">
        <f>IF((LifeExpect[[#This Row],[NORMAL]]-('1. Basic Information'!$F$7-DataCollect[[#This Row],[Installation Year]]))&gt;0, LifeExpect[[#This Row],[NORMAL]]-('1. Basic Information'!$F$7-DataCollect[[#This Row],[Installation Year]]), 0)</f>
        <v>0</v>
      </c>
      <c r="T284" s="100">
        <f t="shared" si="15"/>
        <v>0</v>
      </c>
      <c r="U284" s="100">
        <f t="shared" si="16"/>
        <v>0</v>
      </c>
    </row>
    <row r="285" spans="1:21" x14ac:dyDescent="0.25">
      <c r="A285" s="100">
        <f>IF(DataCollect[[#This Row],[Category]]="Pump",15,0)</f>
        <v>0</v>
      </c>
      <c r="B285" s="100">
        <f>IF(DataCollect[[#This Row],[Category]]="Hydrant",50,0)</f>
        <v>0</v>
      </c>
      <c r="C285" s="100">
        <f>IF(DataCollect[[#This Row],[Category]]="Meter",15,0)</f>
        <v>0</v>
      </c>
      <c r="D285" s="100">
        <f>IF(DataCollect[[#This Row],[Category]]="Pipe",35,0)</f>
        <v>0</v>
      </c>
      <c r="E285" s="100">
        <f>IF(DataCollect[[#This Row],[Category]]="Source",35,0)</f>
        <v>0</v>
      </c>
      <c r="F285" s="100">
        <f>IF(DataCollect[[#This Row],[Category]]="Tank",50,0)</f>
        <v>0</v>
      </c>
      <c r="G285" s="100">
        <f>IF(DataCollect[[#This Row],[Category]]="Analytical",10,0)</f>
        <v>0</v>
      </c>
      <c r="H285" s="100">
        <f>IF(DataCollect[[#This Row],[Category]]="Treatment",10,0)</f>
        <v>0</v>
      </c>
      <c r="I285" s="100">
        <f>IF(DataCollect[[#This Row],[Category]]="Valve",35,0)</f>
        <v>0</v>
      </c>
      <c r="J285" s="100">
        <f>IF(DataCollect[[#This Row],[Category]]="Control",15,0)</f>
        <v>0</v>
      </c>
      <c r="K285" s="100">
        <f>IF(DataCollect[[#This Row],[Category]]="Safety",10,0)</f>
        <v>0</v>
      </c>
      <c r="L285" s="100">
        <f>IF(DataCollect[[#This Row],[Category]]="Building",50,0)</f>
        <v>0</v>
      </c>
      <c r="M285" s="100">
        <f>IF(DataCollect[[#This Row],[Category]]="Vehicle",8,0)</f>
        <v>0</v>
      </c>
      <c r="N285" s="100">
        <f>IF(DataCollect[[#This Row],[Category]]="Generators",20,0)</f>
        <v>0</v>
      </c>
      <c r="O285" s="100">
        <f>IF(DataCollect[[#This Row],[Category]]="Other",15,0)</f>
        <v>0</v>
      </c>
      <c r="P285" s="100">
        <f>IF(DataCollect[[#This Row],[Current Condition]]="Bad",(-1*LifeExpect[[#This Row],[LIFE REMAINING]]),0)</f>
        <v>0</v>
      </c>
      <c r="Q285" s="100">
        <f>IF(DataCollect[[#This Row],[Current Condition]]="Fair",(-0.5*LifeExpect[[#This Row],[LIFE REMAINING]]),0)</f>
        <v>0</v>
      </c>
      <c r="R285" s="100">
        <f t="shared" si="14"/>
        <v>0</v>
      </c>
      <c r="S285" s="100">
        <f>IF((LifeExpect[[#This Row],[NORMAL]]-('1. Basic Information'!$F$7-DataCollect[[#This Row],[Installation Year]]))&gt;0, LifeExpect[[#This Row],[NORMAL]]-('1. Basic Information'!$F$7-DataCollect[[#This Row],[Installation Year]]), 0)</f>
        <v>0</v>
      </c>
      <c r="T285" s="100">
        <f t="shared" si="15"/>
        <v>0</v>
      </c>
      <c r="U285" s="100">
        <f t="shared" si="16"/>
        <v>0</v>
      </c>
    </row>
    <row r="286" spans="1:21" x14ac:dyDescent="0.25">
      <c r="A286" s="100">
        <f>IF(DataCollect[[#This Row],[Category]]="Pump",15,0)</f>
        <v>0</v>
      </c>
      <c r="B286" s="100">
        <f>IF(DataCollect[[#This Row],[Category]]="Hydrant",50,0)</f>
        <v>0</v>
      </c>
      <c r="C286" s="100">
        <f>IF(DataCollect[[#This Row],[Category]]="Meter",15,0)</f>
        <v>0</v>
      </c>
      <c r="D286" s="100">
        <f>IF(DataCollect[[#This Row],[Category]]="Pipe",35,0)</f>
        <v>0</v>
      </c>
      <c r="E286" s="100">
        <f>IF(DataCollect[[#This Row],[Category]]="Source",35,0)</f>
        <v>0</v>
      </c>
      <c r="F286" s="100">
        <f>IF(DataCollect[[#This Row],[Category]]="Tank",50,0)</f>
        <v>0</v>
      </c>
      <c r="G286" s="100">
        <f>IF(DataCollect[[#This Row],[Category]]="Analytical",10,0)</f>
        <v>0</v>
      </c>
      <c r="H286" s="100">
        <f>IF(DataCollect[[#This Row],[Category]]="Treatment",10,0)</f>
        <v>0</v>
      </c>
      <c r="I286" s="100">
        <f>IF(DataCollect[[#This Row],[Category]]="Valve",35,0)</f>
        <v>0</v>
      </c>
      <c r="J286" s="100">
        <f>IF(DataCollect[[#This Row],[Category]]="Control",15,0)</f>
        <v>0</v>
      </c>
      <c r="K286" s="100">
        <f>IF(DataCollect[[#This Row],[Category]]="Safety",10,0)</f>
        <v>0</v>
      </c>
      <c r="L286" s="100">
        <f>IF(DataCollect[[#This Row],[Category]]="Building",50,0)</f>
        <v>0</v>
      </c>
      <c r="M286" s="100">
        <f>IF(DataCollect[[#This Row],[Category]]="Vehicle",8,0)</f>
        <v>0</v>
      </c>
      <c r="N286" s="100">
        <f>IF(DataCollect[[#This Row],[Category]]="Generators",20,0)</f>
        <v>0</v>
      </c>
      <c r="O286" s="100">
        <f>IF(DataCollect[[#This Row],[Category]]="Other",15,0)</f>
        <v>0</v>
      </c>
      <c r="P286" s="100">
        <f>IF(DataCollect[[#This Row],[Current Condition]]="Bad",(-1*LifeExpect[[#This Row],[LIFE REMAINING]]),0)</f>
        <v>0</v>
      </c>
      <c r="Q286" s="100">
        <f>IF(DataCollect[[#This Row],[Current Condition]]="Fair",(-0.5*LifeExpect[[#This Row],[LIFE REMAINING]]),0)</f>
        <v>0</v>
      </c>
      <c r="R286" s="100">
        <f t="shared" si="14"/>
        <v>0</v>
      </c>
      <c r="S286" s="100">
        <f>IF((LifeExpect[[#This Row],[NORMAL]]-('1. Basic Information'!$F$7-DataCollect[[#This Row],[Installation Year]]))&gt;0, LifeExpect[[#This Row],[NORMAL]]-('1. Basic Information'!$F$7-DataCollect[[#This Row],[Installation Year]]), 0)</f>
        <v>0</v>
      </c>
      <c r="T286" s="100">
        <f t="shared" si="15"/>
        <v>0</v>
      </c>
      <c r="U286" s="100">
        <f t="shared" si="16"/>
        <v>0</v>
      </c>
    </row>
    <row r="287" spans="1:21" x14ac:dyDescent="0.25">
      <c r="A287" s="100">
        <f>IF(DataCollect[[#This Row],[Category]]="Pump",15,0)</f>
        <v>0</v>
      </c>
      <c r="B287" s="100">
        <f>IF(DataCollect[[#This Row],[Category]]="Hydrant",50,0)</f>
        <v>0</v>
      </c>
      <c r="C287" s="100">
        <f>IF(DataCollect[[#This Row],[Category]]="Meter",15,0)</f>
        <v>0</v>
      </c>
      <c r="D287" s="100">
        <f>IF(DataCollect[[#This Row],[Category]]="Pipe",35,0)</f>
        <v>0</v>
      </c>
      <c r="E287" s="100">
        <f>IF(DataCollect[[#This Row],[Category]]="Source",35,0)</f>
        <v>0</v>
      </c>
      <c r="F287" s="100">
        <f>IF(DataCollect[[#This Row],[Category]]="Tank",50,0)</f>
        <v>0</v>
      </c>
      <c r="G287" s="100">
        <f>IF(DataCollect[[#This Row],[Category]]="Analytical",10,0)</f>
        <v>0</v>
      </c>
      <c r="H287" s="100">
        <f>IF(DataCollect[[#This Row],[Category]]="Treatment",10,0)</f>
        <v>0</v>
      </c>
      <c r="I287" s="100">
        <f>IF(DataCollect[[#This Row],[Category]]="Valve",35,0)</f>
        <v>0</v>
      </c>
      <c r="J287" s="100">
        <f>IF(DataCollect[[#This Row],[Category]]="Control",15,0)</f>
        <v>0</v>
      </c>
      <c r="K287" s="100">
        <f>IF(DataCollect[[#This Row],[Category]]="Safety",10,0)</f>
        <v>0</v>
      </c>
      <c r="L287" s="100">
        <f>IF(DataCollect[[#This Row],[Category]]="Building",50,0)</f>
        <v>0</v>
      </c>
      <c r="M287" s="100">
        <f>IF(DataCollect[[#This Row],[Category]]="Vehicle",8,0)</f>
        <v>0</v>
      </c>
      <c r="N287" s="100">
        <f>IF(DataCollect[[#This Row],[Category]]="Generators",20,0)</f>
        <v>0</v>
      </c>
      <c r="O287" s="100">
        <f>IF(DataCollect[[#This Row],[Category]]="Other",15,0)</f>
        <v>0</v>
      </c>
      <c r="P287" s="100">
        <f>IF(DataCollect[[#This Row],[Current Condition]]="Bad",(-1*LifeExpect[[#This Row],[LIFE REMAINING]]),0)</f>
        <v>0</v>
      </c>
      <c r="Q287" s="100">
        <f>IF(DataCollect[[#This Row],[Current Condition]]="Fair",(-0.5*LifeExpect[[#This Row],[LIFE REMAINING]]),0)</f>
        <v>0</v>
      </c>
      <c r="R287" s="100">
        <f t="shared" si="14"/>
        <v>0</v>
      </c>
      <c r="S287" s="100">
        <f>IF((LifeExpect[[#This Row],[NORMAL]]-('1. Basic Information'!$F$7-DataCollect[[#This Row],[Installation Year]]))&gt;0, LifeExpect[[#This Row],[NORMAL]]-('1. Basic Information'!$F$7-DataCollect[[#This Row],[Installation Year]]), 0)</f>
        <v>0</v>
      </c>
      <c r="T287" s="100">
        <f t="shared" si="15"/>
        <v>0</v>
      </c>
      <c r="U287" s="100">
        <f t="shared" si="16"/>
        <v>0</v>
      </c>
    </row>
    <row r="288" spans="1:21" x14ac:dyDescent="0.25">
      <c r="A288" s="100">
        <f>IF(DataCollect[[#This Row],[Category]]="Pump",15,0)</f>
        <v>0</v>
      </c>
      <c r="B288" s="100">
        <f>IF(DataCollect[[#This Row],[Category]]="Hydrant",50,0)</f>
        <v>0</v>
      </c>
      <c r="C288" s="100">
        <f>IF(DataCollect[[#This Row],[Category]]="Meter",15,0)</f>
        <v>0</v>
      </c>
      <c r="D288" s="100">
        <f>IF(DataCollect[[#This Row],[Category]]="Pipe",35,0)</f>
        <v>0</v>
      </c>
      <c r="E288" s="100">
        <f>IF(DataCollect[[#This Row],[Category]]="Source",35,0)</f>
        <v>0</v>
      </c>
      <c r="F288" s="100">
        <f>IF(DataCollect[[#This Row],[Category]]="Tank",50,0)</f>
        <v>0</v>
      </c>
      <c r="G288" s="100">
        <f>IF(DataCollect[[#This Row],[Category]]="Analytical",10,0)</f>
        <v>0</v>
      </c>
      <c r="H288" s="100">
        <f>IF(DataCollect[[#This Row],[Category]]="Treatment",10,0)</f>
        <v>0</v>
      </c>
      <c r="I288" s="100">
        <f>IF(DataCollect[[#This Row],[Category]]="Valve",35,0)</f>
        <v>0</v>
      </c>
      <c r="J288" s="100">
        <f>IF(DataCollect[[#This Row],[Category]]="Control",15,0)</f>
        <v>0</v>
      </c>
      <c r="K288" s="100">
        <f>IF(DataCollect[[#This Row],[Category]]="Safety",10,0)</f>
        <v>0</v>
      </c>
      <c r="L288" s="100">
        <f>IF(DataCollect[[#This Row],[Category]]="Building",50,0)</f>
        <v>0</v>
      </c>
      <c r="M288" s="100">
        <f>IF(DataCollect[[#This Row],[Category]]="Vehicle",8,0)</f>
        <v>0</v>
      </c>
      <c r="N288" s="100">
        <f>IF(DataCollect[[#This Row],[Category]]="Generators",20,0)</f>
        <v>0</v>
      </c>
      <c r="O288" s="100">
        <f>IF(DataCollect[[#This Row],[Category]]="Other",15,0)</f>
        <v>0</v>
      </c>
      <c r="P288" s="100">
        <f>IF(DataCollect[[#This Row],[Current Condition]]="Bad",(-1*LifeExpect[[#This Row],[LIFE REMAINING]]),0)</f>
        <v>0</v>
      </c>
      <c r="Q288" s="100">
        <f>IF(DataCollect[[#This Row],[Current Condition]]="Fair",(-0.5*LifeExpect[[#This Row],[LIFE REMAINING]]),0)</f>
        <v>0</v>
      </c>
      <c r="R288" s="100">
        <f t="shared" si="14"/>
        <v>0</v>
      </c>
      <c r="S288" s="100">
        <f>IF((LifeExpect[[#This Row],[NORMAL]]-('1. Basic Information'!$F$7-DataCollect[[#This Row],[Installation Year]]))&gt;0, LifeExpect[[#This Row],[NORMAL]]-('1. Basic Information'!$F$7-DataCollect[[#This Row],[Installation Year]]), 0)</f>
        <v>0</v>
      </c>
      <c r="T288" s="100">
        <f t="shared" si="15"/>
        <v>0</v>
      </c>
      <c r="U288" s="100">
        <f t="shared" si="16"/>
        <v>0</v>
      </c>
    </row>
    <row r="289" spans="1:21" x14ac:dyDescent="0.25">
      <c r="A289" s="100">
        <f>IF(DataCollect[[#This Row],[Category]]="Pump",15,0)</f>
        <v>0</v>
      </c>
      <c r="B289" s="100">
        <f>IF(DataCollect[[#This Row],[Category]]="Hydrant",50,0)</f>
        <v>0</v>
      </c>
      <c r="C289" s="100">
        <f>IF(DataCollect[[#This Row],[Category]]="Meter",15,0)</f>
        <v>0</v>
      </c>
      <c r="D289" s="100">
        <f>IF(DataCollect[[#This Row],[Category]]="Pipe",35,0)</f>
        <v>0</v>
      </c>
      <c r="E289" s="100">
        <f>IF(DataCollect[[#This Row],[Category]]="Source",35,0)</f>
        <v>0</v>
      </c>
      <c r="F289" s="100">
        <f>IF(DataCollect[[#This Row],[Category]]="Tank",50,0)</f>
        <v>0</v>
      </c>
      <c r="G289" s="100">
        <f>IF(DataCollect[[#This Row],[Category]]="Analytical",10,0)</f>
        <v>0</v>
      </c>
      <c r="H289" s="100">
        <f>IF(DataCollect[[#This Row],[Category]]="Treatment",10,0)</f>
        <v>0</v>
      </c>
      <c r="I289" s="100">
        <f>IF(DataCollect[[#This Row],[Category]]="Valve",35,0)</f>
        <v>0</v>
      </c>
      <c r="J289" s="100">
        <f>IF(DataCollect[[#This Row],[Category]]="Control",15,0)</f>
        <v>0</v>
      </c>
      <c r="K289" s="100">
        <f>IF(DataCollect[[#This Row],[Category]]="Safety",10,0)</f>
        <v>0</v>
      </c>
      <c r="L289" s="100">
        <f>IF(DataCollect[[#This Row],[Category]]="Building",50,0)</f>
        <v>0</v>
      </c>
      <c r="M289" s="100">
        <f>IF(DataCollect[[#This Row],[Category]]="Vehicle",8,0)</f>
        <v>0</v>
      </c>
      <c r="N289" s="100">
        <f>IF(DataCollect[[#This Row],[Category]]="Generators",20,0)</f>
        <v>0</v>
      </c>
      <c r="O289" s="100">
        <f>IF(DataCollect[[#This Row],[Category]]="Other",15,0)</f>
        <v>0</v>
      </c>
      <c r="P289" s="100">
        <f>IF(DataCollect[[#This Row],[Current Condition]]="Bad",(-1*LifeExpect[[#This Row],[LIFE REMAINING]]),0)</f>
        <v>0</v>
      </c>
      <c r="Q289" s="100">
        <f>IF(DataCollect[[#This Row],[Current Condition]]="Fair",(-0.5*LifeExpect[[#This Row],[LIFE REMAINING]]),0)</f>
        <v>0</v>
      </c>
      <c r="R289" s="100">
        <f t="shared" si="14"/>
        <v>0</v>
      </c>
      <c r="S289" s="100">
        <f>IF((LifeExpect[[#This Row],[NORMAL]]-('1. Basic Information'!$F$7-DataCollect[[#This Row],[Installation Year]]))&gt;0, LifeExpect[[#This Row],[NORMAL]]-('1. Basic Information'!$F$7-DataCollect[[#This Row],[Installation Year]]), 0)</f>
        <v>0</v>
      </c>
      <c r="T289" s="100">
        <f t="shared" si="15"/>
        <v>0</v>
      </c>
      <c r="U289" s="100">
        <f t="shared" si="16"/>
        <v>0</v>
      </c>
    </row>
    <row r="290" spans="1:21" x14ac:dyDescent="0.25">
      <c r="A290" s="100">
        <f>IF(DataCollect[[#This Row],[Category]]="Pump",15,0)</f>
        <v>0</v>
      </c>
      <c r="B290" s="100">
        <f>IF(DataCollect[[#This Row],[Category]]="Hydrant",50,0)</f>
        <v>0</v>
      </c>
      <c r="C290" s="100">
        <f>IF(DataCollect[[#This Row],[Category]]="Meter",15,0)</f>
        <v>0</v>
      </c>
      <c r="D290" s="100">
        <f>IF(DataCollect[[#This Row],[Category]]="Pipe",35,0)</f>
        <v>0</v>
      </c>
      <c r="E290" s="100">
        <f>IF(DataCollect[[#This Row],[Category]]="Source",35,0)</f>
        <v>0</v>
      </c>
      <c r="F290" s="100">
        <f>IF(DataCollect[[#This Row],[Category]]="Tank",50,0)</f>
        <v>0</v>
      </c>
      <c r="G290" s="100">
        <f>IF(DataCollect[[#This Row],[Category]]="Analytical",10,0)</f>
        <v>0</v>
      </c>
      <c r="H290" s="100">
        <f>IF(DataCollect[[#This Row],[Category]]="Treatment",10,0)</f>
        <v>0</v>
      </c>
      <c r="I290" s="100">
        <f>IF(DataCollect[[#This Row],[Category]]="Valve",35,0)</f>
        <v>0</v>
      </c>
      <c r="J290" s="100">
        <f>IF(DataCollect[[#This Row],[Category]]="Control",15,0)</f>
        <v>0</v>
      </c>
      <c r="K290" s="100">
        <f>IF(DataCollect[[#This Row],[Category]]="Safety",10,0)</f>
        <v>0</v>
      </c>
      <c r="L290" s="100">
        <f>IF(DataCollect[[#This Row],[Category]]="Building",50,0)</f>
        <v>0</v>
      </c>
      <c r="M290" s="100">
        <f>IF(DataCollect[[#This Row],[Category]]="Vehicle",8,0)</f>
        <v>0</v>
      </c>
      <c r="N290" s="100">
        <f>IF(DataCollect[[#This Row],[Category]]="Generators",20,0)</f>
        <v>0</v>
      </c>
      <c r="O290" s="100">
        <f>IF(DataCollect[[#This Row],[Category]]="Other",15,0)</f>
        <v>0</v>
      </c>
      <c r="P290" s="100">
        <f>IF(DataCollect[[#This Row],[Current Condition]]="Bad",(-1*LifeExpect[[#This Row],[LIFE REMAINING]]),0)</f>
        <v>0</v>
      </c>
      <c r="Q290" s="100">
        <f>IF(DataCollect[[#This Row],[Current Condition]]="Fair",(-0.5*LifeExpect[[#This Row],[LIFE REMAINING]]),0)</f>
        <v>0</v>
      </c>
      <c r="R290" s="100">
        <f t="shared" si="14"/>
        <v>0</v>
      </c>
      <c r="S290" s="100">
        <f>IF((LifeExpect[[#This Row],[NORMAL]]-('1. Basic Information'!$F$7-DataCollect[[#This Row],[Installation Year]]))&gt;0, LifeExpect[[#This Row],[NORMAL]]-('1. Basic Information'!$F$7-DataCollect[[#This Row],[Installation Year]]), 0)</f>
        <v>0</v>
      </c>
      <c r="T290" s="100">
        <f t="shared" si="15"/>
        <v>0</v>
      </c>
      <c r="U290" s="100">
        <f t="shared" si="16"/>
        <v>0</v>
      </c>
    </row>
    <row r="291" spans="1:21" x14ac:dyDescent="0.25">
      <c r="A291" s="100">
        <f>IF(DataCollect[[#This Row],[Category]]="Pump",15,0)</f>
        <v>0</v>
      </c>
      <c r="B291" s="100">
        <f>IF(DataCollect[[#This Row],[Category]]="Hydrant",50,0)</f>
        <v>0</v>
      </c>
      <c r="C291" s="100">
        <f>IF(DataCollect[[#This Row],[Category]]="Meter",15,0)</f>
        <v>0</v>
      </c>
      <c r="D291" s="100">
        <f>IF(DataCollect[[#This Row],[Category]]="Pipe",35,0)</f>
        <v>0</v>
      </c>
      <c r="E291" s="100">
        <f>IF(DataCollect[[#This Row],[Category]]="Source",35,0)</f>
        <v>0</v>
      </c>
      <c r="F291" s="100">
        <f>IF(DataCollect[[#This Row],[Category]]="Tank",50,0)</f>
        <v>0</v>
      </c>
      <c r="G291" s="100">
        <f>IF(DataCollect[[#This Row],[Category]]="Analytical",10,0)</f>
        <v>0</v>
      </c>
      <c r="H291" s="100">
        <f>IF(DataCollect[[#This Row],[Category]]="Treatment",10,0)</f>
        <v>0</v>
      </c>
      <c r="I291" s="100">
        <f>IF(DataCollect[[#This Row],[Category]]="Valve",35,0)</f>
        <v>0</v>
      </c>
      <c r="J291" s="100">
        <f>IF(DataCollect[[#This Row],[Category]]="Control",15,0)</f>
        <v>0</v>
      </c>
      <c r="K291" s="100">
        <f>IF(DataCollect[[#This Row],[Category]]="Safety",10,0)</f>
        <v>0</v>
      </c>
      <c r="L291" s="100">
        <f>IF(DataCollect[[#This Row],[Category]]="Building",50,0)</f>
        <v>0</v>
      </c>
      <c r="M291" s="100">
        <f>IF(DataCollect[[#This Row],[Category]]="Vehicle",8,0)</f>
        <v>0</v>
      </c>
      <c r="N291" s="100">
        <f>IF(DataCollect[[#This Row],[Category]]="Generators",20,0)</f>
        <v>0</v>
      </c>
      <c r="O291" s="100">
        <f>IF(DataCollect[[#This Row],[Category]]="Other",15,0)</f>
        <v>0</v>
      </c>
      <c r="P291" s="100">
        <f>IF(DataCollect[[#This Row],[Current Condition]]="Bad",(-1*LifeExpect[[#This Row],[LIFE REMAINING]]),0)</f>
        <v>0</v>
      </c>
      <c r="Q291" s="100">
        <f>IF(DataCollect[[#This Row],[Current Condition]]="Fair",(-0.5*LifeExpect[[#This Row],[LIFE REMAINING]]),0)</f>
        <v>0</v>
      </c>
      <c r="R291" s="100">
        <f t="shared" si="14"/>
        <v>0</v>
      </c>
      <c r="S291" s="100">
        <f>IF((LifeExpect[[#This Row],[NORMAL]]-('1. Basic Information'!$F$7-DataCollect[[#This Row],[Installation Year]]))&gt;0, LifeExpect[[#This Row],[NORMAL]]-('1. Basic Information'!$F$7-DataCollect[[#This Row],[Installation Year]]), 0)</f>
        <v>0</v>
      </c>
      <c r="T291" s="100">
        <f t="shared" si="15"/>
        <v>0</v>
      </c>
      <c r="U291" s="100">
        <f t="shared" si="16"/>
        <v>0</v>
      </c>
    </row>
    <row r="292" spans="1:21" x14ac:dyDescent="0.25">
      <c r="A292" s="100">
        <f>IF(DataCollect[[#This Row],[Category]]="Pump",15,0)</f>
        <v>0</v>
      </c>
      <c r="B292" s="100">
        <f>IF(DataCollect[[#This Row],[Category]]="Hydrant",50,0)</f>
        <v>0</v>
      </c>
      <c r="C292" s="100">
        <f>IF(DataCollect[[#This Row],[Category]]="Meter",15,0)</f>
        <v>0</v>
      </c>
      <c r="D292" s="100">
        <f>IF(DataCollect[[#This Row],[Category]]="Pipe",35,0)</f>
        <v>0</v>
      </c>
      <c r="E292" s="100">
        <f>IF(DataCollect[[#This Row],[Category]]="Source",35,0)</f>
        <v>0</v>
      </c>
      <c r="F292" s="100">
        <f>IF(DataCollect[[#This Row],[Category]]="Tank",50,0)</f>
        <v>0</v>
      </c>
      <c r="G292" s="100">
        <f>IF(DataCollect[[#This Row],[Category]]="Analytical",10,0)</f>
        <v>0</v>
      </c>
      <c r="H292" s="100">
        <f>IF(DataCollect[[#This Row],[Category]]="Treatment",10,0)</f>
        <v>0</v>
      </c>
      <c r="I292" s="100">
        <f>IF(DataCollect[[#This Row],[Category]]="Valve",35,0)</f>
        <v>0</v>
      </c>
      <c r="J292" s="100">
        <f>IF(DataCollect[[#This Row],[Category]]="Control",15,0)</f>
        <v>0</v>
      </c>
      <c r="K292" s="100">
        <f>IF(DataCollect[[#This Row],[Category]]="Safety",10,0)</f>
        <v>0</v>
      </c>
      <c r="L292" s="100">
        <f>IF(DataCollect[[#This Row],[Category]]="Building",50,0)</f>
        <v>0</v>
      </c>
      <c r="M292" s="100">
        <f>IF(DataCollect[[#This Row],[Category]]="Vehicle",8,0)</f>
        <v>0</v>
      </c>
      <c r="N292" s="100">
        <f>IF(DataCollect[[#This Row],[Category]]="Generators",20,0)</f>
        <v>0</v>
      </c>
      <c r="O292" s="100">
        <f>IF(DataCollect[[#This Row],[Category]]="Other",15,0)</f>
        <v>0</v>
      </c>
      <c r="P292" s="100">
        <f>IF(DataCollect[[#This Row],[Current Condition]]="Bad",(-1*LifeExpect[[#This Row],[LIFE REMAINING]]),0)</f>
        <v>0</v>
      </c>
      <c r="Q292" s="100">
        <f>IF(DataCollect[[#This Row],[Current Condition]]="Fair",(-0.5*LifeExpect[[#This Row],[LIFE REMAINING]]),0)</f>
        <v>0</v>
      </c>
      <c r="R292" s="100">
        <f t="shared" si="14"/>
        <v>0</v>
      </c>
      <c r="S292" s="100">
        <f>IF((LifeExpect[[#This Row],[NORMAL]]-('1. Basic Information'!$F$7-DataCollect[[#This Row],[Installation Year]]))&gt;0, LifeExpect[[#This Row],[NORMAL]]-('1. Basic Information'!$F$7-DataCollect[[#This Row],[Installation Year]]), 0)</f>
        <v>0</v>
      </c>
      <c r="T292" s="100">
        <f t="shared" si="15"/>
        <v>0</v>
      </c>
      <c r="U292" s="100">
        <f t="shared" si="16"/>
        <v>0</v>
      </c>
    </row>
    <row r="293" spans="1:21" x14ac:dyDescent="0.25">
      <c r="A293" s="100">
        <f>IF(DataCollect[[#This Row],[Category]]="Pump",15,0)</f>
        <v>0</v>
      </c>
      <c r="B293" s="100">
        <f>IF(DataCollect[[#This Row],[Category]]="Hydrant",50,0)</f>
        <v>0</v>
      </c>
      <c r="C293" s="100">
        <f>IF(DataCollect[[#This Row],[Category]]="Meter",15,0)</f>
        <v>0</v>
      </c>
      <c r="D293" s="100">
        <f>IF(DataCollect[[#This Row],[Category]]="Pipe",35,0)</f>
        <v>0</v>
      </c>
      <c r="E293" s="100">
        <f>IF(DataCollect[[#This Row],[Category]]="Source",35,0)</f>
        <v>0</v>
      </c>
      <c r="F293" s="100">
        <f>IF(DataCollect[[#This Row],[Category]]="Tank",50,0)</f>
        <v>0</v>
      </c>
      <c r="G293" s="100">
        <f>IF(DataCollect[[#This Row],[Category]]="Analytical",10,0)</f>
        <v>0</v>
      </c>
      <c r="H293" s="100">
        <f>IF(DataCollect[[#This Row],[Category]]="Treatment",10,0)</f>
        <v>0</v>
      </c>
      <c r="I293" s="100">
        <f>IF(DataCollect[[#This Row],[Category]]="Valve",35,0)</f>
        <v>0</v>
      </c>
      <c r="J293" s="100">
        <f>IF(DataCollect[[#This Row],[Category]]="Control",15,0)</f>
        <v>0</v>
      </c>
      <c r="K293" s="100">
        <f>IF(DataCollect[[#This Row],[Category]]="Safety",10,0)</f>
        <v>0</v>
      </c>
      <c r="L293" s="100">
        <f>IF(DataCollect[[#This Row],[Category]]="Building",50,0)</f>
        <v>0</v>
      </c>
      <c r="M293" s="100">
        <f>IF(DataCollect[[#This Row],[Category]]="Vehicle",8,0)</f>
        <v>0</v>
      </c>
      <c r="N293" s="100">
        <f>IF(DataCollect[[#This Row],[Category]]="Generators",20,0)</f>
        <v>0</v>
      </c>
      <c r="O293" s="100">
        <f>IF(DataCollect[[#This Row],[Category]]="Other",15,0)</f>
        <v>0</v>
      </c>
      <c r="P293" s="100">
        <f>IF(DataCollect[[#This Row],[Current Condition]]="Bad",(-1*LifeExpect[[#This Row],[LIFE REMAINING]]),0)</f>
        <v>0</v>
      </c>
      <c r="Q293" s="100">
        <f>IF(DataCollect[[#This Row],[Current Condition]]="Fair",(-0.5*LifeExpect[[#This Row],[LIFE REMAINING]]),0)</f>
        <v>0</v>
      </c>
      <c r="R293" s="100">
        <f t="shared" si="14"/>
        <v>0</v>
      </c>
      <c r="S293" s="100">
        <f>IF((LifeExpect[[#This Row],[NORMAL]]-('1. Basic Information'!$F$7-DataCollect[[#This Row],[Installation Year]]))&gt;0, LifeExpect[[#This Row],[NORMAL]]-('1. Basic Information'!$F$7-DataCollect[[#This Row],[Installation Year]]), 0)</f>
        <v>0</v>
      </c>
      <c r="T293" s="100">
        <f t="shared" si="15"/>
        <v>0</v>
      </c>
      <c r="U293" s="100">
        <f t="shared" si="16"/>
        <v>0</v>
      </c>
    </row>
    <row r="294" spans="1:21" x14ac:dyDescent="0.25">
      <c r="A294" s="100">
        <f>IF(DataCollect[[#This Row],[Category]]="Pump",15,0)</f>
        <v>0</v>
      </c>
      <c r="B294" s="100">
        <f>IF(DataCollect[[#This Row],[Category]]="Hydrant",50,0)</f>
        <v>0</v>
      </c>
      <c r="C294" s="100">
        <f>IF(DataCollect[[#This Row],[Category]]="Meter",15,0)</f>
        <v>0</v>
      </c>
      <c r="D294" s="100">
        <f>IF(DataCollect[[#This Row],[Category]]="Pipe",35,0)</f>
        <v>0</v>
      </c>
      <c r="E294" s="100">
        <f>IF(DataCollect[[#This Row],[Category]]="Source",35,0)</f>
        <v>0</v>
      </c>
      <c r="F294" s="100">
        <f>IF(DataCollect[[#This Row],[Category]]="Tank",50,0)</f>
        <v>0</v>
      </c>
      <c r="G294" s="100">
        <f>IF(DataCollect[[#This Row],[Category]]="Analytical",10,0)</f>
        <v>0</v>
      </c>
      <c r="H294" s="100">
        <f>IF(DataCollect[[#This Row],[Category]]="Treatment",10,0)</f>
        <v>0</v>
      </c>
      <c r="I294" s="100">
        <f>IF(DataCollect[[#This Row],[Category]]="Valve",35,0)</f>
        <v>0</v>
      </c>
      <c r="J294" s="100">
        <f>IF(DataCollect[[#This Row],[Category]]="Control",15,0)</f>
        <v>0</v>
      </c>
      <c r="K294" s="100">
        <f>IF(DataCollect[[#This Row],[Category]]="Safety",10,0)</f>
        <v>0</v>
      </c>
      <c r="L294" s="100">
        <f>IF(DataCollect[[#This Row],[Category]]="Building",50,0)</f>
        <v>0</v>
      </c>
      <c r="M294" s="100">
        <f>IF(DataCollect[[#This Row],[Category]]="Vehicle",8,0)</f>
        <v>0</v>
      </c>
      <c r="N294" s="100">
        <f>IF(DataCollect[[#This Row],[Category]]="Generators",20,0)</f>
        <v>0</v>
      </c>
      <c r="O294" s="100">
        <f>IF(DataCollect[[#This Row],[Category]]="Other",15,0)</f>
        <v>0</v>
      </c>
      <c r="P294" s="100">
        <f>IF(DataCollect[[#This Row],[Current Condition]]="Bad",(-1*LifeExpect[[#This Row],[LIFE REMAINING]]),0)</f>
        <v>0</v>
      </c>
      <c r="Q294" s="100">
        <f>IF(DataCollect[[#This Row],[Current Condition]]="Fair",(-0.5*LifeExpect[[#This Row],[LIFE REMAINING]]),0)</f>
        <v>0</v>
      </c>
      <c r="R294" s="100">
        <f t="shared" si="14"/>
        <v>0</v>
      </c>
      <c r="S294" s="100">
        <f>IF((LifeExpect[[#This Row],[NORMAL]]-('1. Basic Information'!$F$7-DataCollect[[#This Row],[Installation Year]]))&gt;0, LifeExpect[[#This Row],[NORMAL]]-('1. Basic Information'!$F$7-DataCollect[[#This Row],[Installation Year]]), 0)</f>
        <v>0</v>
      </c>
      <c r="T294" s="100">
        <f t="shared" si="15"/>
        <v>0</v>
      </c>
      <c r="U294" s="100">
        <f t="shared" si="16"/>
        <v>0</v>
      </c>
    </row>
    <row r="295" spans="1:21" x14ac:dyDescent="0.25">
      <c r="A295" s="100">
        <f>IF(DataCollect[[#This Row],[Category]]="Pump",15,0)</f>
        <v>0</v>
      </c>
      <c r="B295" s="100">
        <f>IF(DataCollect[[#This Row],[Category]]="Hydrant",50,0)</f>
        <v>0</v>
      </c>
      <c r="C295" s="100">
        <f>IF(DataCollect[[#This Row],[Category]]="Meter",15,0)</f>
        <v>0</v>
      </c>
      <c r="D295" s="100">
        <f>IF(DataCollect[[#This Row],[Category]]="Pipe",35,0)</f>
        <v>0</v>
      </c>
      <c r="E295" s="100">
        <f>IF(DataCollect[[#This Row],[Category]]="Source",35,0)</f>
        <v>0</v>
      </c>
      <c r="F295" s="100">
        <f>IF(DataCollect[[#This Row],[Category]]="Tank",50,0)</f>
        <v>0</v>
      </c>
      <c r="G295" s="100">
        <f>IF(DataCollect[[#This Row],[Category]]="Analytical",10,0)</f>
        <v>0</v>
      </c>
      <c r="H295" s="100">
        <f>IF(DataCollect[[#This Row],[Category]]="Treatment",10,0)</f>
        <v>0</v>
      </c>
      <c r="I295" s="100">
        <f>IF(DataCollect[[#This Row],[Category]]="Valve",35,0)</f>
        <v>0</v>
      </c>
      <c r="J295" s="100">
        <f>IF(DataCollect[[#This Row],[Category]]="Control",15,0)</f>
        <v>0</v>
      </c>
      <c r="K295" s="100">
        <f>IF(DataCollect[[#This Row],[Category]]="Safety",10,0)</f>
        <v>0</v>
      </c>
      <c r="L295" s="100">
        <f>IF(DataCollect[[#This Row],[Category]]="Building",50,0)</f>
        <v>0</v>
      </c>
      <c r="M295" s="100">
        <f>IF(DataCollect[[#This Row],[Category]]="Vehicle",8,0)</f>
        <v>0</v>
      </c>
      <c r="N295" s="100">
        <f>IF(DataCollect[[#This Row],[Category]]="Generators",20,0)</f>
        <v>0</v>
      </c>
      <c r="O295" s="100">
        <f>IF(DataCollect[[#This Row],[Category]]="Other",15,0)</f>
        <v>0</v>
      </c>
      <c r="P295" s="100">
        <f>IF(DataCollect[[#This Row],[Current Condition]]="Bad",(-1*LifeExpect[[#This Row],[LIFE REMAINING]]),0)</f>
        <v>0</v>
      </c>
      <c r="Q295" s="100">
        <f>IF(DataCollect[[#This Row],[Current Condition]]="Fair",(-0.5*LifeExpect[[#This Row],[LIFE REMAINING]]),0)</f>
        <v>0</v>
      </c>
      <c r="R295" s="100">
        <f t="shared" si="14"/>
        <v>0</v>
      </c>
      <c r="S295" s="100">
        <f>IF((LifeExpect[[#This Row],[NORMAL]]-('1. Basic Information'!$F$7-DataCollect[[#This Row],[Installation Year]]))&gt;0, LifeExpect[[#This Row],[NORMAL]]-('1. Basic Information'!$F$7-DataCollect[[#This Row],[Installation Year]]), 0)</f>
        <v>0</v>
      </c>
      <c r="T295" s="100">
        <f t="shared" si="15"/>
        <v>0</v>
      </c>
      <c r="U295" s="100">
        <f t="shared" si="16"/>
        <v>0</v>
      </c>
    </row>
    <row r="296" spans="1:21" x14ac:dyDescent="0.25">
      <c r="A296" s="100">
        <f>IF(DataCollect[[#This Row],[Category]]="Pump",15,0)</f>
        <v>0</v>
      </c>
      <c r="B296" s="100">
        <f>IF(DataCollect[[#This Row],[Category]]="Hydrant",50,0)</f>
        <v>0</v>
      </c>
      <c r="C296" s="100">
        <f>IF(DataCollect[[#This Row],[Category]]="Meter",15,0)</f>
        <v>0</v>
      </c>
      <c r="D296" s="100">
        <f>IF(DataCollect[[#This Row],[Category]]="Pipe",35,0)</f>
        <v>0</v>
      </c>
      <c r="E296" s="100">
        <f>IF(DataCollect[[#This Row],[Category]]="Source",35,0)</f>
        <v>0</v>
      </c>
      <c r="F296" s="100">
        <f>IF(DataCollect[[#This Row],[Category]]="Tank",50,0)</f>
        <v>0</v>
      </c>
      <c r="G296" s="100">
        <f>IF(DataCollect[[#This Row],[Category]]="Analytical",10,0)</f>
        <v>0</v>
      </c>
      <c r="H296" s="100">
        <f>IF(DataCollect[[#This Row],[Category]]="Treatment",10,0)</f>
        <v>0</v>
      </c>
      <c r="I296" s="100">
        <f>IF(DataCollect[[#This Row],[Category]]="Valve",35,0)</f>
        <v>0</v>
      </c>
      <c r="J296" s="100">
        <f>IF(DataCollect[[#This Row],[Category]]="Control",15,0)</f>
        <v>0</v>
      </c>
      <c r="K296" s="100">
        <f>IF(DataCollect[[#This Row],[Category]]="Safety",10,0)</f>
        <v>0</v>
      </c>
      <c r="L296" s="100">
        <f>IF(DataCollect[[#This Row],[Category]]="Building",50,0)</f>
        <v>0</v>
      </c>
      <c r="M296" s="100">
        <f>IF(DataCollect[[#This Row],[Category]]="Vehicle",8,0)</f>
        <v>0</v>
      </c>
      <c r="N296" s="100">
        <f>IF(DataCollect[[#This Row],[Category]]="Generators",20,0)</f>
        <v>0</v>
      </c>
      <c r="O296" s="100">
        <f>IF(DataCollect[[#This Row],[Category]]="Other",15,0)</f>
        <v>0</v>
      </c>
      <c r="P296" s="100">
        <f>IF(DataCollect[[#This Row],[Current Condition]]="Bad",(-1*LifeExpect[[#This Row],[LIFE REMAINING]]),0)</f>
        <v>0</v>
      </c>
      <c r="Q296" s="100">
        <f>IF(DataCollect[[#This Row],[Current Condition]]="Fair",(-0.5*LifeExpect[[#This Row],[LIFE REMAINING]]),0)</f>
        <v>0</v>
      </c>
      <c r="R296" s="100">
        <f t="shared" si="14"/>
        <v>0</v>
      </c>
      <c r="S296" s="100">
        <f>IF((LifeExpect[[#This Row],[NORMAL]]-('1. Basic Information'!$F$7-DataCollect[[#This Row],[Installation Year]]))&gt;0, LifeExpect[[#This Row],[NORMAL]]-('1. Basic Information'!$F$7-DataCollect[[#This Row],[Installation Year]]), 0)</f>
        <v>0</v>
      </c>
      <c r="T296" s="100">
        <f t="shared" si="15"/>
        <v>0</v>
      </c>
      <c r="U296" s="100">
        <f t="shared" si="16"/>
        <v>0</v>
      </c>
    </row>
    <row r="297" spans="1:21" x14ac:dyDescent="0.25">
      <c r="A297" s="100">
        <f>IF(DataCollect[[#This Row],[Category]]="Pump",15,0)</f>
        <v>0</v>
      </c>
      <c r="B297" s="100">
        <f>IF(DataCollect[[#This Row],[Category]]="Hydrant",50,0)</f>
        <v>0</v>
      </c>
      <c r="C297" s="100">
        <f>IF(DataCollect[[#This Row],[Category]]="Meter",15,0)</f>
        <v>0</v>
      </c>
      <c r="D297" s="100">
        <f>IF(DataCollect[[#This Row],[Category]]="Pipe",35,0)</f>
        <v>0</v>
      </c>
      <c r="E297" s="100">
        <f>IF(DataCollect[[#This Row],[Category]]="Source",35,0)</f>
        <v>0</v>
      </c>
      <c r="F297" s="100">
        <f>IF(DataCollect[[#This Row],[Category]]="Tank",50,0)</f>
        <v>0</v>
      </c>
      <c r="G297" s="100">
        <f>IF(DataCollect[[#This Row],[Category]]="Analytical",10,0)</f>
        <v>0</v>
      </c>
      <c r="H297" s="100">
        <f>IF(DataCollect[[#This Row],[Category]]="Treatment",10,0)</f>
        <v>0</v>
      </c>
      <c r="I297" s="100">
        <f>IF(DataCollect[[#This Row],[Category]]="Valve",35,0)</f>
        <v>0</v>
      </c>
      <c r="J297" s="100">
        <f>IF(DataCollect[[#This Row],[Category]]="Control",15,0)</f>
        <v>0</v>
      </c>
      <c r="K297" s="100">
        <f>IF(DataCollect[[#This Row],[Category]]="Safety",10,0)</f>
        <v>0</v>
      </c>
      <c r="L297" s="100">
        <f>IF(DataCollect[[#This Row],[Category]]="Building",50,0)</f>
        <v>0</v>
      </c>
      <c r="M297" s="100">
        <f>IF(DataCollect[[#This Row],[Category]]="Vehicle",8,0)</f>
        <v>0</v>
      </c>
      <c r="N297" s="100">
        <f>IF(DataCollect[[#This Row],[Category]]="Generators",20,0)</f>
        <v>0</v>
      </c>
      <c r="O297" s="100">
        <f>IF(DataCollect[[#This Row],[Category]]="Other",15,0)</f>
        <v>0</v>
      </c>
      <c r="P297" s="100">
        <f>IF(DataCollect[[#This Row],[Current Condition]]="Bad",(-1*LifeExpect[[#This Row],[LIFE REMAINING]]),0)</f>
        <v>0</v>
      </c>
      <c r="Q297" s="100">
        <f>IF(DataCollect[[#This Row],[Current Condition]]="Fair",(-0.5*LifeExpect[[#This Row],[LIFE REMAINING]]),0)</f>
        <v>0</v>
      </c>
      <c r="R297" s="100">
        <f t="shared" si="14"/>
        <v>0</v>
      </c>
      <c r="S297" s="100">
        <f>IF((LifeExpect[[#This Row],[NORMAL]]-('1. Basic Information'!$F$7-DataCollect[[#This Row],[Installation Year]]))&gt;0, LifeExpect[[#This Row],[NORMAL]]-('1. Basic Information'!$F$7-DataCollect[[#This Row],[Installation Year]]), 0)</f>
        <v>0</v>
      </c>
      <c r="T297" s="100">
        <f t="shared" si="15"/>
        <v>0</v>
      </c>
      <c r="U297" s="100">
        <f t="shared" si="16"/>
        <v>0</v>
      </c>
    </row>
    <row r="298" spans="1:21" x14ac:dyDescent="0.25">
      <c r="A298" s="100">
        <f>IF(DataCollect[[#This Row],[Category]]="Pump",15,0)</f>
        <v>0</v>
      </c>
      <c r="B298" s="100">
        <f>IF(DataCollect[[#This Row],[Category]]="Hydrant",50,0)</f>
        <v>0</v>
      </c>
      <c r="C298" s="100">
        <f>IF(DataCollect[[#This Row],[Category]]="Meter",15,0)</f>
        <v>0</v>
      </c>
      <c r="D298" s="100">
        <f>IF(DataCollect[[#This Row],[Category]]="Pipe",35,0)</f>
        <v>0</v>
      </c>
      <c r="E298" s="100">
        <f>IF(DataCollect[[#This Row],[Category]]="Source",35,0)</f>
        <v>0</v>
      </c>
      <c r="F298" s="100">
        <f>IF(DataCollect[[#This Row],[Category]]="Tank",50,0)</f>
        <v>0</v>
      </c>
      <c r="G298" s="100">
        <f>IF(DataCollect[[#This Row],[Category]]="Analytical",10,0)</f>
        <v>0</v>
      </c>
      <c r="H298" s="100">
        <f>IF(DataCollect[[#This Row],[Category]]="Treatment",10,0)</f>
        <v>0</v>
      </c>
      <c r="I298" s="100">
        <f>IF(DataCollect[[#This Row],[Category]]="Valve",35,0)</f>
        <v>0</v>
      </c>
      <c r="J298" s="100">
        <f>IF(DataCollect[[#This Row],[Category]]="Control",15,0)</f>
        <v>0</v>
      </c>
      <c r="K298" s="100">
        <f>IF(DataCollect[[#This Row],[Category]]="Safety",10,0)</f>
        <v>0</v>
      </c>
      <c r="L298" s="100">
        <f>IF(DataCollect[[#This Row],[Category]]="Building",50,0)</f>
        <v>0</v>
      </c>
      <c r="M298" s="100">
        <f>IF(DataCollect[[#This Row],[Category]]="Vehicle",8,0)</f>
        <v>0</v>
      </c>
      <c r="N298" s="100">
        <f>IF(DataCollect[[#This Row],[Category]]="Generators",20,0)</f>
        <v>0</v>
      </c>
      <c r="O298" s="100">
        <f>IF(DataCollect[[#This Row],[Category]]="Other",15,0)</f>
        <v>0</v>
      </c>
      <c r="P298" s="100">
        <f>IF(DataCollect[[#This Row],[Current Condition]]="Bad",(-1*LifeExpect[[#This Row],[LIFE REMAINING]]),0)</f>
        <v>0</v>
      </c>
      <c r="Q298" s="100">
        <f>IF(DataCollect[[#This Row],[Current Condition]]="Fair",(-0.5*LifeExpect[[#This Row],[LIFE REMAINING]]),0)</f>
        <v>0</v>
      </c>
      <c r="R298" s="100">
        <f t="shared" si="14"/>
        <v>0</v>
      </c>
      <c r="S298" s="100">
        <f>IF((LifeExpect[[#This Row],[NORMAL]]-('1. Basic Information'!$F$7-DataCollect[[#This Row],[Installation Year]]))&gt;0, LifeExpect[[#This Row],[NORMAL]]-('1. Basic Information'!$F$7-DataCollect[[#This Row],[Installation Year]]), 0)</f>
        <v>0</v>
      </c>
      <c r="T298" s="100">
        <f t="shared" si="15"/>
        <v>0</v>
      </c>
      <c r="U298" s="100">
        <f t="shared" si="16"/>
        <v>0</v>
      </c>
    </row>
    <row r="299" spans="1:21" x14ac:dyDescent="0.25">
      <c r="A299" s="100">
        <f>IF(DataCollect[[#This Row],[Category]]="Pump",15,0)</f>
        <v>0</v>
      </c>
      <c r="B299" s="100">
        <f>IF(DataCollect[[#This Row],[Category]]="Hydrant",50,0)</f>
        <v>0</v>
      </c>
      <c r="C299" s="100">
        <f>IF(DataCollect[[#This Row],[Category]]="Meter",15,0)</f>
        <v>0</v>
      </c>
      <c r="D299" s="100">
        <f>IF(DataCollect[[#This Row],[Category]]="Pipe",35,0)</f>
        <v>0</v>
      </c>
      <c r="E299" s="100">
        <f>IF(DataCollect[[#This Row],[Category]]="Source",35,0)</f>
        <v>0</v>
      </c>
      <c r="F299" s="100">
        <f>IF(DataCollect[[#This Row],[Category]]="Tank",50,0)</f>
        <v>0</v>
      </c>
      <c r="G299" s="100">
        <f>IF(DataCollect[[#This Row],[Category]]="Analytical",10,0)</f>
        <v>0</v>
      </c>
      <c r="H299" s="100">
        <f>IF(DataCollect[[#This Row],[Category]]="Treatment",10,0)</f>
        <v>0</v>
      </c>
      <c r="I299" s="100">
        <f>IF(DataCollect[[#This Row],[Category]]="Valve",35,0)</f>
        <v>0</v>
      </c>
      <c r="J299" s="100">
        <f>IF(DataCollect[[#This Row],[Category]]="Control",15,0)</f>
        <v>0</v>
      </c>
      <c r="K299" s="100">
        <f>IF(DataCollect[[#This Row],[Category]]="Safety",10,0)</f>
        <v>0</v>
      </c>
      <c r="L299" s="100">
        <f>IF(DataCollect[[#This Row],[Category]]="Building",50,0)</f>
        <v>0</v>
      </c>
      <c r="M299" s="100">
        <f>IF(DataCollect[[#This Row],[Category]]="Vehicle",8,0)</f>
        <v>0</v>
      </c>
      <c r="N299" s="100">
        <f>IF(DataCollect[[#This Row],[Category]]="Generators",20,0)</f>
        <v>0</v>
      </c>
      <c r="O299" s="100">
        <f>IF(DataCollect[[#This Row],[Category]]="Other",15,0)</f>
        <v>0</v>
      </c>
      <c r="P299" s="100">
        <f>IF(DataCollect[[#This Row],[Current Condition]]="Bad",(-1*LifeExpect[[#This Row],[LIFE REMAINING]]),0)</f>
        <v>0</v>
      </c>
      <c r="Q299" s="100">
        <f>IF(DataCollect[[#This Row],[Current Condition]]="Fair",(-0.5*LifeExpect[[#This Row],[LIFE REMAINING]]),0)</f>
        <v>0</v>
      </c>
      <c r="R299" s="100">
        <f t="shared" si="14"/>
        <v>0</v>
      </c>
      <c r="S299" s="100">
        <f>IF((LifeExpect[[#This Row],[NORMAL]]-('1. Basic Information'!$F$7-DataCollect[[#This Row],[Installation Year]]))&gt;0, LifeExpect[[#This Row],[NORMAL]]-('1. Basic Information'!$F$7-DataCollect[[#This Row],[Installation Year]]), 0)</f>
        <v>0</v>
      </c>
      <c r="T299" s="100">
        <f t="shared" si="15"/>
        <v>0</v>
      </c>
      <c r="U299" s="100">
        <f t="shared" si="16"/>
        <v>0</v>
      </c>
    </row>
    <row r="300" spans="1:21" x14ac:dyDescent="0.25">
      <c r="A300" s="100">
        <f>IF(DataCollect[[#This Row],[Category]]="Pump",15,0)</f>
        <v>0</v>
      </c>
      <c r="B300" s="100">
        <f>IF(DataCollect[[#This Row],[Category]]="Hydrant",50,0)</f>
        <v>0</v>
      </c>
      <c r="C300" s="100">
        <f>IF(DataCollect[[#This Row],[Category]]="Meter",15,0)</f>
        <v>0</v>
      </c>
      <c r="D300" s="100">
        <f>IF(DataCollect[[#This Row],[Category]]="Pipe",35,0)</f>
        <v>0</v>
      </c>
      <c r="E300" s="100">
        <f>IF(DataCollect[[#This Row],[Category]]="Source",35,0)</f>
        <v>0</v>
      </c>
      <c r="F300" s="100">
        <f>IF(DataCollect[[#This Row],[Category]]="Tank",50,0)</f>
        <v>0</v>
      </c>
      <c r="G300" s="100">
        <f>IF(DataCollect[[#This Row],[Category]]="Analytical",10,0)</f>
        <v>0</v>
      </c>
      <c r="H300" s="100">
        <f>IF(DataCollect[[#This Row],[Category]]="Treatment",10,0)</f>
        <v>0</v>
      </c>
      <c r="I300" s="100">
        <f>IF(DataCollect[[#This Row],[Category]]="Valve",35,0)</f>
        <v>0</v>
      </c>
      <c r="J300" s="100">
        <f>IF(DataCollect[[#This Row],[Category]]="Control",15,0)</f>
        <v>0</v>
      </c>
      <c r="K300" s="100">
        <f>IF(DataCollect[[#This Row],[Category]]="Safety",10,0)</f>
        <v>0</v>
      </c>
      <c r="L300" s="100">
        <f>IF(DataCollect[[#This Row],[Category]]="Building",50,0)</f>
        <v>0</v>
      </c>
      <c r="M300" s="100">
        <f>IF(DataCollect[[#This Row],[Category]]="Vehicle",8,0)</f>
        <v>0</v>
      </c>
      <c r="N300" s="100">
        <f>IF(DataCollect[[#This Row],[Category]]="Generators",20,0)</f>
        <v>0</v>
      </c>
      <c r="O300" s="100">
        <f>IF(DataCollect[[#This Row],[Category]]="Other",15,0)</f>
        <v>0</v>
      </c>
      <c r="P300" s="100">
        <f>IF(DataCollect[[#This Row],[Current Condition]]="Bad",(-1*LifeExpect[[#This Row],[LIFE REMAINING]]),0)</f>
        <v>0</v>
      </c>
      <c r="Q300" s="100">
        <f>IF(DataCollect[[#This Row],[Current Condition]]="Fair",(-0.5*LifeExpect[[#This Row],[LIFE REMAINING]]),0)</f>
        <v>0</v>
      </c>
      <c r="R300" s="100">
        <f t="shared" si="14"/>
        <v>0</v>
      </c>
      <c r="S300" s="100">
        <f>IF((LifeExpect[[#This Row],[NORMAL]]-('1. Basic Information'!$F$7-DataCollect[[#This Row],[Installation Year]]))&gt;0, LifeExpect[[#This Row],[NORMAL]]-('1. Basic Information'!$F$7-DataCollect[[#This Row],[Installation Year]]), 0)</f>
        <v>0</v>
      </c>
      <c r="T300" s="100">
        <f t="shared" si="15"/>
        <v>0</v>
      </c>
      <c r="U300" s="100">
        <f t="shared" si="16"/>
        <v>0</v>
      </c>
    </row>
    <row r="301" spans="1:21" x14ac:dyDescent="0.25">
      <c r="A301" s="100">
        <f>IF(DataCollect[[#This Row],[Category]]="Pump",15,0)</f>
        <v>0</v>
      </c>
      <c r="B301" s="100">
        <f>IF(DataCollect[[#This Row],[Category]]="Hydrant",50,0)</f>
        <v>0</v>
      </c>
      <c r="C301" s="100">
        <f>IF(DataCollect[[#This Row],[Category]]="Meter",15,0)</f>
        <v>0</v>
      </c>
      <c r="D301" s="100">
        <f>IF(DataCollect[[#This Row],[Category]]="Pipe",35,0)</f>
        <v>0</v>
      </c>
      <c r="E301" s="100">
        <f>IF(DataCollect[[#This Row],[Category]]="Source",35,0)</f>
        <v>0</v>
      </c>
      <c r="F301" s="100">
        <f>IF(DataCollect[[#This Row],[Category]]="Tank",50,0)</f>
        <v>0</v>
      </c>
      <c r="G301" s="100">
        <f>IF(DataCollect[[#This Row],[Category]]="Analytical",10,0)</f>
        <v>0</v>
      </c>
      <c r="H301" s="100">
        <f>IF(DataCollect[[#This Row],[Category]]="Treatment",10,0)</f>
        <v>0</v>
      </c>
      <c r="I301" s="100">
        <f>IF(DataCollect[[#This Row],[Category]]="Valve",35,0)</f>
        <v>0</v>
      </c>
      <c r="J301" s="100">
        <f>IF(DataCollect[[#This Row],[Category]]="Control",15,0)</f>
        <v>0</v>
      </c>
      <c r="K301" s="100">
        <f>IF(DataCollect[[#This Row],[Category]]="Safety",10,0)</f>
        <v>0</v>
      </c>
      <c r="L301" s="100">
        <f>IF(DataCollect[[#This Row],[Category]]="Building",50,0)</f>
        <v>0</v>
      </c>
      <c r="M301" s="100">
        <f>IF(DataCollect[[#This Row],[Category]]="Vehicle",8,0)</f>
        <v>0</v>
      </c>
      <c r="N301" s="100">
        <f>IF(DataCollect[[#This Row],[Category]]="Generators",20,0)</f>
        <v>0</v>
      </c>
      <c r="O301" s="100">
        <f>IF(DataCollect[[#This Row],[Category]]="Other",15,0)</f>
        <v>0</v>
      </c>
      <c r="P301" s="100">
        <f>IF(DataCollect[[#This Row],[Current Condition]]="Bad",(-1*LifeExpect[[#This Row],[LIFE REMAINING]]),0)</f>
        <v>0</v>
      </c>
      <c r="Q301" s="100">
        <f>IF(DataCollect[[#This Row],[Current Condition]]="Fair",(-0.5*LifeExpect[[#This Row],[LIFE REMAINING]]),0)</f>
        <v>0</v>
      </c>
      <c r="R301" s="100">
        <f t="shared" si="14"/>
        <v>0</v>
      </c>
      <c r="S301" s="100">
        <f>IF((LifeExpect[[#This Row],[NORMAL]]-('1. Basic Information'!$F$7-DataCollect[[#This Row],[Installation Year]]))&gt;0, LifeExpect[[#This Row],[NORMAL]]-('1. Basic Information'!$F$7-DataCollect[[#This Row],[Installation Year]]), 0)</f>
        <v>0</v>
      </c>
      <c r="T301" s="100">
        <f t="shared" si="15"/>
        <v>0</v>
      </c>
      <c r="U301" s="100">
        <f t="shared" si="16"/>
        <v>0</v>
      </c>
    </row>
    <row r="302" spans="1:21" x14ac:dyDescent="0.25">
      <c r="A302" s="100">
        <f>IF(DataCollect[[#This Row],[Category]]="Pump",15,0)</f>
        <v>0</v>
      </c>
      <c r="B302" s="100">
        <f>IF(DataCollect[[#This Row],[Category]]="Hydrant",50,0)</f>
        <v>0</v>
      </c>
      <c r="C302" s="100">
        <f>IF(DataCollect[[#This Row],[Category]]="Meter",15,0)</f>
        <v>0</v>
      </c>
      <c r="D302" s="100">
        <f>IF(DataCollect[[#This Row],[Category]]="Pipe",35,0)</f>
        <v>0</v>
      </c>
      <c r="E302" s="100">
        <f>IF(DataCollect[[#This Row],[Category]]="Source",35,0)</f>
        <v>0</v>
      </c>
      <c r="F302" s="100">
        <f>IF(DataCollect[[#This Row],[Category]]="Tank",50,0)</f>
        <v>0</v>
      </c>
      <c r="G302" s="100">
        <f>IF(DataCollect[[#This Row],[Category]]="Analytical",10,0)</f>
        <v>0</v>
      </c>
      <c r="H302" s="100">
        <f>IF(DataCollect[[#This Row],[Category]]="Treatment",10,0)</f>
        <v>0</v>
      </c>
      <c r="I302" s="100">
        <f>IF(DataCollect[[#This Row],[Category]]="Valve",35,0)</f>
        <v>0</v>
      </c>
      <c r="J302" s="100">
        <f>IF(DataCollect[[#This Row],[Category]]="Control",15,0)</f>
        <v>0</v>
      </c>
      <c r="K302" s="100">
        <f>IF(DataCollect[[#This Row],[Category]]="Safety",10,0)</f>
        <v>0</v>
      </c>
      <c r="L302" s="100">
        <f>IF(DataCollect[[#This Row],[Category]]="Building",50,0)</f>
        <v>0</v>
      </c>
      <c r="M302" s="100">
        <f>IF(DataCollect[[#This Row],[Category]]="Vehicle",8,0)</f>
        <v>0</v>
      </c>
      <c r="N302" s="100">
        <f>IF(DataCollect[[#This Row],[Category]]="Generators",20,0)</f>
        <v>0</v>
      </c>
      <c r="O302" s="100">
        <f>IF(DataCollect[[#This Row],[Category]]="Other",15,0)</f>
        <v>0</v>
      </c>
      <c r="P302" s="100">
        <f>IF(DataCollect[[#This Row],[Current Condition]]="Bad",(-1*LifeExpect[[#This Row],[LIFE REMAINING]]),0)</f>
        <v>0</v>
      </c>
      <c r="Q302" s="100">
        <f>IF(DataCollect[[#This Row],[Current Condition]]="Fair",(-0.5*LifeExpect[[#This Row],[LIFE REMAINING]]),0)</f>
        <v>0</v>
      </c>
      <c r="R302" s="100">
        <f t="shared" si="14"/>
        <v>0</v>
      </c>
      <c r="S302" s="100">
        <f>IF((LifeExpect[[#This Row],[NORMAL]]-('1. Basic Information'!$F$7-DataCollect[[#This Row],[Installation Year]]))&gt;0, LifeExpect[[#This Row],[NORMAL]]-('1. Basic Information'!$F$7-DataCollect[[#This Row],[Installation Year]]), 0)</f>
        <v>0</v>
      </c>
      <c r="T302" s="100">
        <f t="shared" si="15"/>
        <v>0</v>
      </c>
      <c r="U302" s="100">
        <f t="shared" si="16"/>
        <v>0</v>
      </c>
    </row>
    <row r="303" spans="1:21" x14ac:dyDescent="0.25">
      <c r="A303" s="100">
        <f>IF(DataCollect[[#This Row],[Category]]="Pump",15,0)</f>
        <v>0</v>
      </c>
      <c r="B303" s="100">
        <f>IF(DataCollect[[#This Row],[Category]]="Hydrant",50,0)</f>
        <v>0</v>
      </c>
      <c r="C303" s="100">
        <f>IF(DataCollect[[#This Row],[Category]]="Meter",15,0)</f>
        <v>0</v>
      </c>
      <c r="D303" s="100">
        <f>IF(DataCollect[[#This Row],[Category]]="Pipe",35,0)</f>
        <v>0</v>
      </c>
      <c r="E303" s="100">
        <f>IF(DataCollect[[#This Row],[Category]]="Source",35,0)</f>
        <v>0</v>
      </c>
      <c r="F303" s="100">
        <f>IF(DataCollect[[#This Row],[Category]]="Tank",50,0)</f>
        <v>0</v>
      </c>
      <c r="G303" s="100">
        <f>IF(DataCollect[[#This Row],[Category]]="Analytical",10,0)</f>
        <v>0</v>
      </c>
      <c r="H303" s="100">
        <f>IF(DataCollect[[#This Row],[Category]]="Treatment",10,0)</f>
        <v>0</v>
      </c>
      <c r="I303" s="100">
        <f>IF(DataCollect[[#This Row],[Category]]="Valve",35,0)</f>
        <v>0</v>
      </c>
      <c r="J303" s="100">
        <f>IF(DataCollect[[#This Row],[Category]]="Control",15,0)</f>
        <v>0</v>
      </c>
      <c r="K303" s="100">
        <f>IF(DataCollect[[#This Row],[Category]]="Safety",10,0)</f>
        <v>0</v>
      </c>
      <c r="L303" s="100">
        <f>IF(DataCollect[[#This Row],[Category]]="Building",50,0)</f>
        <v>0</v>
      </c>
      <c r="M303" s="100">
        <f>IF(DataCollect[[#This Row],[Category]]="Vehicle",8,0)</f>
        <v>0</v>
      </c>
      <c r="N303" s="100">
        <f>IF(DataCollect[[#This Row],[Category]]="Generators",20,0)</f>
        <v>0</v>
      </c>
      <c r="O303" s="100">
        <f>IF(DataCollect[[#This Row],[Category]]="Other",15,0)</f>
        <v>0</v>
      </c>
      <c r="P303" s="100">
        <f>IF(DataCollect[[#This Row],[Current Condition]]="Bad",(-1*LifeExpect[[#This Row],[LIFE REMAINING]]),0)</f>
        <v>0</v>
      </c>
      <c r="Q303" s="100">
        <f>IF(DataCollect[[#This Row],[Current Condition]]="Fair",(-0.5*LifeExpect[[#This Row],[LIFE REMAINING]]),0)</f>
        <v>0</v>
      </c>
      <c r="R303" s="100">
        <f t="shared" si="14"/>
        <v>0</v>
      </c>
      <c r="S303" s="100">
        <f>IF((LifeExpect[[#This Row],[NORMAL]]-('1. Basic Information'!$F$7-DataCollect[[#This Row],[Installation Year]]))&gt;0, LifeExpect[[#This Row],[NORMAL]]-('1. Basic Information'!$F$7-DataCollect[[#This Row],[Installation Year]]), 0)</f>
        <v>0</v>
      </c>
      <c r="T303" s="100">
        <f t="shared" si="15"/>
        <v>0</v>
      </c>
      <c r="U303" s="100">
        <f t="shared" si="16"/>
        <v>0</v>
      </c>
    </row>
    <row r="304" spans="1:21" x14ac:dyDescent="0.25">
      <c r="A304" s="100">
        <f>IF(DataCollect[[#This Row],[Category]]="Pump",15,0)</f>
        <v>0</v>
      </c>
      <c r="B304" s="100">
        <f>IF(DataCollect[[#This Row],[Category]]="Hydrant",50,0)</f>
        <v>0</v>
      </c>
      <c r="C304" s="100">
        <f>IF(DataCollect[[#This Row],[Category]]="Meter",15,0)</f>
        <v>0</v>
      </c>
      <c r="D304" s="100">
        <f>IF(DataCollect[[#This Row],[Category]]="Pipe",35,0)</f>
        <v>0</v>
      </c>
      <c r="E304" s="100">
        <f>IF(DataCollect[[#This Row],[Category]]="Source",35,0)</f>
        <v>0</v>
      </c>
      <c r="F304" s="100">
        <f>IF(DataCollect[[#This Row],[Category]]="Tank",50,0)</f>
        <v>0</v>
      </c>
      <c r="G304" s="100">
        <f>IF(DataCollect[[#This Row],[Category]]="Analytical",10,0)</f>
        <v>0</v>
      </c>
      <c r="H304" s="100">
        <f>IF(DataCollect[[#This Row],[Category]]="Treatment",10,0)</f>
        <v>0</v>
      </c>
      <c r="I304" s="100">
        <f>IF(DataCollect[[#This Row],[Category]]="Valve",35,0)</f>
        <v>0</v>
      </c>
      <c r="J304" s="100">
        <f>IF(DataCollect[[#This Row],[Category]]="Control",15,0)</f>
        <v>0</v>
      </c>
      <c r="K304" s="100">
        <f>IF(DataCollect[[#This Row],[Category]]="Safety",10,0)</f>
        <v>0</v>
      </c>
      <c r="L304" s="100">
        <f>IF(DataCollect[[#This Row],[Category]]="Building",50,0)</f>
        <v>0</v>
      </c>
      <c r="M304" s="100">
        <f>IF(DataCollect[[#This Row],[Category]]="Vehicle",8,0)</f>
        <v>0</v>
      </c>
      <c r="N304" s="100">
        <f>IF(DataCollect[[#This Row],[Category]]="Generators",20,0)</f>
        <v>0</v>
      </c>
      <c r="O304" s="100">
        <f>IF(DataCollect[[#This Row],[Category]]="Other",15,0)</f>
        <v>0</v>
      </c>
      <c r="P304" s="100">
        <f>IF(DataCollect[[#This Row],[Current Condition]]="Bad",(-1*LifeExpect[[#This Row],[LIFE REMAINING]]),0)</f>
        <v>0</v>
      </c>
      <c r="Q304" s="100">
        <f>IF(DataCollect[[#This Row],[Current Condition]]="Fair",(-0.5*LifeExpect[[#This Row],[LIFE REMAINING]]),0)</f>
        <v>0</v>
      </c>
      <c r="R304" s="100">
        <f t="shared" si="14"/>
        <v>0</v>
      </c>
      <c r="S304" s="100">
        <f>IF((LifeExpect[[#This Row],[NORMAL]]-('1. Basic Information'!$F$7-DataCollect[[#This Row],[Installation Year]]))&gt;0, LifeExpect[[#This Row],[NORMAL]]-('1. Basic Information'!$F$7-DataCollect[[#This Row],[Installation Year]]), 0)</f>
        <v>0</v>
      </c>
      <c r="T304" s="100">
        <f t="shared" si="15"/>
        <v>0</v>
      </c>
      <c r="U304" s="100">
        <f t="shared" si="11"/>
        <v>0</v>
      </c>
    </row>
    <row r="305" spans="1:21" x14ac:dyDescent="0.25">
      <c r="A305" s="100">
        <f>IF(DataCollect[[#This Row],[Category]]="Pump",15,0)</f>
        <v>0</v>
      </c>
      <c r="B305" s="100">
        <f>IF(DataCollect[[#This Row],[Category]]="Hydrant",50,0)</f>
        <v>0</v>
      </c>
      <c r="C305" s="100">
        <f>IF(DataCollect[[#This Row],[Category]]="Meter",15,0)</f>
        <v>0</v>
      </c>
      <c r="D305" s="100">
        <f>IF(DataCollect[[#This Row],[Category]]="Pipe",35,0)</f>
        <v>0</v>
      </c>
      <c r="E305" s="100">
        <f>IF(DataCollect[[#This Row],[Category]]="Source",35,0)</f>
        <v>0</v>
      </c>
      <c r="F305" s="100">
        <f>IF(DataCollect[[#This Row],[Category]]="Tank",50,0)</f>
        <v>0</v>
      </c>
      <c r="G305" s="100">
        <f>IF(DataCollect[[#This Row],[Category]]="Analytical",10,0)</f>
        <v>0</v>
      </c>
      <c r="H305" s="100">
        <f>IF(DataCollect[[#This Row],[Category]]="Treatment",10,0)</f>
        <v>0</v>
      </c>
      <c r="I305" s="100">
        <f>IF(DataCollect[[#This Row],[Category]]="Valve",35,0)</f>
        <v>0</v>
      </c>
      <c r="J305" s="100">
        <f>IF(DataCollect[[#This Row],[Category]]="Control",15,0)</f>
        <v>0</v>
      </c>
      <c r="K305" s="100">
        <f>IF(DataCollect[[#This Row],[Category]]="Safety",10,0)</f>
        <v>0</v>
      </c>
      <c r="L305" s="100">
        <f>IF(DataCollect[[#This Row],[Category]]="Building",50,0)</f>
        <v>0</v>
      </c>
      <c r="M305" s="100">
        <f>IF(DataCollect[[#This Row],[Category]]="Vehicle",8,0)</f>
        <v>0</v>
      </c>
      <c r="N305" s="100">
        <f>IF(DataCollect[[#This Row],[Category]]="Generators",20,0)</f>
        <v>0</v>
      </c>
      <c r="O305" s="100">
        <f>IF(DataCollect[[#This Row],[Category]]="Other",15,0)</f>
        <v>0</v>
      </c>
      <c r="P305" s="100">
        <f>IF(DataCollect[[#This Row],[Current Condition]]="Bad",(-1*LifeExpect[[#This Row],[LIFE REMAINING]]),0)</f>
        <v>0</v>
      </c>
      <c r="Q305" s="100">
        <f>IF(DataCollect[[#This Row],[Current Condition]]="Fair",(-0.5*LifeExpect[[#This Row],[LIFE REMAINING]]),0)</f>
        <v>0</v>
      </c>
      <c r="R305" s="100">
        <f t="shared" si="14"/>
        <v>0</v>
      </c>
      <c r="S305" s="100">
        <f>IF((LifeExpect[[#This Row],[NORMAL]]-('1. Basic Information'!$F$7-DataCollect[[#This Row],[Installation Year]]))&gt;0, LifeExpect[[#This Row],[NORMAL]]-('1. Basic Information'!$F$7-DataCollect[[#This Row],[Installation Year]]), 0)</f>
        <v>0</v>
      </c>
      <c r="T305" s="100">
        <f t="shared" si="15"/>
        <v>0</v>
      </c>
      <c r="U305" s="100">
        <f t="shared" si="11"/>
        <v>0</v>
      </c>
    </row>
    <row r="306" spans="1:21" x14ac:dyDescent="0.25">
      <c r="A306" s="100">
        <f>IF(DataCollect[[#This Row],[Category]]="Pump",15,0)</f>
        <v>0</v>
      </c>
      <c r="B306" s="100">
        <f>IF(DataCollect[[#This Row],[Category]]="Hydrant",50,0)</f>
        <v>0</v>
      </c>
      <c r="C306" s="100">
        <f>IF(DataCollect[[#This Row],[Category]]="Meter",15,0)</f>
        <v>0</v>
      </c>
      <c r="D306" s="100">
        <f>IF(DataCollect[[#This Row],[Category]]="Pipe",35,0)</f>
        <v>0</v>
      </c>
      <c r="E306" s="100">
        <f>IF(DataCollect[[#This Row],[Category]]="Source",35,0)</f>
        <v>0</v>
      </c>
      <c r="F306" s="100">
        <f>IF(DataCollect[[#This Row],[Category]]="Tank",50,0)</f>
        <v>0</v>
      </c>
      <c r="G306" s="100">
        <f>IF(DataCollect[[#This Row],[Category]]="Analytical",10,0)</f>
        <v>0</v>
      </c>
      <c r="H306" s="100">
        <f>IF(DataCollect[[#This Row],[Category]]="Treatment",10,0)</f>
        <v>0</v>
      </c>
      <c r="I306" s="100">
        <f>IF(DataCollect[[#This Row],[Category]]="Valve",35,0)</f>
        <v>0</v>
      </c>
      <c r="J306" s="100">
        <f>IF(DataCollect[[#This Row],[Category]]="Control",15,0)</f>
        <v>0</v>
      </c>
      <c r="K306" s="100">
        <f>IF(DataCollect[[#This Row],[Category]]="Safety",10,0)</f>
        <v>0</v>
      </c>
      <c r="L306" s="100">
        <f>IF(DataCollect[[#This Row],[Category]]="Building",50,0)</f>
        <v>0</v>
      </c>
      <c r="M306" s="100">
        <f>IF(DataCollect[[#This Row],[Category]]="Vehicle",8,0)</f>
        <v>0</v>
      </c>
      <c r="N306" s="100">
        <f>IF(DataCollect[[#This Row],[Category]]="Generators",20,0)</f>
        <v>0</v>
      </c>
      <c r="O306" s="100">
        <f>IF(DataCollect[[#This Row],[Category]]="Other",15,0)</f>
        <v>0</v>
      </c>
      <c r="P306" s="100">
        <f>IF(DataCollect[[#This Row],[Current Condition]]="Bad",(-1*LifeExpect[[#This Row],[LIFE REMAINING]]),0)</f>
        <v>0</v>
      </c>
      <c r="Q306" s="100">
        <f>IF(DataCollect[[#This Row],[Current Condition]]="Fair",(-0.5*LifeExpect[[#This Row],[LIFE REMAINING]]),0)</f>
        <v>0</v>
      </c>
      <c r="R306" s="100">
        <f t="shared" si="14"/>
        <v>0</v>
      </c>
      <c r="S306" s="100">
        <f>IF((LifeExpect[[#This Row],[NORMAL]]-('1. Basic Information'!$F$7-DataCollect[[#This Row],[Installation Year]]))&gt;0, LifeExpect[[#This Row],[NORMAL]]-('1. Basic Information'!$F$7-DataCollect[[#This Row],[Installation Year]]), 0)</f>
        <v>0</v>
      </c>
      <c r="T306" s="100">
        <f t="shared" si="15"/>
        <v>0</v>
      </c>
      <c r="U306" s="100">
        <f t="shared" si="11"/>
        <v>0</v>
      </c>
    </row>
    <row r="307" spans="1:21" x14ac:dyDescent="0.25">
      <c r="A307" s="100">
        <f>IF(DataCollect[[#This Row],[Category]]="Pump",15,0)</f>
        <v>0</v>
      </c>
      <c r="B307" s="100">
        <f>IF(DataCollect[[#This Row],[Category]]="Hydrant",50,0)</f>
        <v>0</v>
      </c>
      <c r="C307" s="100">
        <f>IF(DataCollect[[#This Row],[Category]]="Meter",15,0)</f>
        <v>0</v>
      </c>
      <c r="D307" s="100">
        <f>IF(DataCollect[[#This Row],[Category]]="Pipe",35,0)</f>
        <v>0</v>
      </c>
      <c r="E307" s="100">
        <f>IF(DataCollect[[#This Row],[Category]]="Source",35,0)</f>
        <v>0</v>
      </c>
      <c r="F307" s="100">
        <f>IF(DataCollect[[#This Row],[Category]]="Tank",50,0)</f>
        <v>0</v>
      </c>
      <c r="G307" s="100">
        <f>IF(DataCollect[[#This Row],[Category]]="Analytical",10,0)</f>
        <v>0</v>
      </c>
      <c r="H307" s="100">
        <f>IF(DataCollect[[#This Row],[Category]]="Treatment",10,0)</f>
        <v>0</v>
      </c>
      <c r="I307" s="100">
        <f>IF(DataCollect[[#This Row],[Category]]="Valve",35,0)</f>
        <v>0</v>
      </c>
      <c r="J307" s="100">
        <f>IF(DataCollect[[#This Row],[Category]]="Control",15,0)</f>
        <v>0</v>
      </c>
      <c r="K307" s="100">
        <f>IF(DataCollect[[#This Row],[Category]]="Safety",10,0)</f>
        <v>0</v>
      </c>
      <c r="L307" s="100">
        <f>IF(DataCollect[[#This Row],[Category]]="Building",50,0)</f>
        <v>0</v>
      </c>
      <c r="M307" s="100">
        <f>IF(DataCollect[[#This Row],[Category]]="Vehicle",8,0)</f>
        <v>0</v>
      </c>
      <c r="N307" s="100">
        <f>IF(DataCollect[[#This Row],[Category]]="Generators",20,0)</f>
        <v>0</v>
      </c>
      <c r="O307" s="100">
        <f>IF(DataCollect[[#This Row],[Category]]="Other",15,0)</f>
        <v>0</v>
      </c>
      <c r="P307" s="100">
        <f>IF(DataCollect[[#This Row],[Current Condition]]="Bad",(-1*LifeExpect[[#This Row],[LIFE REMAINING]]),0)</f>
        <v>0</v>
      </c>
      <c r="Q307" s="100">
        <f>IF(DataCollect[[#This Row],[Current Condition]]="Fair",(-0.5*LifeExpect[[#This Row],[LIFE REMAINING]]),0)</f>
        <v>0</v>
      </c>
      <c r="R307" s="100">
        <f t="shared" si="14"/>
        <v>0</v>
      </c>
      <c r="S307" s="100">
        <f>IF((LifeExpect[[#This Row],[NORMAL]]-('1. Basic Information'!$F$7-DataCollect[[#This Row],[Installation Year]]))&gt;0, LifeExpect[[#This Row],[NORMAL]]-('1. Basic Information'!$F$7-DataCollect[[#This Row],[Installation Year]]), 0)</f>
        <v>0</v>
      </c>
      <c r="T307" s="100">
        <f t="shared" si="15"/>
        <v>0</v>
      </c>
      <c r="U307" s="100">
        <f t="shared" si="11"/>
        <v>0</v>
      </c>
    </row>
    <row r="308" spans="1:21" x14ac:dyDescent="0.25">
      <c r="A308" s="100">
        <f>IF(DataCollect[[#This Row],[Category]]="Pump",15,0)</f>
        <v>0</v>
      </c>
      <c r="B308" s="100">
        <f>IF(DataCollect[[#This Row],[Category]]="Hydrant",50,0)</f>
        <v>0</v>
      </c>
      <c r="C308" s="100">
        <f>IF(DataCollect[[#This Row],[Category]]="Meter",15,0)</f>
        <v>0</v>
      </c>
      <c r="D308" s="100">
        <f>IF(DataCollect[[#This Row],[Category]]="Pipe",35,0)</f>
        <v>0</v>
      </c>
      <c r="E308" s="100">
        <f>IF(DataCollect[[#This Row],[Category]]="Source",35,0)</f>
        <v>0</v>
      </c>
      <c r="F308" s="100">
        <f>IF(DataCollect[[#This Row],[Category]]="Tank",50,0)</f>
        <v>0</v>
      </c>
      <c r="G308" s="100">
        <f>IF(DataCollect[[#This Row],[Category]]="Analytical",10,0)</f>
        <v>0</v>
      </c>
      <c r="H308" s="100">
        <f>IF(DataCollect[[#This Row],[Category]]="Treatment",10,0)</f>
        <v>0</v>
      </c>
      <c r="I308" s="100">
        <f>IF(DataCollect[[#This Row],[Category]]="Valve",35,0)</f>
        <v>0</v>
      </c>
      <c r="J308" s="100">
        <f>IF(DataCollect[[#This Row],[Category]]="Control",15,0)</f>
        <v>0</v>
      </c>
      <c r="K308" s="100">
        <f>IF(DataCollect[[#This Row],[Category]]="Safety",10,0)</f>
        <v>0</v>
      </c>
      <c r="L308" s="100">
        <f>IF(DataCollect[[#This Row],[Category]]="Building",50,0)</f>
        <v>0</v>
      </c>
      <c r="M308" s="100">
        <f>IF(DataCollect[[#This Row],[Category]]="Vehicle",8,0)</f>
        <v>0</v>
      </c>
      <c r="N308" s="100">
        <f>IF(DataCollect[[#This Row],[Category]]="Generators",20,0)</f>
        <v>0</v>
      </c>
      <c r="O308" s="100">
        <f>IF(DataCollect[[#This Row],[Category]]="Other",15,0)</f>
        <v>0</v>
      </c>
      <c r="P308" s="100">
        <f>IF(DataCollect[[#This Row],[Current Condition]]="Bad",(-1*LifeExpect[[#This Row],[LIFE REMAINING]]),0)</f>
        <v>0</v>
      </c>
      <c r="Q308" s="100">
        <f>IF(DataCollect[[#This Row],[Current Condition]]="Fair",(-0.5*LifeExpect[[#This Row],[LIFE REMAINING]]),0)</f>
        <v>0</v>
      </c>
      <c r="R308" s="100">
        <f t="shared" si="14"/>
        <v>0</v>
      </c>
      <c r="S308" s="100">
        <f>IF((LifeExpect[[#This Row],[NORMAL]]-('1. Basic Information'!$F$7-DataCollect[[#This Row],[Installation Year]]))&gt;0, LifeExpect[[#This Row],[NORMAL]]-('1. Basic Information'!$F$7-DataCollect[[#This Row],[Installation Year]]), 0)</f>
        <v>0</v>
      </c>
      <c r="T308" s="100">
        <f t="shared" si="15"/>
        <v>0</v>
      </c>
      <c r="U308" s="100">
        <f t="shared" si="11"/>
        <v>0</v>
      </c>
    </row>
    <row r="309" spans="1:21" x14ac:dyDescent="0.25">
      <c r="A309" s="100">
        <f>IF(DataCollect[[#This Row],[Category]]="Pump",15,0)</f>
        <v>0</v>
      </c>
      <c r="B309" s="100">
        <f>IF(DataCollect[[#This Row],[Category]]="Hydrant",50,0)</f>
        <v>0</v>
      </c>
      <c r="C309" s="100">
        <f>IF(DataCollect[[#This Row],[Category]]="Meter",15,0)</f>
        <v>0</v>
      </c>
      <c r="D309" s="100">
        <f>IF(DataCollect[[#This Row],[Category]]="Pipe",35,0)</f>
        <v>0</v>
      </c>
      <c r="E309" s="100">
        <f>IF(DataCollect[[#This Row],[Category]]="Source",35,0)</f>
        <v>0</v>
      </c>
      <c r="F309" s="100">
        <f>IF(DataCollect[[#This Row],[Category]]="Tank",50,0)</f>
        <v>0</v>
      </c>
      <c r="G309" s="100">
        <f>IF(DataCollect[[#This Row],[Category]]="Analytical",10,0)</f>
        <v>0</v>
      </c>
      <c r="H309" s="100">
        <f>IF(DataCollect[[#This Row],[Category]]="Treatment",10,0)</f>
        <v>0</v>
      </c>
      <c r="I309" s="100">
        <f>IF(DataCollect[[#This Row],[Category]]="Valve",35,0)</f>
        <v>0</v>
      </c>
      <c r="J309" s="100">
        <f>IF(DataCollect[[#This Row],[Category]]="Control",15,0)</f>
        <v>0</v>
      </c>
      <c r="K309" s="100">
        <f>IF(DataCollect[[#This Row],[Category]]="Safety",10,0)</f>
        <v>0</v>
      </c>
      <c r="L309" s="100">
        <f>IF(DataCollect[[#This Row],[Category]]="Building",50,0)</f>
        <v>0</v>
      </c>
      <c r="M309" s="100">
        <f>IF(DataCollect[[#This Row],[Category]]="Vehicle",8,0)</f>
        <v>0</v>
      </c>
      <c r="N309" s="100">
        <f>IF(DataCollect[[#This Row],[Category]]="Generators",20,0)</f>
        <v>0</v>
      </c>
      <c r="O309" s="100">
        <f>IF(DataCollect[[#This Row],[Category]]="Other",15,0)</f>
        <v>0</v>
      </c>
      <c r="P309" s="100">
        <f>IF(DataCollect[[#This Row],[Current Condition]]="Bad",(-1*LifeExpect[[#This Row],[LIFE REMAINING]]),0)</f>
        <v>0</v>
      </c>
      <c r="Q309" s="100">
        <f>IF(DataCollect[[#This Row],[Current Condition]]="Fair",(-0.5*LifeExpect[[#This Row],[LIFE REMAINING]]),0)</f>
        <v>0</v>
      </c>
      <c r="R309" s="100">
        <f t="shared" si="14"/>
        <v>0</v>
      </c>
      <c r="S309" s="100">
        <f>IF((LifeExpect[[#This Row],[NORMAL]]-('1. Basic Information'!$F$7-DataCollect[[#This Row],[Installation Year]]))&gt;0, LifeExpect[[#This Row],[NORMAL]]-('1. Basic Information'!$F$7-DataCollect[[#This Row],[Installation Year]]), 0)</f>
        <v>0</v>
      </c>
      <c r="T309" s="100">
        <f t="shared" si="15"/>
        <v>0</v>
      </c>
      <c r="U309" s="100">
        <f t="shared" si="11"/>
        <v>0</v>
      </c>
    </row>
    <row r="310" spans="1:21" x14ac:dyDescent="0.25">
      <c r="A310" s="100">
        <f>IF(DataCollect[[#This Row],[Category]]="Pump",15,0)</f>
        <v>0</v>
      </c>
      <c r="B310" s="100">
        <f>IF(DataCollect[[#This Row],[Category]]="Hydrant",50,0)</f>
        <v>0</v>
      </c>
      <c r="C310" s="100">
        <f>IF(DataCollect[[#This Row],[Category]]="Meter",15,0)</f>
        <v>0</v>
      </c>
      <c r="D310" s="100">
        <f>IF(DataCollect[[#This Row],[Category]]="Pipe",35,0)</f>
        <v>0</v>
      </c>
      <c r="E310" s="100">
        <f>IF(DataCollect[[#This Row],[Category]]="Source",35,0)</f>
        <v>0</v>
      </c>
      <c r="F310" s="100">
        <f>IF(DataCollect[[#This Row],[Category]]="Tank",50,0)</f>
        <v>0</v>
      </c>
      <c r="G310" s="100">
        <f>IF(DataCollect[[#This Row],[Category]]="Analytical",10,0)</f>
        <v>0</v>
      </c>
      <c r="H310" s="100">
        <f>IF(DataCollect[[#This Row],[Category]]="Treatment",10,0)</f>
        <v>0</v>
      </c>
      <c r="I310" s="100">
        <f>IF(DataCollect[[#This Row],[Category]]="Valve",35,0)</f>
        <v>0</v>
      </c>
      <c r="J310" s="100">
        <f>IF(DataCollect[[#This Row],[Category]]="Control",15,0)</f>
        <v>0</v>
      </c>
      <c r="K310" s="100">
        <f>IF(DataCollect[[#This Row],[Category]]="Safety",10,0)</f>
        <v>0</v>
      </c>
      <c r="L310" s="100">
        <f>IF(DataCollect[[#This Row],[Category]]="Building",50,0)</f>
        <v>0</v>
      </c>
      <c r="M310" s="100">
        <f>IF(DataCollect[[#This Row],[Category]]="Vehicle",8,0)</f>
        <v>0</v>
      </c>
      <c r="N310" s="100">
        <f>IF(DataCollect[[#This Row],[Category]]="Generators",20,0)</f>
        <v>0</v>
      </c>
      <c r="O310" s="100">
        <f>IF(DataCollect[[#This Row],[Category]]="Other",15,0)</f>
        <v>0</v>
      </c>
      <c r="P310" s="100">
        <f>IF(DataCollect[[#This Row],[Current Condition]]="Bad",(-1*LifeExpect[[#This Row],[LIFE REMAINING]]),0)</f>
        <v>0</v>
      </c>
      <c r="Q310" s="100">
        <f>IF(DataCollect[[#This Row],[Current Condition]]="Fair",(-0.5*LifeExpect[[#This Row],[LIFE REMAINING]]),0)</f>
        <v>0</v>
      </c>
      <c r="R310" s="100">
        <f t="shared" si="14"/>
        <v>0</v>
      </c>
      <c r="S310" s="100">
        <f>IF((LifeExpect[[#This Row],[NORMAL]]-('1. Basic Information'!$F$7-DataCollect[[#This Row],[Installation Year]]))&gt;0, LifeExpect[[#This Row],[NORMAL]]-('1. Basic Information'!$F$7-DataCollect[[#This Row],[Installation Year]]), 0)</f>
        <v>0</v>
      </c>
      <c r="T310" s="100">
        <f t="shared" si="15"/>
        <v>0</v>
      </c>
      <c r="U310" s="100">
        <f t="shared" si="11"/>
        <v>0</v>
      </c>
    </row>
    <row r="311" spans="1:21" x14ac:dyDescent="0.25">
      <c r="A311" s="100">
        <f>IF(DataCollect[[#This Row],[Category]]="Pump",15,0)</f>
        <v>0</v>
      </c>
      <c r="B311" s="100">
        <f>IF(DataCollect[[#This Row],[Category]]="Hydrant",50,0)</f>
        <v>0</v>
      </c>
      <c r="C311" s="100">
        <f>IF(DataCollect[[#This Row],[Category]]="Meter",15,0)</f>
        <v>0</v>
      </c>
      <c r="D311" s="100">
        <f>IF(DataCollect[[#This Row],[Category]]="Pipe",35,0)</f>
        <v>0</v>
      </c>
      <c r="E311" s="100">
        <f>IF(DataCollect[[#This Row],[Category]]="Source",35,0)</f>
        <v>0</v>
      </c>
      <c r="F311" s="100">
        <f>IF(DataCollect[[#This Row],[Category]]="Tank",50,0)</f>
        <v>0</v>
      </c>
      <c r="G311" s="100">
        <f>IF(DataCollect[[#This Row],[Category]]="Analytical",10,0)</f>
        <v>0</v>
      </c>
      <c r="H311" s="100">
        <f>IF(DataCollect[[#This Row],[Category]]="Treatment",10,0)</f>
        <v>0</v>
      </c>
      <c r="I311" s="100">
        <f>IF(DataCollect[[#This Row],[Category]]="Valve",35,0)</f>
        <v>0</v>
      </c>
      <c r="J311" s="100">
        <f>IF(DataCollect[[#This Row],[Category]]="Control",15,0)</f>
        <v>0</v>
      </c>
      <c r="K311" s="100">
        <f>IF(DataCollect[[#This Row],[Category]]="Safety",10,0)</f>
        <v>0</v>
      </c>
      <c r="L311" s="100">
        <f>IF(DataCollect[[#This Row],[Category]]="Building",50,0)</f>
        <v>0</v>
      </c>
      <c r="M311" s="100">
        <f>IF(DataCollect[[#This Row],[Category]]="Vehicle",8,0)</f>
        <v>0</v>
      </c>
      <c r="N311" s="100">
        <f>IF(DataCollect[[#This Row],[Category]]="Generators",20,0)</f>
        <v>0</v>
      </c>
      <c r="O311" s="100">
        <f>IF(DataCollect[[#This Row],[Category]]="Other",15,0)</f>
        <v>0</v>
      </c>
      <c r="P311" s="100">
        <f>IF(DataCollect[[#This Row],[Current Condition]]="Bad",(-1*LifeExpect[[#This Row],[LIFE REMAINING]]),0)</f>
        <v>0</v>
      </c>
      <c r="Q311" s="100">
        <f>IF(DataCollect[[#This Row],[Current Condition]]="Fair",(-0.5*LifeExpect[[#This Row],[LIFE REMAINING]]),0)</f>
        <v>0</v>
      </c>
      <c r="R311" s="100">
        <f t="shared" si="14"/>
        <v>0</v>
      </c>
      <c r="S311" s="100">
        <f>IF((LifeExpect[[#This Row],[NORMAL]]-('1. Basic Information'!$F$7-DataCollect[[#This Row],[Installation Year]]))&gt;0, LifeExpect[[#This Row],[NORMAL]]-('1. Basic Information'!$F$7-DataCollect[[#This Row],[Installation Year]]), 0)</f>
        <v>0</v>
      </c>
      <c r="T311" s="100">
        <f t="shared" si="15"/>
        <v>0</v>
      </c>
      <c r="U311" s="100">
        <f t="shared" si="11"/>
        <v>0</v>
      </c>
    </row>
    <row r="312" spans="1:21" x14ac:dyDescent="0.25">
      <c r="A312" s="100">
        <f>IF(DataCollect[[#This Row],[Category]]="Pump",15,0)</f>
        <v>0</v>
      </c>
      <c r="B312" s="100">
        <f>IF(DataCollect[[#This Row],[Category]]="Hydrant",50,0)</f>
        <v>0</v>
      </c>
      <c r="C312" s="100">
        <f>IF(DataCollect[[#This Row],[Category]]="Meter",15,0)</f>
        <v>0</v>
      </c>
      <c r="D312" s="100">
        <f>IF(DataCollect[[#This Row],[Category]]="Pipe",35,0)</f>
        <v>0</v>
      </c>
      <c r="E312" s="100">
        <f>IF(DataCollect[[#This Row],[Category]]="Source",35,0)</f>
        <v>0</v>
      </c>
      <c r="F312" s="100">
        <f>IF(DataCollect[[#This Row],[Category]]="Tank",50,0)</f>
        <v>0</v>
      </c>
      <c r="G312" s="100">
        <f>IF(DataCollect[[#This Row],[Category]]="Analytical",10,0)</f>
        <v>0</v>
      </c>
      <c r="H312" s="100">
        <f>IF(DataCollect[[#This Row],[Category]]="Treatment",10,0)</f>
        <v>0</v>
      </c>
      <c r="I312" s="100">
        <f>IF(DataCollect[[#This Row],[Category]]="Valve",35,0)</f>
        <v>0</v>
      </c>
      <c r="J312" s="100">
        <f>IF(DataCollect[[#This Row],[Category]]="Control",15,0)</f>
        <v>0</v>
      </c>
      <c r="K312" s="100">
        <f>IF(DataCollect[[#This Row],[Category]]="Safety",10,0)</f>
        <v>0</v>
      </c>
      <c r="L312" s="100">
        <f>IF(DataCollect[[#This Row],[Category]]="Building",50,0)</f>
        <v>0</v>
      </c>
      <c r="M312" s="100">
        <f>IF(DataCollect[[#This Row],[Category]]="Vehicle",8,0)</f>
        <v>0</v>
      </c>
      <c r="N312" s="100">
        <f>IF(DataCollect[[#This Row],[Category]]="Generators",20,0)</f>
        <v>0</v>
      </c>
      <c r="O312" s="100">
        <f>IF(DataCollect[[#This Row],[Category]]="Other",15,0)</f>
        <v>0</v>
      </c>
      <c r="P312" s="100">
        <f>IF(DataCollect[[#This Row],[Current Condition]]="Bad",(-1*LifeExpect[[#This Row],[LIFE REMAINING]]),0)</f>
        <v>0</v>
      </c>
      <c r="Q312" s="100">
        <f>IF(DataCollect[[#This Row],[Current Condition]]="Fair",(-0.5*LifeExpect[[#This Row],[LIFE REMAINING]]),0)</f>
        <v>0</v>
      </c>
      <c r="R312" s="100">
        <f t="shared" si="14"/>
        <v>0</v>
      </c>
      <c r="S312" s="100">
        <f>IF((LifeExpect[[#This Row],[NORMAL]]-('1. Basic Information'!$F$7-DataCollect[[#This Row],[Installation Year]]))&gt;0, LifeExpect[[#This Row],[NORMAL]]-('1. Basic Information'!$F$7-DataCollect[[#This Row],[Installation Year]]), 0)</f>
        <v>0</v>
      </c>
      <c r="T312" s="100">
        <f t="shared" si="15"/>
        <v>0</v>
      </c>
      <c r="U312" s="100">
        <f t="shared" si="11"/>
        <v>0</v>
      </c>
    </row>
    <row r="313" spans="1:21" x14ac:dyDescent="0.25">
      <c r="A313" s="100">
        <f>IF(DataCollect[[#This Row],[Category]]="Pump",15,0)</f>
        <v>0</v>
      </c>
      <c r="B313" s="100">
        <f>IF(DataCollect[[#This Row],[Category]]="Hydrant",50,0)</f>
        <v>0</v>
      </c>
      <c r="C313" s="100">
        <f>IF(DataCollect[[#This Row],[Category]]="Meter",15,0)</f>
        <v>0</v>
      </c>
      <c r="D313" s="100">
        <f>IF(DataCollect[[#This Row],[Category]]="Pipe",35,0)</f>
        <v>0</v>
      </c>
      <c r="E313" s="100">
        <f>IF(DataCollect[[#This Row],[Category]]="Source",35,0)</f>
        <v>0</v>
      </c>
      <c r="F313" s="100">
        <f>IF(DataCollect[[#This Row],[Category]]="Tank",50,0)</f>
        <v>0</v>
      </c>
      <c r="G313" s="100">
        <f>IF(DataCollect[[#This Row],[Category]]="Analytical",10,0)</f>
        <v>0</v>
      </c>
      <c r="H313" s="100">
        <f>IF(DataCollect[[#This Row],[Category]]="Treatment",10,0)</f>
        <v>0</v>
      </c>
      <c r="I313" s="100">
        <f>IF(DataCollect[[#This Row],[Category]]="Valve",35,0)</f>
        <v>0</v>
      </c>
      <c r="J313" s="100">
        <f>IF(DataCollect[[#This Row],[Category]]="Control",15,0)</f>
        <v>0</v>
      </c>
      <c r="K313" s="100">
        <f>IF(DataCollect[[#This Row],[Category]]="Safety",10,0)</f>
        <v>0</v>
      </c>
      <c r="L313" s="100">
        <f>IF(DataCollect[[#This Row],[Category]]="Building",50,0)</f>
        <v>0</v>
      </c>
      <c r="M313" s="100">
        <f>IF(DataCollect[[#This Row],[Category]]="Vehicle",8,0)</f>
        <v>0</v>
      </c>
      <c r="N313" s="100">
        <f>IF(DataCollect[[#This Row],[Category]]="Generators",20,0)</f>
        <v>0</v>
      </c>
      <c r="O313" s="100">
        <f>IF(DataCollect[[#This Row],[Category]]="Other",15,0)</f>
        <v>0</v>
      </c>
      <c r="P313" s="100">
        <f>IF(DataCollect[[#This Row],[Current Condition]]="Bad",(-1*LifeExpect[[#This Row],[LIFE REMAINING]]),0)</f>
        <v>0</v>
      </c>
      <c r="Q313" s="100">
        <f>IF(DataCollect[[#This Row],[Current Condition]]="Fair",(-0.5*LifeExpect[[#This Row],[LIFE REMAINING]]),0)</f>
        <v>0</v>
      </c>
      <c r="R313" s="100">
        <f t="shared" si="14"/>
        <v>0</v>
      </c>
      <c r="S313" s="100">
        <f>IF((LifeExpect[[#This Row],[NORMAL]]-('1. Basic Information'!$F$7-DataCollect[[#This Row],[Installation Year]]))&gt;0, LifeExpect[[#This Row],[NORMAL]]-('1. Basic Information'!$F$7-DataCollect[[#This Row],[Installation Year]]), 0)</f>
        <v>0</v>
      </c>
      <c r="T313" s="100">
        <f t="shared" si="15"/>
        <v>0</v>
      </c>
      <c r="U313" s="100">
        <f t="shared" si="11"/>
        <v>0</v>
      </c>
    </row>
    <row r="314" spans="1:21" x14ac:dyDescent="0.25">
      <c r="A314" s="100">
        <f>IF(DataCollect[[#This Row],[Category]]="Pump",15,0)</f>
        <v>0</v>
      </c>
      <c r="B314" s="100">
        <f>IF(DataCollect[[#This Row],[Category]]="Hydrant",50,0)</f>
        <v>0</v>
      </c>
      <c r="C314" s="100">
        <f>IF(DataCollect[[#This Row],[Category]]="Meter",15,0)</f>
        <v>0</v>
      </c>
      <c r="D314" s="100">
        <f>IF(DataCollect[[#This Row],[Category]]="Pipe",35,0)</f>
        <v>0</v>
      </c>
      <c r="E314" s="100">
        <f>IF(DataCollect[[#This Row],[Category]]="Source",35,0)</f>
        <v>0</v>
      </c>
      <c r="F314" s="100">
        <f>IF(DataCollect[[#This Row],[Category]]="Tank",50,0)</f>
        <v>0</v>
      </c>
      <c r="G314" s="100">
        <f>IF(DataCollect[[#This Row],[Category]]="Analytical",10,0)</f>
        <v>0</v>
      </c>
      <c r="H314" s="100">
        <f>IF(DataCollect[[#This Row],[Category]]="Treatment",10,0)</f>
        <v>0</v>
      </c>
      <c r="I314" s="100">
        <f>IF(DataCollect[[#This Row],[Category]]="Valve",35,0)</f>
        <v>0</v>
      </c>
      <c r="J314" s="100">
        <f>IF(DataCollect[[#This Row],[Category]]="Control",15,0)</f>
        <v>0</v>
      </c>
      <c r="K314" s="100">
        <f>IF(DataCollect[[#This Row],[Category]]="Safety",10,0)</f>
        <v>0</v>
      </c>
      <c r="L314" s="100">
        <f>IF(DataCollect[[#This Row],[Category]]="Building",50,0)</f>
        <v>0</v>
      </c>
      <c r="M314" s="100">
        <f>IF(DataCollect[[#This Row],[Category]]="Vehicle",8,0)</f>
        <v>0</v>
      </c>
      <c r="N314" s="100">
        <f>IF(DataCollect[[#This Row],[Category]]="Generators",20,0)</f>
        <v>0</v>
      </c>
      <c r="O314" s="100">
        <f>IF(DataCollect[[#This Row],[Category]]="Other",15,0)</f>
        <v>0</v>
      </c>
      <c r="P314" s="100">
        <f>IF(DataCollect[[#This Row],[Current Condition]]="Bad",(-1*LifeExpect[[#This Row],[LIFE REMAINING]]),0)</f>
        <v>0</v>
      </c>
      <c r="Q314" s="100">
        <f>IF(DataCollect[[#This Row],[Current Condition]]="Fair",(-0.5*LifeExpect[[#This Row],[LIFE REMAINING]]),0)</f>
        <v>0</v>
      </c>
      <c r="R314" s="100">
        <f t="shared" si="14"/>
        <v>0</v>
      </c>
      <c r="S314" s="100">
        <f>IF((LifeExpect[[#This Row],[NORMAL]]-('1. Basic Information'!$F$7-DataCollect[[#This Row],[Installation Year]]))&gt;0, LifeExpect[[#This Row],[NORMAL]]-('1. Basic Information'!$F$7-DataCollect[[#This Row],[Installation Year]]), 0)</f>
        <v>0</v>
      </c>
      <c r="T314" s="100">
        <f t="shared" si="15"/>
        <v>0</v>
      </c>
      <c r="U314" s="100">
        <f t="shared" si="11"/>
        <v>0</v>
      </c>
    </row>
    <row r="315" spans="1:21" x14ac:dyDescent="0.25">
      <c r="A315" s="100">
        <f>IF(DataCollect[[#This Row],[Category]]="Pump",15,0)</f>
        <v>0</v>
      </c>
      <c r="B315" s="100">
        <f>IF(DataCollect[[#This Row],[Category]]="Hydrant",50,0)</f>
        <v>0</v>
      </c>
      <c r="C315" s="100">
        <f>IF(DataCollect[[#This Row],[Category]]="Meter",15,0)</f>
        <v>0</v>
      </c>
      <c r="D315" s="100">
        <f>IF(DataCollect[[#This Row],[Category]]="Pipe",35,0)</f>
        <v>0</v>
      </c>
      <c r="E315" s="100">
        <f>IF(DataCollect[[#This Row],[Category]]="Source",35,0)</f>
        <v>0</v>
      </c>
      <c r="F315" s="100">
        <f>IF(DataCollect[[#This Row],[Category]]="Tank",50,0)</f>
        <v>0</v>
      </c>
      <c r="G315" s="100">
        <f>IF(DataCollect[[#This Row],[Category]]="Analytical",10,0)</f>
        <v>0</v>
      </c>
      <c r="H315" s="100">
        <f>IF(DataCollect[[#This Row],[Category]]="Treatment",10,0)</f>
        <v>0</v>
      </c>
      <c r="I315" s="100">
        <f>IF(DataCollect[[#This Row],[Category]]="Valve",35,0)</f>
        <v>0</v>
      </c>
      <c r="J315" s="100">
        <f>IF(DataCollect[[#This Row],[Category]]="Control",15,0)</f>
        <v>0</v>
      </c>
      <c r="K315" s="100">
        <f>IF(DataCollect[[#This Row],[Category]]="Safety",10,0)</f>
        <v>0</v>
      </c>
      <c r="L315" s="100">
        <f>IF(DataCollect[[#This Row],[Category]]="Building",50,0)</f>
        <v>0</v>
      </c>
      <c r="M315" s="100">
        <f>IF(DataCollect[[#This Row],[Category]]="Vehicle",8,0)</f>
        <v>0</v>
      </c>
      <c r="N315" s="100">
        <f>IF(DataCollect[[#This Row],[Category]]="Generators",20,0)</f>
        <v>0</v>
      </c>
      <c r="O315" s="100">
        <f>IF(DataCollect[[#This Row],[Category]]="Other",15,0)</f>
        <v>0</v>
      </c>
      <c r="P315" s="100">
        <f>IF(DataCollect[[#This Row],[Current Condition]]="Bad",(-1*LifeExpect[[#This Row],[LIFE REMAINING]]),0)</f>
        <v>0</v>
      </c>
      <c r="Q315" s="100">
        <f>IF(DataCollect[[#This Row],[Current Condition]]="Fair",(-0.5*LifeExpect[[#This Row],[LIFE REMAINING]]),0)</f>
        <v>0</v>
      </c>
      <c r="R315" s="100">
        <f t="shared" si="14"/>
        <v>0</v>
      </c>
      <c r="S315" s="100">
        <f>IF((LifeExpect[[#This Row],[NORMAL]]-('1. Basic Information'!$F$7-DataCollect[[#This Row],[Installation Year]]))&gt;0, LifeExpect[[#This Row],[NORMAL]]-('1. Basic Information'!$F$7-DataCollect[[#This Row],[Installation Year]]), 0)</f>
        <v>0</v>
      </c>
      <c r="T315" s="100">
        <f t="shared" si="15"/>
        <v>0</v>
      </c>
      <c r="U315" s="100">
        <f t="shared" si="11"/>
        <v>0</v>
      </c>
    </row>
    <row r="316" spans="1:21" x14ac:dyDescent="0.25">
      <c r="A316" s="100">
        <f>IF(DataCollect[[#This Row],[Category]]="Pump",15,0)</f>
        <v>0</v>
      </c>
      <c r="B316" s="100">
        <f>IF(DataCollect[[#This Row],[Category]]="Hydrant",50,0)</f>
        <v>0</v>
      </c>
      <c r="C316" s="100">
        <f>IF(DataCollect[[#This Row],[Category]]="Meter",15,0)</f>
        <v>0</v>
      </c>
      <c r="D316" s="100">
        <f>IF(DataCollect[[#This Row],[Category]]="Pipe",35,0)</f>
        <v>0</v>
      </c>
      <c r="E316" s="100">
        <f>IF(DataCollect[[#This Row],[Category]]="Source",35,0)</f>
        <v>0</v>
      </c>
      <c r="F316" s="100">
        <f>IF(DataCollect[[#This Row],[Category]]="Tank",50,0)</f>
        <v>0</v>
      </c>
      <c r="G316" s="100">
        <f>IF(DataCollect[[#This Row],[Category]]="Analytical",10,0)</f>
        <v>0</v>
      </c>
      <c r="H316" s="100">
        <f>IF(DataCollect[[#This Row],[Category]]="Treatment",10,0)</f>
        <v>0</v>
      </c>
      <c r="I316" s="100">
        <f>IF(DataCollect[[#This Row],[Category]]="Valve",35,0)</f>
        <v>0</v>
      </c>
      <c r="J316" s="100">
        <f>IF(DataCollect[[#This Row],[Category]]="Control",15,0)</f>
        <v>0</v>
      </c>
      <c r="K316" s="100">
        <f>IF(DataCollect[[#This Row],[Category]]="Safety",10,0)</f>
        <v>0</v>
      </c>
      <c r="L316" s="100">
        <f>IF(DataCollect[[#This Row],[Category]]="Building",50,0)</f>
        <v>0</v>
      </c>
      <c r="M316" s="100">
        <f>IF(DataCollect[[#This Row],[Category]]="Vehicle",8,0)</f>
        <v>0</v>
      </c>
      <c r="N316" s="100">
        <f>IF(DataCollect[[#This Row],[Category]]="Generators",20,0)</f>
        <v>0</v>
      </c>
      <c r="O316" s="100">
        <f>IF(DataCollect[[#This Row],[Category]]="Other",15,0)</f>
        <v>0</v>
      </c>
      <c r="P316" s="100">
        <f>IF(DataCollect[[#This Row],[Current Condition]]="Bad",(-1*LifeExpect[[#This Row],[LIFE REMAINING]]),0)</f>
        <v>0</v>
      </c>
      <c r="Q316" s="100">
        <f>IF(DataCollect[[#This Row],[Current Condition]]="Fair",(-0.5*LifeExpect[[#This Row],[LIFE REMAINING]]),0)</f>
        <v>0</v>
      </c>
      <c r="R316" s="100">
        <f t="shared" si="14"/>
        <v>0</v>
      </c>
      <c r="S316" s="100">
        <f>IF((LifeExpect[[#This Row],[NORMAL]]-('1. Basic Information'!$F$7-DataCollect[[#This Row],[Installation Year]]))&gt;0, LifeExpect[[#This Row],[NORMAL]]-('1. Basic Information'!$F$7-DataCollect[[#This Row],[Installation Year]]), 0)</f>
        <v>0</v>
      </c>
      <c r="T316" s="100">
        <f t="shared" si="15"/>
        <v>0</v>
      </c>
      <c r="U316" s="100">
        <f t="shared" si="11"/>
        <v>0</v>
      </c>
    </row>
    <row r="317" spans="1:21" x14ac:dyDescent="0.25">
      <c r="A317" s="100">
        <f>IF(DataCollect[[#This Row],[Category]]="Pump",15,0)</f>
        <v>0</v>
      </c>
      <c r="B317" s="100">
        <f>IF(DataCollect[[#This Row],[Category]]="Hydrant",50,0)</f>
        <v>0</v>
      </c>
      <c r="C317" s="100">
        <f>IF(DataCollect[[#This Row],[Category]]="Meter",15,0)</f>
        <v>0</v>
      </c>
      <c r="D317" s="100">
        <f>IF(DataCollect[[#This Row],[Category]]="Pipe",35,0)</f>
        <v>0</v>
      </c>
      <c r="E317" s="100">
        <f>IF(DataCollect[[#This Row],[Category]]="Source",35,0)</f>
        <v>0</v>
      </c>
      <c r="F317" s="100">
        <f>IF(DataCollect[[#This Row],[Category]]="Tank",50,0)</f>
        <v>0</v>
      </c>
      <c r="G317" s="100">
        <f>IF(DataCollect[[#This Row],[Category]]="Analytical",10,0)</f>
        <v>0</v>
      </c>
      <c r="H317" s="100">
        <f>IF(DataCollect[[#This Row],[Category]]="Treatment",10,0)</f>
        <v>0</v>
      </c>
      <c r="I317" s="100">
        <f>IF(DataCollect[[#This Row],[Category]]="Valve",35,0)</f>
        <v>0</v>
      </c>
      <c r="J317" s="100">
        <f>IF(DataCollect[[#This Row],[Category]]="Control",15,0)</f>
        <v>0</v>
      </c>
      <c r="K317" s="100">
        <f>IF(DataCollect[[#This Row],[Category]]="Safety",10,0)</f>
        <v>0</v>
      </c>
      <c r="L317" s="100">
        <f>IF(DataCollect[[#This Row],[Category]]="Building",50,0)</f>
        <v>0</v>
      </c>
      <c r="M317" s="100">
        <f>IF(DataCollect[[#This Row],[Category]]="Vehicle",8,0)</f>
        <v>0</v>
      </c>
      <c r="N317" s="100">
        <f>IF(DataCollect[[#This Row],[Category]]="Generators",20,0)</f>
        <v>0</v>
      </c>
      <c r="O317" s="100">
        <f>IF(DataCollect[[#This Row],[Category]]="Other",15,0)</f>
        <v>0</v>
      </c>
      <c r="P317" s="100">
        <f>IF(DataCollect[[#This Row],[Current Condition]]="Bad",(-1*LifeExpect[[#This Row],[LIFE REMAINING]]),0)</f>
        <v>0</v>
      </c>
      <c r="Q317" s="100">
        <f>IF(DataCollect[[#This Row],[Current Condition]]="Fair",(-0.5*LifeExpect[[#This Row],[LIFE REMAINING]]),0)</f>
        <v>0</v>
      </c>
      <c r="R317" s="100">
        <f t="shared" si="14"/>
        <v>0</v>
      </c>
      <c r="S317" s="100">
        <f>IF((LifeExpect[[#This Row],[NORMAL]]-('1. Basic Information'!$F$7-DataCollect[[#This Row],[Installation Year]]))&gt;0, LifeExpect[[#This Row],[NORMAL]]-('1. Basic Information'!$F$7-DataCollect[[#This Row],[Installation Year]]), 0)</f>
        <v>0</v>
      </c>
      <c r="T317" s="100">
        <f t="shared" si="15"/>
        <v>0</v>
      </c>
      <c r="U317" s="100">
        <f t="shared" si="11"/>
        <v>0</v>
      </c>
    </row>
    <row r="318" spans="1:21" x14ac:dyDescent="0.25">
      <c r="A318" s="100">
        <f>IF(DataCollect[[#This Row],[Category]]="Pump",15,0)</f>
        <v>0</v>
      </c>
      <c r="B318" s="100">
        <f>IF(DataCollect[[#This Row],[Category]]="Hydrant",50,0)</f>
        <v>0</v>
      </c>
      <c r="C318" s="100">
        <f>IF(DataCollect[[#This Row],[Category]]="Meter",15,0)</f>
        <v>0</v>
      </c>
      <c r="D318" s="100">
        <f>IF(DataCollect[[#This Row],[Category]]="Pipe",35,0)</f>
        <v>0</v>
      </c>
      <c r="E318" s="100">
        <f>IF(DataCollect[[#This Row],[Category]]="Source",35,0)</f>
        <v>0</v>
      </c>
      <c r="F318" s="100">
        <f>IF(DataCollect[[#This Row],[Category]]="Tank",50,0)</f>
        <v>0</v>
      </c>
      <c r="G318" s="100">
        <f>IF(DataCollect[[#This Row],[Category]]="Analytical",10,0)</f>
        <v>0</v>
      </c>
      <c r="H318" s="100">
        <f>IF(DataCollect[[#This Row],[Category]]="Treatment",10,0)</f>
        <v>0</v>
      </c>
      <c r="I318" s="100">
        <f>IF(DataCollect[[#This Row],[Category]]="Valve",35,0)</f>
        <v>0</v>
      </c>
      <c r="J318" s="100">
        <f>IF(DataCollect[[#This Row],[Category]]="Control",15,0)</f>
        <v>0</v>
      </c>
      <c r="K318" s="100">
        <f>IF(DataCollect[[#This Row],[Category]]="Safety",10,0)</f>
        <v>0</v>
      </c>
      <c r="L318" s="100">
        <f>IF(DataCollect[[#This Row],[Category]]="Building",50,0)</f>
        <v>0</v>
      </c>
      <c r="M318" s="100">
        <f>IF(DataCollect[[#This Row],[Category]]="Vehicle",8,0)</f>
        <v>0</v>
      </c>
      <c r="N318" s="100">
        <f>IF(DataCollect[[#This Row],[Category]]="Generators",20,0)</f>
        <v>0</v>
      </c>
      <c r="O318" s="100">
        <f>IF(DataCollect[[#This Row],[Category]]="Other",15,0)</f>
        <v>0</v>
      </c>
      <c r="P318" s="100">
        <f>IF(DataCollect[[#This Row],[Current Condition]]="Bad",(-1*LifeExpect[[#This Row],[LIFE REMAINING]]),0)</f>
        <v>0</v>
      </c>
      <c r="Q318" s="100">
        <f>IF(DataCollect[[#This Row],[Current Condition]]="Fair",(-0.5*LifeExpect[[#This Row],[LIFE REMAINING]]),0)</f>
        <v>0</v>
      </c>
      <c r="R318" s="100">
        <f t="shared" si="14"/>
        <v>0</v>
      </c>
      <c r="S318" s="100">
        <f>IF((LifeExpect[[#This Row],[NORMAL]]-('1. Basic Information'!$F$7-DataCollect[[#This Row],[Installation Year]]))&gt;0, LifeExpect[[#This Row],[NORMAL]]-('1. Basic Information'!$F$7-DataCollect[[#This Row],[Installation Year]]), 0)</f>
        <v>0</v>
      </c>
      <c r="T318" s="100">
        <f t="shared" si="15"/>
        <v>0</v>
      </c>
      <c r="U318" s="100">
        <f t="shared" si="11"/>
        <v>0</v>
      </c>
    </row>
    <row r="319" spans="1:21" x14ac:dyDescent="0.25">
      <c r="A319" s="100">
        <f>IF(DataCollect[[#This Row],[Category]]="Pump",15,0)</f>
        <v>0</v>
      </c>
      <c r="B319" s="100">
        <f>IF(DataCollect[[#This Row],[Category]]="Hydrant",50,0)</f>
        <v>0</v>
      </c>
      <c r="C319" s="100">
        <f>IF(DataCollect[[#This Row],[Category]]="Meter",15,0)</f>
        <v>0</v>
      </c>
      <c r="D319" s="100">
        <f>IF(DataCollect[[#This Row],[Category]]="Pipe",35,0)</f>
        <v>0</v>
      </c>
      <c r="E319" s="100">
        <f>IF(DataCollect[[#This Row],[Category]]="Source",35,0)</f>
        <v>0</v>
      </c>
      <c r="F319" s="100">
        <f>IF(DataCollect[[#This Row],[Category]]="Tank",50,0)</f>
        <v>0</v>
      </c>
      <c r="G319" s="100">
        <f>IF(DataCollect[[#This Row],[Category]]="Analytical",10,0)</f>
        <v>0</v>
      </c>
      <c r="H319" s="100">
        <f>IF(DataCollect[[#This Row],[Category]]="Treatment",10,0)</f>
        <v>0</v>
      </c>
      <c r="I319" s="100">
        <f>IF(DataCollect[[#This Row],[Category]]="Valve",35,0)</f>
        <v>0</v>
      </c>
      <c r="J319" s="100">
        <f>IF(DataCollect[[#This Row],[Category]]="Control",15,0)</f>
        <v>0</v>
      </c>
      <c r="K319" s="100">
        <f>IF(DataCollect[[#This Row],[Category]]="Safety",10,0)</f>
        <v>0</v>
      </c>
      <c r="L319" s="100">
        <f>IF(DataCollect[[#This Row],[Category]]="Building",50,0)</f>
        <v>0</v>
      </c>
      <c r="M319" s="100">
        <f>IF(DataCollect[[#This Row],[Category]]="Vehicle",8,0)</f>
        <v>0</v>
      </c>
      <c r="N319" s="100">
        <f>IF(DataCollect[[#This Row],[Category]]="Generators",20,0)</f>
        <v>0</v>
      </c>
      <c r="O319" s="100">
        <f>IF(DataCollect[[#This Row],[Category]]="Other",15,0)</f>
        <v>0</v>
      </c>
      <c r="P319" s="100">
        <f>IF(DataCollect[[#This Row],[Current Condition]]="Bad",(-1*LifeExpect[[#This Row],[LIFE REMAINING]]),0)</f>
        <v>0</v>
      </c>
      <c r="Q319" s="100">
        <f>IF(DataCollect[[#This Row],[Current Condition]]="Fair",(-0.5*LifeExpect[[#This Row],[LIFE REMAINING]]),0)</f>
        <v>0</v>
      </c>
      <c r="R319" s="100">
        <f t="shared" si="14"/>
        <v>0</v>
      </c>
      <c r="S319" s="100">
        <f>IF((LifeExpect[[#This Row],[NORMAL]]-('1. Basic Information'!$F$7-DataCollect[[#This Row],[Installation Year]]))&gt;0, LifeExpect[[#This Row],[NORMAL]]-('1. Basic Information'!$F$7-DataCollect[[#This Row],[Installation Year]]), 0)</f>
        <v>0</v>
      </c>
      <c r="T319" s="100">
        <f t="shared" si="15"/>
        <v>0</v>
      </c>
      <c r="U319" s="100">
        <f t="shared" si="11"/>
        <v>0</v>
      </c>
    </row>
    <row r="320" spans="1:21" x14ac:dyDescent="0.25">
      <c r="A320" s="100">
        <f>IF(DataCollect[[#This Row],[Category]]="Pump",15,0)</f>
        <v>0</v>
      </c>
      <c r="B320" s="100">
        <f>IF(DataCollect[[#This Row],[Category]]="Hydrant",50,0)</f>
        <v>0</v>
      </c>
      <c r="C320" s="100">
        <f>IF(DataCollect[[#This Row],[Category]]="Meter",15,0)</f>
        <v>0</v>
      </c>
      <c r="D320" s="100">
        <f>IF(DataCollect[[#This Row],[Category]]="Pipe",35,0)</f>
        <v>0</v>
      </c>
      <c r="E320" s="100">
        <f>IF(DataCollect[[#This Row],[Category]]="Source",35,0)</f>
        <v>0</v>
      </c>
      <c r="F320" s="100">
        <f>IF(DataCollect[[#This Row],[Category]]="Tank",50,0)</f>
        <v>0</v>
      </c>
      <c r="G320" s="100">
        <f>IF(DataCollect[[#This Row],[Category]]="Analytical",10,0)</f>
        <v>0</v>
      </c>
      <c r="H320" s="100">
        <f>IF(DataCollect[[#This Row],[Category]]="Treatment",10,0)</f>
        <v>0</v>
      </c>
      <c r="I320" s="100">
        <f>IF(DataCollect[[#This Row],[Category]]="Valve",35,0)</f>
        <v>0</v>
      </c>
      <c r="J320" s="100">
        <f>IF(DataCollect[[#This Row],[Category]]="Control",15,0)</f>
        <v>0</v>
      </c>
      <c r="K320" s="100">
        <f>IF(DataCollect[[#This Row],[Category]]="Safety",10,0)</f>
        <v>0</v>
      </c>
      <c r="L320" s="100">
        <f>IF(DataCollect[[#This Row],[Category]]="Building",50,0)</f>
        <v>0</v>
      </c>
      <c r="M320" s="100">
        <f>IF(DataCollect[[#This Row],[Category]]="Vehicle",8,0)</f>
        <v>0</v>
      </c>
      <c r="N320" s="100">
        <f>IF(DataCollect[[#This Row],[Category]]="Generators",20,0)</f>
        <v>0</v>
      </c>
      <c r="O320" s="100">
        <f>IF(DataCollect[[#This Row],[Category]]="Other",15,0)</f>
        <v>0</v>
      </c>
      <c r="P320" s="100">
        <f>IF(DataCollect[[#This Row],[Current Condition]]="Bad",(-1*LifeExpect[[#This Row],[LIFE REMAINING]]),0)</f>
        <v>0</v>
      </c>
      <c r="Q320" s="100">
        <f>IF(DataCollect[[#This Row],[Current Condition]]="Fair",(-0.5*LifeExpect[[#This Row],[LIFE REMAINING]]),0)</f>
        <v>0</v>
      </c>
      <c r="R320" s="100">
        <f t="shared" si="14"/>
        <v>0</v>
      </c>
      <c r="S320" s="100">
        <f>IF((LifeExpect[[#This Row],[NORMAL]]-('1. Basic Information'!$F$7-DataCollect[[#This Row],[Installation Year]]))&gt;0, LifeExpect[[#This Row],[NORMAL]]-('1. Basic Information'!$F$7-DataCollect[[#This Row],[Installation Year]]), 0)</f>
        <v>0</v>
      </c>
      <c r="T320" s="100">
        <f t="shared" si="15"/>
        <v>0</v>
      </c>
      <c r="U320" s="100">
        <f t="shared" si="11"/>
        <v>0</v>
      </c>
    </row>
    <row r="321" spans="1:21" x14ac:dyDescent="0.25">
      <c r="A321" s="100">
        <f>IF(DataCollect[[#This Row],[Category]]="Pump",15,0)</f>
        <v>0</v>
      </c>
      <c r="B321" s="100">
        <f>IF(DataCollect[[#This Row],[Category]]="Hydrant",50,0)</f>
        <v>0</v>
      </c>
      <c r="C321" s="100">
        <f>IF(DataCollect[[#This Row],[Category]]="Meter",15,0)</f>
        <v>0</v>
      </c>
      <c r="D321" s="100">
        <f>IF(DataCollect[[#This Row],[Category]]="Pipe",35,0)</f>
        <v>0</v>
      </c>
      <c r="E321" s="100">
        <f>IF(DataCollect[[#This Row],[Category]]="Source",35,0)</f>
        <v>0</v>
      </c>
      <c r="F321" s="100">
        <f>IF(DataCollect[[#This Row],[Category]]="Tank",50,0)</f>
        <v>0</v>
      </c>
      <c r="G321" s="100">
        <f>IF(DataCollect[[#This Row],[Category]]="Analytical",10,0)</f>
        <v>0</v>
      </c>
      <c r="H321" s="100">
        <f>IF(DataCollect[[#This Row],[Category]]="Treatment",10,0)</f>
        <v>0</v>
      </c>
      <c r="I321" s="100">
        <f>IF(DataCollect[[#This Row],[Category]]="Valve",35,0)</f>
        <v>0</v>
      </c>
      <c r="J321" s="100">
        <f>IF(DataCollect[[#This Row],[Category]]="Control",15,0)</f>
        <v>0</v>
      </c>
      <c r="K321" s="100">
        <f>IF(DataCollect[[#This Row],[Category]]="Safety",10,0)</f>
        <v>0</v>
      </c>
      <c r="L321" s="100">
        <f>IF(DataCollect[[#This Row],[Category]]="Building",50,0)</f>
        <v>0</v>
      </c>
      <c r="M321" s="100">
        <f>IF(DataCollect[[#This Row],[Category]]="Vehicle",8,0)</f>
        <v>0</v>
      </c>
      <c r="N321" s="100">
        <f>IF(DataCollect[[#This Row],[Category]]="Generators",20,0)</f>
        <v>0</v>
      </c>
      <c r="O321" s="100">
        <f>IF(DataCollect[[#This Row],[Category]]="Other",15,0)</f>
        <v>0</v>
      </c>
      <c r="P321" s="100">
        <f>IF(DataCollect[[#This Row],[Current Condition]]="Bad",(-1*LifeExpect[[#This Row],[LIFE REMAINING]]),0)</f>
        <v>0</v>
      </c>
      <c r="Q321" s="100">
        <f>IF(DataCollect[[#This Row],[Current Condition]]="Fair",(-0.5*LifeExpect[[#This Row],[LIFE REMAINING]]),0)</f>
        <v>0</v>
      </c>
      <c r="R321" s="100">
        <f t="shared" si="14"/>
        <v>0</v>
      </c>
      <c r="S321" s="100">
        <f>IF((LifeExpect[[#This Row],[NORMAL]]-('1. Basic Information'!$F$7-DataCollect[[#This Row],[Installation Year]]))&gt;0, LifeExpect[[#This Row],[NORMAL]]-('1. Basic Information'!$F$7-DataCollect[[#This Row],[Installation Year]]), 0)</f>
        <v>0</v>
      </c>
      <c r="T321" s="100">
        <f t="shared" si="15"/>
        <v>0</v>
      </c>
      <c r="U321" s="100">
        <f t="shared" si="11"/>
        <v>0</v>
      </c>
    </row>
    <row r="322" spans="1:21" x14ac:dyDescent="0.25">
      <c r="A322" s="100">
        <f>IF(DataCollect[[#This Row],[Category]]="Pump",15,0)</f>
        <v>0</v>
      </c>
      <c r="B322" s="100">
        <f>IF(DataCollect[[#This Row],[Category]]="Hydrant",50,0)</f>
        <v>0</v>
      </c>
      <c r="C322" s="100">
        <f>IF(DataCollect[[#This Row],[Category]]="Meter",15,0)</f>
        <v>0</v>
      </c>
      <c r="D322" s="100">
        <f>IF(DataCollect[[#This Row],[Category]]="Pipe",35,0)</f>
        <v>0</v>
      </c>
      <c r="E322" s="100">
        <f>IF(DataCollect[[#This Row],[Category]]="Source",35,0)</f>
        <v>0</v>
      </c>
      <c r="F322" s="100">
        <f>IF(DataCollect[[#This Row],[Category]]="Tank",50,0)</f>
        <v>0</v>
      </c>
      <c r="G322" s="100">
        <f>IF(DataCollect[[#This Row],[Category]]="Analytical",10,0)</f>
        <v>0</v>
      </c>
      <c r="H322" s="100">
        <f>IF(DataCollect[[#This Row],[Category]]="Treatment",10,0)</f>
        <v>0</v>
      </c>
      <c r="I322" s="100">
        <f>IF(DataCollect[[#This Row],[Category]]="Valve",35,0)</f>
        <v>0</v>
      </c>
      <c r="J322" s="100">
        <f>IF(DataCollect[[#This Row],[Category]]="Control",15,0)</f>
        <v>0</v>
      </c>
      <c r="K322" s="100">
        <f>IF(DataCollect[[#This Row],[Category]]="Safety",10,0)</f>
        <v>0</v>
      </c>
      <c r="L322" s="100">
        <f>IF(DataCollect[[#This Row],[Category]]="Building",50,0)</f>
        <v>0</v>
      </c>
      <c r="M322" s="100">
        <f>IF(DataCollect[[#This Row],[Category]]="Vehicle",8,0)</f>
        <v>0</v>
      </c>
      <c r="N322" s="100">
        <f>IF(DataCollect[[#This Row],[Category]]="Generators",20,0)</f>
        <v>0</v>
      </c>
      <c r="O322" s="100">
        <f>IF(DataCollect[[#This Row],[Category]]="Other",15,0)</f>
        <v>0</v>
      </c>
      <c r="P322" s="100">
        <f>IF(DataCollect[[#This Row],[Current Condition]]="Bad",(-1*LifeExpect[[#This Row],[LIFE REMAINING]]),0)</f>
        <v>0</v>
      </c>
      <c r="Q322" s="100">
        <f>IF(DataCollect[[#This Row],[Current Condition]]="Fair",(-0.5*LifeExpect[[#This Row],[LIFE REMAINING]]),0)</f>
        <v>0</v>
      </c>
      <c r="R322" s="100">
        <f t="shared" si="14"/>
        <v>0</v>
      </c>
      <c r="S322" s="100">
        <f>IF((LifeExpect[[#This Row],[NORMAL]]-('1. Basic Information'!$F$7-DataCollect[[#This Row],[Installation Year]]))&gt;0, LifeExpect[[#This Row],[NORMAL]]-('1. Basic Information'!$F$7-DataCollect[[#This Row],[Installation Year]]), 0)</f>
        <v>0</v>
      </c>
      <c r="T322" s="100">
        <f t="shared" si="15"/>
        <v>0</v>
      </c>
      <c r="U322" s="100">
        <f t="shared" si="11"/>
        <v>0</v>
      </c>
    </row>
    <row r="323" spans="1:21" x14ac:dyDescent="0.25">
      <c r="A323" s="100">
        <f>IF(DataCollect[[#This Row],[Category]]="Pump",15,0)</f>
        <v>0</v>
      </c>
      <c r="B323" s="100">
        <f>IF(DataCollect[[#This Row],[Category]]="Hydrant",50,0)</f>
        <v>0</v>
      </c>
      <c r="C323" s="100">
        <f>IF(DataCollect[[#This Row],[Category]]="Meter",15,0)</f>
        <v>0</v>
      </c>
      <c r="D323" s="100">
        <f>IF(DataCollect[[#This Row],[Category]]="Pipe",35,0)</f>
        <v>0</v>
      </c>
      <c r="E323" s="100">
        <f>IF(DataCollect[[#This Row],[Category]]="Source",35,0)</f>
        <v>0</v>
      </c>
      <c r="F323" s="100">
        <f>IF(DataCollect[[#This Row],[Category]]="Tank",50,0)</f>
        <v>0</v>
      </c>
      <c r="G323" s="100">
        <f>IF(DataCollect[[#This Row],[Category]]="Analytical",10,0)</f>
        <v>0</v>
      </c>
      <c r="H323" s="100">
        <f>IF(DataCollect[[#This Row],[Category]]="Treatment",10,0)</f>
        <v>0</v>
      </c>
      <c r="I323" s="100">
        <f>IF(DataCollect[[#This Row],[Category]]="Valve",35,0)</f>
        <v>0</v>
      </c>
      <c r="J323" s="100">
        <f>IF(DataCollect[[#This Row],[Category]]="Control",15,0)</f>
        <v>0</v>
      </c>
      <c r="K323" s="100">
        <f>IF(DataCollect[[#This Row],[Category]]="Safety",10,0)</f>
        <v>0</v>
      </c>
      <c r="L323" s="100">
        <f>IF(DataCollect[[#This Row],[Category]]="Building",50,0)</f>
        <v>0</v>
      </c>
      <c r="M323" s="100">
        <f>IF(DataCollect[[#This Row],[Category]]="Vehicle",8,0)</f>
        <v>0</v>
      </c>
      <c r="N323" s="100">
        <f>IF(DataCollect[[#This Row],[Category]]="Generators",20,0)</f>
        <v>0</v>
      </c>
      <c r="O323" s="100">
        <f>IF(DataCollect[[#This Row],[Category]]="Other",15,0)</f>
        <v>0</v>
      </c>
      <c r="P323" s="100">
        <f>IF(DataCollect[[#This Row],[Current Condition]]="Bad",(-1*LifeExpect[[#This Row],[LIFE REMAINING]]),0)</f>
        <v>0</v>
      </c>
      <c r="Q323" s="100">
        <f>IF(DataCollect[[#This Row],[Current Condition]]="Fair",(-0.5*LifeExpect[[#This Row],[LIFE REMAINING]]),0)</f>
        <v>0</v>
      </c>
      <c r="R323" s="100">
        <f t="shared" si="14"/>
        <v>0</v>
      </c>
      <c r="S323" s="100">
        <f>IF((LifeExpect[[#This Row],[NORMAL]]-('1. Basic Information'!$F$7-DataCollect[[#This Row],[Installation Year]]))&gt;0, LifeExpect[[#This Row],[NORMAL]]-('1. Basic Information'!$F$7-DataCollect[[#This Row],[Installation Year]]), 0)</f>
        <v>0</v>
      </c>
      <c r="T323" s="100">
        <f t="shared" si="15"/>
        <v>0</v>
      </c>
      <c r="U323" s="100">
        <f t="shared" si="11"/>
        <v>0</v>
      </c>
    </row>
    <row r="324" spans="1:21" x14ac:dyDescent="0.25">
      <c r="A324" s="100">
        <f>IF(DataCollect[[#This Row],[Category]]="Pump",15,0)</f>
        <v>0</v>
      </c>
      <c r="B324" s="100">
        <f>IF(DataCollect[[#This Row],[Category]]="Hydrant",50,0)</f>
        <v>0</v>
      </c>
      <c r="C324" s="100">
        <f>IF(DataCollect[[#This Row],[Category]]="Meter",15,0)</f>
        <v>0</v>
      </c>
      <c r="D324" s="100">
        <f>IF(DataCollect[[#This Row],[Category]]="Pipe",35,0)</f>
        <v>0</v>
      </c>
      <c r="E324" s="100">
        <f>IF(DataCollect[[#This Row],[Category]]="Source",35,0)</f>
        <v>0</v>
      </c>
      <c r="F324" s="100">
        <f>IF(DataCollect[[#This Row],[Category]]="Tank",50,0)</f>
        <v>0</v>
      </c>
      <c r="G324" s="100">
        <f>IF(DataCollect[[#This Row],[Category]]="Analytical",10,0)</f>
        <v>0</v>
      </c>
      <c r="H324" s="100">
        <f>IF(DataCollect[[#This Row],[Category]]="Treatment",10,0)</f>
        <v>0</v>
      </c>
      <c r="I324" s="100">
        <f>IF(DataCollect[[#This Row],[Category]]="Valve",35,0)</f>
        <v>0</v>
      </c>
      <c r="J324" s="100">
        <f>IF(DataCollect[[#This Row],[Category]]="Control",15,0)</f>
        <v>0</v>
      </c>
      <c r="K324" s="100">
        <f>IF(DataCollect[[#This Row],[Category]]="Safety",10,0)</f>
        <v>0</v>
      </c>
      <c r="L324" s="100">
        <f>IF(DataCollect[[#This Row],[Category]]="Building",50,0)</f>
        <v>0</v>
      </c>
      <c r="M324" s="100">
        <f>IF(DataCollect[[#This Row],[Category]]="Vehicle",8,0)</f>
        <v>0</v>
      </c>
      <c r="N324" s="100">
        <f>IF(DataCollect[[#This Row],[Category]]="Generators",20,0)</f>
        <v>0</v>
      </c>
      <c r="O324" s="100">
        <f>IF(DataCollect[[#This Row],[Category]]="Other",15,0)</f>
        <v>0</v>
      </c>
      <c r="P324" s="100">
        <f>IF(DataCollect[[#This Row],[Current Condition]]="Bad",(-1*LifeExpect[[#This Row],[LIFE REMAINING]]),0)</f>
        <v>0</v>
      </c>
      <c r="Q324" s="100">
        <f>IF(DataCollect[[#This Row],[Current Condition]]="Fair",(-0.5*LifeExpect[[#This Row],[LIFE REMAINING]]),0)</f>
        <v>0</v>
      </c>
      <c r="R324" s="100">
        <f t="shared" ref="R324:R387" si="17">SUM(A324:O324)</f>
        <v>0</v>
      </c>
      <c r="S324" s="100">
        <f>IF((LifeExpect[[#This Row],[NORMAL]]-('1. Basic Information'!$F$7-DataCollect[[#This Row],[Installation Year]]))&gt;0, LifeExpect[[#This Row],[NORMAL]]-('1. Basic Information'!$F$7-DataCollect[[#This Row],[Installation Year]]), 0)</f>
        <v>0</v>
      </c>
      <c r="T324" s="100">
        <f t="shared" ref="T324:T387" si="18">SUM($A324:$Q324)</f>
        <v>0</v>
      </c>
      <c r="U324" s="100">
        <f t="shared" si="11"/>
        <v>0</v>
      </c>
    </row>
    <row r="325" spans="1:21" x14ac:dyDescent="0.25">
      <c r="A325" s="100">
        <f>IF(DataCollect[[#This Row],[Category]]="Pump",15,0)</f>
        <v>0</v>
      </c>
      <c r="B325" s="100">
        <f>IF(DataCollect[[#This Row],[Category]]="Hydrant",50,0)</f>
        <v>0</v>
      </c>
      <c r="C325" s="100">
        <f>IF(DataCollect[[#This Row],[Category]]="Meter",15,0)</f>
        <v>0</v>
      </c>
      <c r="D325" s="100">
        <f>IF(DataCollect[[#This Row],[Category]]="Pipe",35,0)</f>
        <v>0</v>
      </c>
      <c r="E325" s="100">
        <f>IF(DataCollect[[#This Row],[Category]]="Source",35,0)</f>
        <v>0</v>
      </c>
      <c r="F325" s="100">
        <f>IF(DataCollect[[#This Row],[Category]]="Tank",50,0)</f>
        <v>0</v>
      </c>
      <c r="G325" s="100">
        <f>IF(DataCollect[[#This Row],[Category]]="Analytical",10,0)</f>
        <v>0</v>
      </c>
      <c r="H325" s="100">
        <f>IF(DataCollect[[#This Row],[Category]]="Treatment",10,0)</f>
        <v>0</v>
      </c>
      <c r="I325" s="100">
        <f>IF(DataCollect[[#This Row],[Category]]="Valve",35,0)</f>
        <v>0</v>
      </c>
      <c r="J325" s="100">
        <f>IF(DataCollect[[#This Row],[Category]]="Control",15,0)</f>
        <v>0</v>
      </c>
      <c r="K325" s="100">
        <f>IF(DataCollect[[#This Row],[Category]]="Safety",10,0)</f>
        <v>0</v>
      </c>
      <c r="L325" s="100">
        <f>IF(DataCollect[[#This Row],[Category]]="Building",50,0)</f>
        <v>0</v>
      </c>
      <c r="M325" s="100">
        <f>IF(DataCollect[[#This Row],[Category]]="Vehicle",8,0)</f>
        <v>0</v>
      </c>
      <c r="N325" s="100">
        <f>IF(DataCollect[[#This Row],[Category]]="Generators",20,0)</f>
        <v>0</v>
      </c>
      <c r="O325" s="100">
        <f>IF(DataCollect[[#This Row],[Category]]="Other",15,0)</f>
        <v>0</v>
      </c>
      <c r="P325" s="100">
        <f>IF(DataCollect[[#This Row],[Current Condition]]="Bad",(-1*LifeExpect[[#This Row],[LIFE REMAINING]]),0)</f>
        <v>0</v>
      </c>
      <c r="Q325" s="100">
        <f>IF(DataCollect[[#This Row],[Current Condition]]="Fair",(-0.5*LifeExpect[[#This Row],[LIFE REMAINING]]),0)</f>
        <v>0</v>
      </c>
      <c r="R325" s="100">
        <f t="shared" si="17"/>
        <v>0</v>
      </c>
      <c r="S325" s="100">
        <f>IF((LifeExpect[[#This Row],[NORMAL]]-('1. Basic Information'!$F$7-DataCollect[[#This Row],[Installation Year]]))&gt;0, LifeExpect[[#This Row],[NORMAL]]-('1. Basic Information'!$F$7-DataCollect[[#This Row],[Installation Year]]), 0)</f>
        <v>0</v>
      </c>
      <c r="T325" s="100">
        <f t="shared" si="18"/>
        <v>0</v>
      </c>
      <c r="U325" s="100">
        <f t="shared" si="11"/>
        <v>0</v>
      </c>
    </row>
    <row r="326" spans="1:21" x14ac:dyDescent="0.25">
      <c r="A326" s="100">
        <f>IF(DataCollect[[#This Row],[Category]]="Pump",15,0)</f>
        <v>0</v>
      </c>
      <c r="B326" s="100">
        <f>IF(DataCollect[[#This Row],[Category]]="Hydrant",50,0)</f>
        <v>0</v>
      </c>
      <c r="C326" s="100">
        <f>IF(DataCollect[[#This Row],[Category]]="Meter",15,0)</f>
        <v>0</v>
      </c>
      <c r="D326" s="100">
        <f>IF(DataCollect[[#This Row],[Category]]="Pipe",35,0)</f>
        <v>0</v>
      </c>
      <c r="E326" s="100">
        <f>IF(DataCollect[[#This Row],[Category]]="Source",35,0)</f>
        <v>0</v>
      </c>
      <c r="F326" s="100">
        <f>IF(DataCollect[[#This Row],[Category]]="Tank",50,0)</f>
        <v>0</v>
      </c>
      <c r="G326" s="100">
        <f>IF(DataCollect[[#This Row],[Category]]="Analytical",10,0)</f>
        <v>0</v>
      </c>
      <c r="H326" s="100">
        <f>IF(DataCollect[[#This Row],[Category]]="Treatment",10,0)</f>
        <v>0</v>
      </c>
      <c r="I326" s="100">
        <f>IF(DataCollect[[#This Row],[Category]]="Valve",35,0)</f>
        <v>0</v>
      </c>
      <c r="J326" s="100">
        <f>IF(DataCollect[[#This Row],[Category]]="Control",15,0)</f>
        <v>0</v>
      </c>
      <c r="K326" s="100">
        <f>IF(DataCollect[[#This Row],[Category]]="Safety",10,0)</f>
        <v>0</v>
      </c>
      <c r="L326" s="100">
        <f>IF(DataCollect[[#This Row],[Category]]="Building",50,0)</f>
        <v>0</v>
      </c>
      <c r="M326" s="100">
        <f>IF(DataCollect[[#This Row],[Category]]="Vehicle",8,0)</f>
        <v>0</v>
      </c>
      <c r="N326" s="100">
        <f>IF(DataCollect[[#This Row],[Category]]="Generators",20,0)</f>
        <v>0</v>
      </c>
      <c r="O326" s="100">
        <f>IF(DataCollect[[#This Row],[Category]]="Other",15,0)</f>
        <v>0</v>
      </c>
      <c r="P326" s="100">
        <f>IF(DataCollect[[#This Row],[Current Condition]]="Bad",(-1*LifeExpect[[#This Row],[LIFE REMAINING]]),0)</f>
        <v>0</v>
      </c>
      <c r="Q326" s="100">
        <f>IF(DataCollect[[#This Row],[Current Condition]]="Fair",(-0.5*LifeExpect[[#This Row],[LIFE REMAINING]]),0)</f>
        <v>0</v>
      </c>
      <c r="R326" s="100">
        <f t="shared" si="17"/>
        <v>0</v>
      </c>
      <c r="S326" s="100">
        <f>IF((LifeExpect[[#This Row],[NORMAL]]-('1. Basic Information'!$F$7-DataCollect[[#This Row],[Installation Year]]))&gt;0, LifeExpect[[#This Row],[NORMAL]]-('1. Basic Information'!$F$7-DataCollect[[#This Row],[Installation Year]]), 0)</f>
        <v>0</v>
      </c>
      <c r="T326" s="100">
        <f t="shared" si="18"/>
        <v>0</v>
      </c>
      <c r="U326" s="100">
        <f t="shared" si="11"/>
        <v>0</v>
      </c>
    </row>
    <row r="327" spans="1:21" x14ac:dyDescent="0.25">
      <c r="A327" s="100">
        <f>IF(DataCollect[[#This Row],[Category]]="Pump",15,0)</f>
        <v>0</v>
      </c>
      <c r="B327" s="100">
        <f>IF(DataCollect[[#This Row],[Category]]="Hydrant",50,0)</f>
        <v>0</v>
      </c>
      <c r="C327" s="100">
        <f>IF(DataCollect[[#This Row],[Category]]="Meter",15,0)</f>
        <v>0</v>
      </c>
      <c r="D327" s="100">
        <f>IF(DataCollect[[#This Row],[Category]]="Pipe",35,0)</f>
        <v>0</v>
      </c>
      <c r="E327" s="100">
        <f>IF(DataCollect[[#This Row],[Category]]="Source",35,0)</f>
        <v>0</v>
      </c>
      <c r="F327" s="100">
        <f>IF(DataCollect[[#This Row],[Category]]="Tank",50,0)</f>
        <v>0</v>
      </c>
      <c r="G327" s="100">
        <f>IF(DataCollect[[#This Row],[Category]]="Analytical",10,0)</f>
        <v>0</v>
      </c>
      <c r="H327" s="100">
        <f>IF(DataCollect[[#This Row],[Category]]="Treatment",10,0)</f>
        <v>0</v>
      </c>
      <c r="I327" s="100">
        <f>IF(DataCollect[[#This Row],[Category]]="Valve",35,0)</f>
        <v>0</v>
      </c>
      <c r="J327" s="100">
        <f>IF(DataCollect[[#This Row],[Category]]="Control",15,0)</f>
        <v>0</v>
      </c>
      <c r="K327" s="100">
        <f>IF(DataCollect[[#This Row],[Category]]="Safety",10,0)</f>
        <v>0</v>
      </c>
      <c r="L327" s="100">
        <f>IF(DataCollect[[#This Row],[Category]]="Building",50,0)</f>
        <v>0</v>
      </c>
      <c r="M327" s="100">
        <f>IF(DataCollect[[#This Row],[Category]]="Vehicle",8,0)</f>
        <v>0</v>
      </c>
      <c r="N327" s="100">
        <f>IF(DataCollect[[#This Row],[Category]]="Generators",20,0)</f>
        <v>0</v>
      </c>
      <c r="O327" s="100">
        <f>IF(DataCollect[[#This Row],[Category]]="Other",15,0)</f>
        <v>0</v>
      </c>
      <c r="P327" s="100">
        <f>IF(DataCollect[[#This Row],[Current Condition]]="Bad",(-1*LifeExpect[[#This Row],[LIFE REMAINING]]),0)</f>
        <v>0</v>
      </c>
      <c r="Q327" s="100">
        <f>IF(DataCollect[[#This Row],[Current Condition]]="Fair",(-0.5*LifeExpect[[#This Row],[LIFE REMAINING]]),0)</f>
        <v>0</v>
      </c>
      <c r="R327" s="100">
        <f t="shared" si="17"/>
        <v>0</v>
      </c>
      <c r="S327" s="100">
        <f>IF((LifeExpect[[#This Row],[NORMAL]]-('1. Basic Information'!$F$7-DataCollect[[#This Row],[Installation Year]]))&gt;0, LifeExpect[[#This Row],[NORMAL]]-('1. Basic Information'!$F$7-DataCollect[[#This Row],[Installation Year]]), 0)</f>
        <v>0</v>
      </c>
      <c r="T327" s="100">
        <f t="shared" si="18"/>
        <v>0</v>
      </c>
      <c r="U327" s="100">
        <f t="shared" si="11"/>
        <v>0</v>
      </c>
    </row>
    <row r="328" spans="1:21" x14ac:dyDescent="0.25">
      <c r="A328" s="100">
        <f>IF(DataCollect[[#This Row],[Category]]="Pump",15,0)</f>
        <v>0</v>
      </c>
      <c r="B328" s="100">
        <f>IF(DataCollect[[#This Row],[Category]]="Hydrant",50,0)</f>
        <v>0</v>
      </c>
      <c r="C328" s="100">
        <f>IF(DataCollect[[#This Row],[Category]]="Meter",15,0)</f>
        <v>0</v>
      </c>
      <c r="D328" s="100">
        <f>IF(DataCollect[[#This Row],[Category]]="Pipe",35,0)</f>
        <v>0</v>
      </c>
      <c r="E328" s="100">
        <f>IF(DataCollect[[#This Row],[Category]]="Source",35,0)</f>
        <v>0</v>
      </c>
      <c r="F328" s="100">
        <f>IF(DataCollect[[#This Row],[Category]]="Tank",50,0)</f>
        <v>0</v>
      </c>
      <c r="G328" s="100">
        <f>IF(DataCollect[[#This Row],[Category]]="Analytical",10,0)</f>
        <v>0</v>
      </c>
      <c r="H328" s="100">
        <f>IF(DataCollect[[#This Row],[Category]]="Treatment",10,0)</f>
        <v>0</v>
      </c>
      <c r="I328" s="100">
        <f>IF(DataCollect[[#This Row],[Category]]="Valve",35,0)</f>
        <v>0</v>
      </c>
      <c r="J328" s="100">
        <f>IF(DataCollect[[#This Row],[Category]]="Control",15,0)</f>
        <v>0</v>
      </c>
      <c r="K328" s="100">
        <f>IF(DataCollect[[#This Row],[Category]]="Safety",10,0)</f>
        <v>0</v>
      </c>
      <c r="L328" s="100">
        <f>IF(DataCollect[[#This Row],[Category]]="Building",50,0)</f>
        <v>0</v>
      </c>
      <c r="M328" s="100">
        <f>IF(DataCollect[[#This Row],[Category]]="Vehicle",8,0)</f>
        <v>0</v>
      </c>
      <c r="N328" s="100">
        <f>IF(DataCollect[[#This Row],[Category]]="Generators",20,0)</f>
        <v>0</v>
      </c>
      <c r="O328" s="100">
        <f>IF(DataCollect[[#This Row],[Category]]="Other",15,0)</f>
        <v>0</v>
      </c>
      <c r="P328" s="100">
        <f>IF(DataCollect[[#This Row],[Current Condition]]="Bad",(-1*LifeExpect[[#This Row],[LIFE REMAINING]]),0)</f>
        <v>0</v>
      </c>
      <c r="Q328" s="100">
        <f>IF(DataCollect[[#This Row],[Current Condition]]="Fair",(-0.5*LifeExpect[[#This Row],[LIFE REMAINING]]),0)</f>
        <v>0</v>
      </c>
      <c r="R328" s="100">
        <f t="shared" si="17"/>
        <v>0</v>
      </c>
      <c r="S328" s="100">
        <f>IF((LifeExpect[[#This Row],[NORMAL]]-('1. Basic Information'!$F$7-DataCollect[[#This Row],[Installation Year]]))&gt;0, LifeExpect[[#This Row],[NORMAL]]-('1. Basic Information'!$F$7-DataCollect[[#This Row],[Installation Year]]), 0)</f>
        <v>0</v>
      </c>
      <c r="T328" s="100">
        <f t="shared" si="18"/>
        <v>0</v>
      </c>
      <c r="U328" s="100">
        <f t="shared" si="11"/>
        <v>0</v>
      </c>
    </row>
    <row r="329" spans="1:21" x14ac:dyDescent="0.25">
      <c r="A329" s="100">
        <f>IF(DataCollect[[#This Row],[Category]]="Pump",15,0)</f>
        <v>0</v>
      </c>
      <c r="B329" s="100">
        <f>IF(DataCollect[[#This Row],[Category]]="Hydrant",50,0)</f>
        <v>0</v>
      </c>
      <c r="C329" s="100">
        <f>IF(DataCollect[[#This Row],[Category]]="Meter",15,0)</f>
        <v>0</v>
      </c>
      <c r="D329" s="100">
        <f>IF(DataCollect[[#This Row],[Category]]="Pipe",35,0)</f>
        <v>0</v>
      </c>
      <c r="E329" s="100">
        <f>IF(DataCollect[[#This Row],[Category]]="Source",35,0)</f>
        <v>0</v>
      </c>
      <c r="F329" s="100">
        <f>IF(DataCollect[[#This Row],[Category]]="Tank",50,0)</f>
        <v>0</v>
      </c>
      <c r="G329" s="100">
        <f>IF(DataCollect[[#This Row],[Category]]="Analytical",10,0)</f>
        <v>0</v>
      </c>
      <c r="H329" s="100">
        <f>IF(DataCollect[[#This Row],[Category]]="Treatment",10,0)</f>
        <v>0</v>
      </c>
      <c r="I329" s="100">
        <f>IF(DataCollect[[#This Row],[Category]]="Valve",35,0)</f>
        <v>0</v>
      </c>
      <c r="J329" s="100">
        <f>IF(DataCollect[[#This Row],[Category]]="Control",15,0)</f>
        <v>0</v>
      </c>
      <c r="K329" s="100">
        <f>IF(DataCollect[[#This Row],[Category]]="Safety",10,0)</f>
        <v>0</v>
      </c>
      <c r="L329" s="100">
        <f>IF(DataCollect[[#This Row],[Category]]="Building",50,0)</f>
        <v>0</v>
      </c>
      <c r="M329" s="100">
        <f>IF(DataCollect[[#This Row],[Category]]="Vehicle",8,0)</f>
        <v>0</v>
      </c>
      <c r="N329" s="100">
        <f>IF(DataCollect[[#This Row],[Category]]="Generators",20,0)</f>
        <v>0</v>
      </c>
      <c r="O329" s="100">
        <f>IF(DataCollect[[#This Row],[Category]]="Other",15,0)</f>
        <v>0</v>
      </c>
      <c r="P329" s="100">
        <f>IF(DataCollect[[#This Row],[Current Condition]]="Bad",(-1*LifeExpect[[#This Row],[LIFE REMAINING]]),0)</f>
        <v>0</v>
      </c>
      <c r="Q329" s="100">
        <f>IF(DataCollect[[#This Row],[Current Condition]]="Fair",(-0.5*LifeExpect[[#This Row],[LIFE REMAINING]]),0)</f>
        <v>0</v>
      </c>
      <c r="R329" s="100">
        <f t="shared" si="17"/>
        <v>0</v>
      </c>
      <c r="S329" s="100">
        <f>IF((LifeExpect[[#This Row],[NORMAL]]-('1. Basic Information'!$F$7-DataCollect[[#This Row],[Installation Year]]))&gt;0, LifeExpect[[#This Row],[NORMAL]]-('1. Basic Information'!$F$7-DataCollect[[#This Row],[Installation Year]]), 0)</f>
        <v>0</v>
      </c>
      <c r="T329" s="100">
        <f t="shared" si="18"/>
        <v>0</v>
      </c>
      <c r="U329" s="100">
        <f t="shared" si="11"/>
        <v>0</v>
      </c>
    </row>
    <row r="330" spans="1:21" x14ac:dyDescent="0.25">
      <c r="A330" s="100">
        <f>IF(DataCollect[[#This Row],[Category]]="Pump",15,0)</f>
        <v>0</v>
      </c>
      <c r="B330" s="100">
        <f>IF(DataCollect[[#This Row],[Category]]="Hydrant",50,0)</f>
        <v>0</v>
      </c>
      <c r="C330" s="100">
        <f>IF(DataCollect[[#This Row],[Category]]="Meter",15,0)</f>
        <v>0</v>
      </c>
      <c r="D330" s="100">
        <f>IF(DataCollect[[#This Row],[Category]]="Pipe",35,0)</f>
        <v>0</v>
      </c>
      <c r="E330" s="100">
        <f>IF(DataCollect[[#This Row],[Category]]="Source",35,0)</f>
        <v>0</v>
      </c>
      <c r="F330" s="100">
        <f>IF(DataCollect[[#This Row],[Category]]="Tank",50,0)</f>
        <v>0</v>
      </c>
      <c r="G330" s="100">
        <f>IF(DataCollect[[#This Row],[Category]]="Analytical",10,0)</f>
        <v>0</v>
      </c>
      <c r="H330" s="100">
        <f>IF(DataCollect[[#This Row],[Category]]="Treatment",10,0)</f>
        <v>0</v>
      </c>
      <c r="I330" s="100">
        <f>IF(DataCollect[[#This Row],[Category]]="Valve",35,0)</f>
        <v>0</v>
      </c>
      <c r="J330" s="100">
        <f>IF(DataCollect[[#This Row],[Category]]="Control",15,0)</f>
        <v>0</v>
      </c>
      <c r="K330" s="100">
        <f>IF(DataCollect[[#This Row],[Category]]="Safety",10,0)</f>
        <v>0</v>
      </c>
      <c r="L330" s="100">
        <f>IF(DataCollect[[#This Row],[Category]]="Building",50,0)</f>
        <v>0</v>
      </c>
      <c r="M330" s="100">
        <f>IF(DataCollect[[#This Row],[Category]]="Vehicle",8,0)</f>
        <v>0</v>
      </c>
      <c r="N330" s="100">
        <f>IF(DataCollect[[#This Row],[Category]]="Generators",20,0)</f>
        <v>0</v>
      </c>
      <c r="O330" s="100">
        <f>IF(DataCollect[[#This Row],[Category]]="Other",15,0)</f>
        <v>0</v>
      </c>
      <c r="P330" s="100">
        <f>IF(DataCollect[[#This Row],[Current Condition]]="Bad",(-1*LifeExpect[[#This Row],[LIFE REMAINING]]),0)</f>
        <v>0</v>
      </c>
      <c r="Q330" s="100">
        <f>IF(DataCollect[[#This Row],[Current Condition]]="Fair",(-0.5*LifeExpect[[#This Row],[LIFE REMAINING]]),0)</f>
        <v>0</v>
      </c>
      <c r="R330" s="100">
        <f t="shared" si="17"/>
        <v>0</v>
      </c>
      <c r="S330" s="100">
        <f>IF((LifeExpect[[#This Row],[NORMAL]]-('1. Basic Information'!$F$7-DataCollect[[#This Row],[Installation Year]]))&gt;0, LifeExpect[[#This Row],[NORMAL]]-('1. Basic Information'!$F$7-DataCollect[[#This Row],[Installation Year]]), 0)</f>
        <v>0</v>
      </c>
      <c r="T330" s="100">
        <f t="shared" si="18"/>
        <v>0</v>
      </c>
      <c r="U330" s="100">
        <f t="shared" si="11"/>
        <v>0</v>
      </c>
    </row>
    <row r="331" spans="1:21" x14ac:dyDescent="0.25">
      <c r="A331" s="100">
        <f>IF(DataCollect[[#This Row],[Category]]="Pump",15,0)</f>
        <v>0</v>
      </c>
      <c r="B331" s="100">
        <f>IF(DataCollect[[#This Row],[Category]]="Hydrant",50,0)</f>
        <v>0</v>
      </c>
      <c r="C331" s="100">
        <f>IF(DataCollect[[#This Row],[Category]]="Meter",15,0)</f>
        <v>0</v>
      </c>
      <c r="D331" s="100">
        <f>IF(DataCollect[[#This Row],[Category]]="Pipe",35,0)</f>
        <v>0</v>
      </c>
      <c r="E331" s="100">
        <f>IF(DataCollect[[#This Row],[Category]]="Source",35,0)</f>
        <v>0</v>
      </c>
      <c r="F331" s="100">
        <f>IF(DataCollect[[#This Row],[Category]]="Tank",50,0)</f>
        <v>0</v>
      </c>
      <c r="G331" s="100">
        <f>IF(DataCollect[[#This Row],[Category]]="Analytical",10,0)</f>
        <v>0</v>
      </c>
      <c r="H331" s="100">
        <f>IF(DataCollect[[#This Row],[Category]]="Treatment",10,0)</f>
        <v>0</v>
      </c>
      <c r="I331" s="100">
        <f>IF(DataCollect[[#This Row],[Category]]="Valve",35,0)</f>
        <v>0</v>
      </c>
      <c r="J331" s="100">
        <f>IF(DataCollect[[#This Row],[Category]]="Control",15,0)</f>
        <v>0</v>
      </c>
      <c r="K331" s="100">
        <f>IF(DataCollect[[#This Row],[Category]]="Safety",10,0)</f>
        <v>0</v>
      </c>
      <c r="L331" s="100">
        <f>IF(DataCollect[[#This Row],[Category]]="Building",50,0)</f>
        <v>0</v>
      </c>
      <c r="M331" s="100">
        <f>IF(DataCollect[[#This Row],[Category]]="Vehicle",8,0)</f>
        <v>0</v>
      </c>
      <c r="N331" s="100">
        <f>IF(DataCollect[[#This Row],[Category]]="Generators",20,0)</f>
        <v>0</v>
      </c>
      <c r="O331" s="100">
        <f>IF(DataCollect[[#This Row],[Category]]="Other",15,0)</f>
        <v>0</v>
      </c>
      <c r="P331" s="100">
        <f>IF(DataCollect[[#This Row],[Current Condition]]="Bad",(-1*LifeExpect[[#This Row],[LIFE REMAINING]]),0)</f>
        <v>0</v>
      </c>
      <c r="Q331" s="100">
        <f>IF(DataCollect[[#This Row],[Current Condition]]="Fair",(-0.5*LifeExpect[[#This Row],[LIFE REMAINING]]),0)</f>
        <v>0</v>
      </c>
      <c r="R331" s="100">
        <f t="shared" si="17"/>
        <v>0</v>
      </c>
      <c r="S331" s="100">
        <f>IF((LifeExpect[[#This Row],[NORMAL]]-('1. Basic Information'!$F$7-DataCollect[[#This Row],[Installation Year]]))&gt;0, LifeExpect[[#This Row],[NORMAL]]-('1. Basic Information'!$F$7-DataCollect[[#This Row],[Installation Year]]), 0)</f>
        <v>0</v>
      </c>
      <c r="T331" s="100">
        <f t="shared" si="18"/>
        <v>0</v>
      </c>
      <c r="U331" s="100">
        <f t="shared" si="11"/>
        <v>0</v>
      </c>
    </row>
    <row r="332" spans="1:21" x14ac:dyDescent="0.25">
      <c r="A332" s="100">
        <f>IF(DataCollect[[#This Row],[Category]]="Pump",15,0)</f>
        <v>0</v>
      </c>
      <c r="B332" s="100">
        <f>IF(DataCollect[[#This Row],[Category]]="Hydrant",50,0)</f>
        <v>0</v>
      </c>
      <c r="C332" s="100">
        <f>IF(DataCollect[[#This Row],[Category]]="Meter",15,0)</f>
        <v>0</v>
      </c>
      <c r="D332" s="100">
        <f>IF(DataCollect[[#This Row],[Category]]="Pipe",35,0)</f>
        <v>0</v>
      </c>
      <c r="E332" s="100">
        <f>IF(DataCollect[[#This Row],[Category]]="Source",35,0)</f>
        <v>0</v>
      </c>
      <c r="F332" s="100">
        <f>IF(DataCollect[[#This Row],[Category]]="Tank",50,0)</f>
        <v>0</v>
      </c>
      <c r="G332" s="100">
        <f>IF(DataCollect[[#This Row],[Category]]="Analytical",10,0)</f>
        <v>0</v>
      </c>
      <c r="H332" s="100">
        <f>IF(DataCollect[[#This Row],[Category]]="Treatment",10,0)</f>
        <v>0</v>
      </c>
      <c r="I332" s="100">
        <f>IF(DataCollect[[#This Row],[Category]]="Valve",35,0)</f>
        <v>0</v>
      </c>
      <c r="J332" s="100">
        <f>IF(DataCollect[[#This Row],[Category]]="Control",15,0)</f>
        <v>0</v>
      </c>
      <c r="K332" s="100">
        <f>IF(DataCollect[[#This Row],[Category]]="Safety",10,0)</f>
        <v>0</v>
      </c>
      <c r="L332" s="100">
        <f>IF(DataCollect[[#This Row],[Category]]="Building",50,0)</f>
        <v>0</v>
      </c>
      <c r="M332" s="100">
        <f>IF(DataCollect[[#This Row],[Category]]="Vehicle",8,0)</f>
        <v>0</v>
      </c>
      <c r="N332" s="100">
        <f>IF(DataCollect[[#This Row],[Category]]="Generators",20,0)</f>
        <v>0</v>
      </c>
      <c r="O332" s="100">
        <f>IF(DataCollect[[#This Row],[Category]]="Other",15,0)</f>
        <v>0</v>
      </c>
      <c r="P332" s="100">
        <f>IF(DataCollect[[#This Row],[Current Condition]]="Bad",(-1*LifeExpect[[#This Row],[LIFE REMAINING]]),0)</f>
        <v>0</v>
      </c>
      <c r="Q332" s="100">
        <f>IF(DataCollect[[#This Row],[Current Condition]]="Fair",(-0.5*LifeExpect[[#This Row],[LIFE REMAINING]]),0)</f>
        <v>0</v>
      </c>
      <c r="R332" s="100">
        <f t="shared" si="17"/>
        <v>0</v>
      </c>
      <c r="S332" s="100">
        <f>IF((LifeExpect[[#This Row],[NORMAL]]-('1. Basic Information'!$F$7-DataCollect[[#This Row],[Installation Year]]))&gt;0, LifeExpect[[#This Row],[NORMAL]]-('1. Basic Information'!$F$7-DataCollect[[#This Row],[Installation Year]]), 0)</f>
        <v>0</v>
      </c>
      <c r="T332" s="100">
        <f t="shared" si="18"/>
        <v>0</v>
      </c>
      <c r="U332" s="100">
        <f t="shared" si="11"/>
        <v>0</v>
      </c>
    </row>
    <row r="333" spans="1:21" x14ac:dyDescent="0.25">
      <c r="A333" s="100">
        <f>IF(DataCollect[[#This Row],[Category]]="Pump",15,0)</f>
        <v>0</v>
      </c>
      <c r="B333" s="100">
        <f>IF(DataCollect[[#This Row],[Category]]="Hydrant",50,0)</f>
        <v>0</v>
      </c>
      <c r="C333" s="100">
        <f>IF(DataCollect[[#This Row],[Category]]="Meter",15,0)</f>
        <v>0</v>
      </c>
      <c r="D333" s="100">
        <f>IF(DataCollect[[#This Row],[Category]]="Pipe",35,0)</f>
        <v>0</v>
      </c>
      <c r="E333" s="100">
        <f>IF(DataCollect[[#This Row],[Category]]="Source",35,0)</f>
        <v>0</v>
      </c>
      <c r="F333" s="100">
        <f>IF(DataCollect[[#This Row],[Category]]="Tank",50,0)</f>
        <v>0</v>
      </c>
      <c r="G333" s="100">
        <f>IF(DataCollect[[#This Row],[Category]]="Analytical",10,0)</f>
        <v>0</v>
      </c>
      <c r="H333" s="100">
        <f>IF(DataCollect[[#This Row],[Category]]="Treatment",10,0)</f>
        <v>0</v>
      </c>
      <c r="I333" s="100">
        <f>IF(DataCollect[[#This Row],[Category]]="Valve",35,0)</f>
        <v>0</v>
      </c>
      <c r="J333" s="100">
        <f>IF(DataCollect[[#This Row],[Category]]="Control",15,0)</f>
        <v>0</v>
      </c>
      <c r="K333" s="100">
        <f>IF(DataCollect[[#This Row],[Category]]="Safety",10,0)</f>
        <v>0</v>
      </c>
      <c r="L333" s="100">
        <f>IF(DataCollect[[#This Row],[Category]]="Building",50,0)</f>
        <v>0</v>
      </c>
      <c r="M333" s="100">
        <f>IF(DataCollect[[#This Row],[Category]]="Vehicle",8,0)</f>
        <v>0</v>
      </c>
      <c r="N333" s="100">
        <f>IF(DataCollect[[#This Row],[Category]]="Generators",20,0)</f>
        <v>0</v>
      </c>
      <c r="O333" s="100">
        <f>IF(DataCollect[[#This Row],[Category]]="Other",15,0)</f>
        <v>0</v>
      </c>
      <c r="P333" s="100">
        <f>IF(DataCollect[[#This Row],[Current Condition]]="Bad",(-1*LifeExpect[[#This Row],[LIFE REMAINING]]),0)</f>
        <v>0</v>
      </c>
      <c r="Q333" s="100">
        <f>IF(DataCollect[[#This Row],[Current Condition]]="Fair",(-0.5*LifeExpect[[#This Row],[LIFE REMAINING]]),0)</f>
        <v>0</v>
      </c>
      <c r="R333" s="100">
        <f t="shared" si="17"/>
        <v>0</v>
      </c>
      <c r="S333" s="100">
        <f>IF((LifeExpect[[#This Row],[NORMAL]]-('1. Basic Information'!$F$7-DataCollect[[#This Row],[Installation Year]]))&gt;0, LifeExpect[[#This Row],[NORMAL]]-('1. Basic Information'!$F$7-DataCollect[[#This Row],[Installation Year]]), 0)</f>
        <v>0</v>
      </c>
      <c r="T333" s="100">
        <f t="shared" si="18"/>
        <v>0</v>
      </c>
      <c r="U333" s="100">
        <f t="shared" si="11"/>
        <v>0</v>
      </c>
    </row>
    <row r="334" spans="1:21" x14ac:dyDescent="0.25">
      <c r="A334" s="100">
        <f>IF(DataCollect[[#This Row],[Category]]="Pump",15,0)</f>
        <v>0</v>
      </c>
      <c r="B334" s="100">
        <f>IF(DataCollect[[#This Row],[Category]]="Hydrant",50,0)</f>
        <v>0</v>
      </c>
      <c r="C334" s="100">
        <f>IF(DataCollect[[#This Row],[Category]]="Meter",15,0)</f>
        <v>0</v>
      </c>
      <c r="D334" s="100">
        <f>IF(DataCollect[[#This Row],[Category]]="Pipe",35,0)</f>
        <v>0</v>
      </c>
      <c r="E334" s="100">
        <f>IF(DataCollect[[#This Row],[Category]]="Source",35,0)</f>
        <v>0</v>
      </c>
      <c r="F334" s="100">
        <f>IF(DataCollect[[#This Row],[Category]]="Tank",50,0)</f>
        <v>0</v>
      </c>
      <c r="G334" s="100">
        <f>IF(DataCollect[[#This Row],[Category]]="Analytical",10,0)</f>
        <v>0</v>
      </c>
      <c r="H334" s="100">
        <f>IF(DataCollect[[#This Row],[Category]]="Treatment",10,0)</f>
        <v>0</v>
      </c>
      <c r="I334" s="100">
        <f>IF(DataCollect[[#This Row],[Category]]="Valve",35,0)</f>
        <v>0</v>
      </c>
      <c r="J334" s="100">
        <f>IF(DataCollect[[#This Row],[Category]]="Control",15,0)</f>
        <v>0</v>
      </c>
      <c r="K334" s="100">
        <f>IF(DataCollect[[#This Row],[Category]]="Safety",10,0)</f>
        <v>0</v>
      </c>
      <c r="L334" s="100">
        <f>IF(DataCollect[[#This Row],[Category]]="Building",50,0)</f>
        <v>0</v>
      </c>
      <c r="M334" s="100">
        <f>IF(DataCollect[[#This Row],[Category]]="Vehicle",8,0)</f>
        <v>0</v>
      </c>
      <c r="N334" s="100">
        <f>IF(DataCollect[[#This Row],[Category]]="Generators",20,0)</f>
        <v>0</v>
      </c>
      <c r="O334" s="100">
        <f>IF(DataCollect[[#This Row],[Category]]="Other",15,0)</f>
        <v>0</v>
      </c>
      <c r="P334" s="100">
        <f>IF(DataCollect[[#This Row],[Current Condition]]="Bad",(-1*LifeExpect[[#This Row],[LIFE REMAINING]]),0)</f>
        <v>0</v>
      </c>
      <c r="Q334" s="100">
        <f>IF(DataCollect[[#This Row],[Current Condition]]="Fair",(-0.5*LifeExpect[[#This Row],[LIFE REMAINING]]),0)</f>
        <v>0</v>
      </c>
      <c r="R334" s="100">
        <f t="shared" si="17"/>
        <v>0</v>
      </c>
      <c r="S334" s="100">
        <f>IF((LifeExpect[[#This Row],[NORMAL]]-('1. Basic Information'!$F$7-DataCollect[[#This Row],[Installation Year]]))&gt;0, LifeExpect[[#This Row],[NORMAL]]-('1. Basic Information'!$F$7-DataCollect[[#This Row],[Installation Year]]), 0)</f>
        <v>0</v>
      </c>
      <c r="T334" s="100">
        <f t="shared" si="18"/>
        <v>0</v>
      </c>
      <c r="U334" s="100">
        <f t="shared" si="11"/>
        <v>0</v>
      </c>
    </row>
    <row r="335" spans="1:21" x14ac:dyDescent="0.25">
      <c r="A335" s="100">
        <f>IF(DataCollect[[#This Row],[Category]]="Pump",15,0)</f>
        <v>0</v>
      </c>
      <c r="B335" s="100">
        <f>IF(DataCollect[[#This Row],[Category]]="Hydrant",50,0)</f>
        <v>0</v>
      </c>
      <c r="C335" s="100">
        <f>IF(DataCollect[[#This Row],[Category]]="Meter",15,0)</f>
        <v>0</v>
      </c>
      <c r="D335" s="100">
        <f>IF(DataCollect[[#This Row],[Category]]="Pipe",35,0)</f>
        <v>0</v>
      </c>
      <c r="E335" s="100">
        <f>IF(DataCollect[[#This Row],[Category]]="Source",35,0)</f>
        <v>0</v>
      </c>
      <c r="F335" s="100">
        <f>IF(DataCollect[[#This Row],[Category]]="Tank",50,0)</f>
        <v>0</v>
      </c>
      <c r="G335" s="100">
        <f>IF(DataCollect[[#This Row],[Category]]="Analytical",10,0)</f>
        <v>0</v>
      </c>
      <c r="H335" s="100">
        <f>IF(DataCollect[[#This Row],[Category]]="Treatment",10,0)</f>
        <v>0</v>
      </c>
      <c r="I335" s="100">
        <f>IF(DataCollect[[#This Row],[Category]]="Valve",35,0)</f>
        <v>0</v>
      </c>
      <c r="J335" s="100">
        <f>IF(DataCollect[[#This Row],[Category]]="Control",15,0)</f>
        <v>0</v>
      </c>
      <c r="K335" s="100">
        <f>IF(DataCollect[[#This Row],[Category]]="Safety",10,0)</f>
        <v>0</v>
      </c>
      <c r="L335" s="100">
        <f>IF(DataCollect[[#This Row],[Category]]="Building",50,0)</f>
        <v>0</v>
      </c>
      <c r="M335" s="100">
        <f>IF(DataCollect[[#This Row],[Category]]="Vehicle",8,0)</f>
        <v>0</v>
      </c>
      <c r="N335" s="100">
        <f>IF(DataCollect[[#This Row],[Category]]="Generators",20,0)</f>
        <v>0</v>
      </c>
      <c r="O335" s="100">
        <f>IF(DataCollect[[#This Row],[Category]]="Other",15,0)</f>
        <v>0</v>
      </c>
      <c r="P335" s="100">
        <f>IF(DataCollect[[#This Row],[Current Condition]]="Bad",(-1*LifeExpect[[#This Row],[LIFE REMAINING]]),0)</f>
        <v>0</v>
      </c>
      <c r="Q335" s="100">
        <f>IF(DataCollect[[#This Row],[Current Condition]]="Fair",(-0.5*LifeExpect[[#This Row],[LIFE REMAINING]]),0)</f>
        <v>0</v>
      </c>
      <c r="R335" s="100">
        <f t="shared" si="17"/>
        <v>0</v>
      </c>
      <c r="S335" s="100">
        <f>IF((LifeExpect[[#This Row],[NORMAL]]-('1. Basic Information'!$F$7-DataCollect[[#This Row],[Installation Year]]))&gt;0, LifeExpect[[#This Row],[NORMAL]]-('1. Basic Information'!$F$7-DataCollect[[#This Row],[Installation Year]]), 0)</f>
        <v>0</v>
      </c>
      <c r="T335" s="100">
        <f t="shared" si="18"/>
        <v>0</v>
      </c>
      <c r="U335" s="100">
        <f t="shared" si="11"/>
        <v>0</v>
      </c>
    </row>
    <row r="336" spans="1:21" x14ac:dyDescent="0.25">
      <c r="A336" s="100">
        <f>IF(DataCollect[[#This Row],[Category]]="Pump",15,0)</f>
        <v>0</v>
      </c>
      <c r="B336" s="100">
        <f>IF(DataCollect[[#This Row],[Category]]="Hydrant",50,0)</f>
        <v>0</v>
      </c>
      <c r="C336" s="100">
        <f>IF(DataCollect[[#This Row],[Category]]="Meter",15,0)</f>
        <v>0</v>
      </c>
      <c r="D336" s="100">
        <f>IF(DataCollect[[#This Row],[Category]]="Pipe",35,0)</f>
        <v>0</v>
      </c>
      <c r="E336" s="100">
        <f>IF(DataCollect[[#This Row],[Category]]="Source",35,0)</f>
        <v>0</v>
      </c>
      <c r="F336" s="100">
        <f>IF(DataCollect[[#This Row],[Category]]="Tank",50,0)</f>
        <v>0</v>
      </c>
      <c r="G336" s="100">
        <f>IF(DataCollect[[#This Row],[Category]]="Analytical",10,0)</f>
        <v>0</v>
      </c>
      <c r="H336" s="100">
        <f>IF(DataCollect[[#This Row],[Category]]="Treatment",10,0)</f>
        <v>0</v>
      </c>
      <c r="I336" s="100">
        <f>IF(DataCollect[[#This Row],[Category]]="Valve",35,0)</f>
        <v>0</v>
      </c>
      <c r="J336" s="100">
        <f>IF(DataCollect[[#This Row],[Category]]="Control",15,0)</f>
        <v>0</v>
      </c>
      <c r="K336" s="100">
        <f>IF(DataCollect[[#This Row],[Category]]="Safety",10,0)</f>
        <v>0</v>
      </c>
      <c r="L336" s="100">
        <f>IF(DataCollect[[#This Row],[Category]]="Building",50,0)</f>
        <v>0</v>
      </c>
      <c r="M336" s="100">
        <f>IF(DataCollect[[#This Row],[Category]]="Vehicle",8,0)</f>
        <v>0</v>
      </c>
      <c r="N336" s="100">
        <f>IF(DataCollect[[#This Row],[Category]]="Generators",20,0)</f>
        <v>0</v>
      </c>
      <c r="O336" s="100">
        <f>IF(DataCollect[[#This Row],[Category]]="Other",15,0)</f>
        <v>0</v>
      </c>
      <c r="P336" s="100">
        <f>IF(DataCollect[[#This Row],[Current Condition]]="Bad",(-1*LifeExpect[[#This Row],[LIFE REMAINING]]),0)</f>
        <v>0</v>
      </c>
      <c r="Q336" s="100">
        <f>IF(DataCollect[[#This Row],[Current Condition]]="Fair",(-0.5*LifeExpect[[#This Row],[LIFE REMAINING]]),0)</f>
        <v>0</v>
      </c>
      <c r="R336" s="100">
        <f t="shared" si="17"/>
        <v>0</v>
      </c>
      <c r="S336" s="100">
        <f>IF((LifeExpect[[#This Row],[NORMAL]]-('1. Basic Information'!$F$7-DataCollect[[#This Row],[Installation Year]]))&gt;0, LifeExpect[[#This Row],[NORMAL]]-('1. Basic Information'!$F$7-DataCollect[[#This Row],[Installation Year]]), 0)</f>
        <v>0</v>
      </c>
      <c r="T336" s="100">
        <f t="shared" si="18"/>
        <v>0</v>
      </c>
      <c r="U336" s="100">
        <f t="shared" si="11"/>
        <v>0</v>
      </c>
    </row>
    <row r="337" spans="1:21" x14ac:dyDescent="0.25">
      <c r="A337" s="100">
        <f>IF(DataCollect[[#This Row],[Category]]="Pump",15,0)</f>
        <v>0</v>
      </c>
      <c r="B337" s="100">
        <f>IF(DataCollect[[#This Row],[Category]]="Hydrant",50,0)</f>
        <v>0</v>
      </c>
      <c r="C337" s="100">
        <f>IF(DataCollect[[#This Row],[Category]]="Meter",15,0)</f>
        <v>0</v>
      </c>
      <c r="D337" s="100">
        <f>IF(DataCollect[[#This Row],[Category]]="Pipe",35,0)</f>
        <v>0</v>
      </c>
      <c r="E337" s="100">
        <f>IF(DataCollect[[#This Row],[Category]]="Source",35,0)</f>
        <v>0</v>
      </c>
      <c r="F337" s="100">
        <f>IF(DataCollect[[#This Row],[Category]]="Tank",50,0)</f>
        <v>0</v>
      </c>
      <c r="G337" s="100">
        <f>IF(DataCollect[[#This Row],[Category]]="Analytical",10,0)</f>
        <v>0</v>
      </c>
      <c r="H337" s="100">
        <f>IF(DataCollect[[#This Row],[Category]]="Treatment",10,0)</f>
        <v>0</v>
      </c>
      <c r="I337" s="100">
        <f>IF(DataCollect[[#This Row],[Category]]="Valve",35,0)</f>
        <v>0</v>
      </c>
      <c r="J337" s="100">
        <f>IF(DataCollect[[#This Row],[Category]]="Control",15,0)</f>
        <v>0</v>
      </c>
      <c r="K337" s="100">
        <f>IF(DataCollect[[#This Row],[Category]]="Safety",10,0)</f>
        <v>0</v>
      </c>
      <c r="L337" s="100">
        <f>IF(DataCollect[[#This Row],[Category]]="Building",50,0)</f>
        <v>0</v>
      </c>
      <c r="M337" s="100">
        <f>IF(DataCollect[[#This Row],[Category]]="Vehicle",8,0)</f>
        <v>0</v>
      </c>
      <c r="N337" s="100">
        <f>IF(DataCollect[[#This Row],[Category]]="Generators",20,0)</f>
        <v>0</v>
      </c>
      <c r="O337" s="100">
        <f>IF(DataCollect[[#This Row],[Category]]="Other",15,0)</f>
        <v>0</v>
      </c>
      <c r="P337" s="100">
        <f>IF(DataCollect[[#This Row],[Current Condition]]="Bad",(-1*LifeExpect[[#This Row],[LIFE REMAINING]]),0)</f>
        <v>0</v>
      </c>
      <c r="Q337" s="100">
        <f>IF(DataCollect[[#This Row],[Current Condition]]="Fair",(-0.5*LifeExpect[[#This Row],[LIFE REMAINING]]),0)</f>
        <v>0</v>
      </c>
      <c r="R337" s="100">
        <f t="shared" si="17"/>
        <v>0</v>
      </c>
      <c r="S337" s="100">
        <f>IF((LifeExpect[[#This Row],[NORMAL]]-('1. Basic Information'!$F$7-DataCollect[[#This Row],[Installation Year]]))&gt;0, LifeExpect[[#This Row],[NORMAL]]-('1. Basic Information'!$F$7-DataCollect[[#This Row],[Installation Year]]), 0)</f>
        <v>0</v>
      </c>
      <c r="T337" s="100">
        <f t="shared" si="18"/>
        <v>0</v>
      </c>
      <c r="U337" s="100">
        <f t="shared" si="11"/>
        <v>0</v>
      </c>
    </row>
    <row r="338" spans="1:21" x14ac:dyDescent="0.25">
      <c r="A338" s="100">
        <f>IF(DataCollect[[#This Row],[Category]]="Pump",15,0)</f>
        <v>0</v>
      </c>
      <c r="B338" s="100">
        <f>IF(DataCollect[[#This Row],[Category]]="Hydrant",50,0)</f>
        <v>0</v>
      </c>
      <c r="C338" s="100">
        <f>IF(DataCollect[[#This Row],[Category]]="Meter",15,0)</f>
        <v>0</v>
      </c>
      <c r="D338" s="100">
        <f>IF(DataCollect[[#This Row],[Category]]="Pipe",35,0)</f>
        <v>0</v>
      </c>
      <c r="E338" s="100">
        <f>IF(DataCollect[[#This Row],[Category]]="Source",35,0)</f>
        <v>0</v>
      </c>
      <c r="F338" s="100">
        <f>IF(DataCollect[[#This Row],[Category]]="Tank",50,0)</f>
        <v>0</v>
      </c>
      <c r="G338" s="100">
        <f>IF(DataCollect[[#This Row],[Category]]="Analytical",10,0)</f>
        <v>0</v>
      </c>
      <c r="H338" s="100">
        <f>IF(DataCollect[[#This Row],[Category]]="Treatment",10,0)</f>
        <v>0</v>
      </c>
      <c r="I338" s="100">
        <f>IF(DataCollect[[#This Row],[Category]]="Valve",35,0)</f>
        <v>0</v>
      </c>
      <c r="J338" s="100">
        <f>IF(DataCollect[[#This Row],[Category]]="Control",15,0)</f>
        <v>0</v>
      </c>
      <c r="K338" s="100">
        <f>IF(DataCollect[[#This Row],[Category]]="Safety",10,0)</f>
        <v>0</v>
      </c>
      <c r="L338" s="100">
        <f>IF(DataCollect[[#This Row],[Category]]="Building",50,0)</f>
        <v>0</v>
      </c>
      <c r="M338" s="100">
        <f>IF(DataCollect[[#This Row],[Category]]="Vehicle",8,0)</f>
        <v>0</v>
      </c>
      <c r="N338" s="100">
        <f>IF(DataCollect[[#This Row],[Category]]="Generators",20,0)</f>
        <v>0</v>
      </c>
      <c r="O338" s="100">
        <f>IF(DataCollect[[#This Row],[Category]]="Other",15,0)</f>
        <v>0</v>
      </c>
      <c r="P338" s="100">
        <f>IF(DataCollect[[#This Row],[Current Condition]]="Bad",(-1*LifeExpect[[#This Row],[LIFE REMAINING]]),0)</f>
        <v>0</v>
      </c>
      <c r="Q338" s="100">
        <f>IF(DataCollect[[#This Row],[Current Condition]]="Fair",(-0.5*LifeExpect[[#This Row],[LIFE REMAINING]]),0)</f>
        <v>0</v>
      </c>
      <c r="R338" s="100">
        <f t="shared" si="17"/>
        <v>0</v>
      </c>
      <c r="S338" s="100">
        <f>IF((LifeExpect[[#This Row],[NORMAL]]-('1. Basic Information'!$F$7-DataCollect[[#This Row],[Installation Year]]))&gt;0, LifeExpect[[#This Row],[NORMAL]]-('1. Basic Information'!$F$7-DataCollect[[#This Row],[Installation Year]]), 0)</f>
        <v>0</v>
      </c>
      <c r="T338" s="100">
        <f t="shared" si="18"/>
        <v>0</v>
      </c>
      <c r="U338" s="100">
        <f t="shared" si="11"/>
        <v>0</v>
      </c>
    </row>
    <row r="339" spans="1:21" x14ac:dyDescent="0.25">
      <c r="A339" s="100">
        <f>IF(DataCollect[[#This Row],[Category]]="Pump",15,0)</f>
        <v>0</v>
      </c>
      <c r="B339" s="100">
        <f>IF(DataCollect[[#This Row],[Category]]="Hydrant",50,0)</f>
        <v>0</v>
      </c>
      <c r="C339" s="100">
        <f>IF(DataCollect[[#This Row],[Category]]="Meter",15,0)</f>
        <v>0</v>
      </c>
      <c r="D339" s="100">
        <f>IF(DataCollect[[#This Row],[Category]]="Pipe",35,0)</f>
        <v>0</v>
      </c>
      <c r="E339" s="100">
        <f>IF(DataCollect[[#This Row],[Category]]="Source",35,0)</f>
        <v>0</v>
      </c>
      <c r="F339" s="100">
        <f>IF(DataCollect[[#This Row],[Category]]="Tank",50,0)</f>
        <v>0</v>
      </c>
      <c r="G339" s="100">
        <f>IF(DataCollect[[#This Row],[Category]]="Analytical",10,0)</f>
        <v>0</v>
      </c>
      <c r="H339" s="100">
        <f>IF(DataCollect[[#This Row],[Category]]="Treatment",10,0)</f>
        <v>0</v>
      </c>
      <c r="I339" s="100">
        <f>IF(DataCollect[[#This Row],[Category]]="Valve",35,0)</f>
        <v>0</v>
      </c>
      <c r="J339" s="100">
        <f>IF(DataCollect[[#This Row],[Category]]="Control",15,0)</f>
        <v>0</v>
      </c>
      <c r="K339" s="100">
        <f>IF(DataCollect[[#This Row],[Category]]="Safety",10,0)</f>
        <v>0</v>
      </c>
      <c r="L339" s="100">
        <f>IF(DataCollect[[#This Row],[Category]]="Building",50,0)</f>
        <v>0</v>
      </c>
      <c r="M339" s="100">
        <f>IF(DataCollect[[#This Row],[Category]]="Vehicle",8,0)</f>
        <v>0</v>
      </c>
      <c r="N339" s="100">
        <f>IF(DataCollect[[#This Row],[Category]]="Generators",20,0)</f>
        <v>0</v>
      </c>
      <c r="O339" s="100">
        <f>IF(DataCollect[[#This Row],[Category]]="Other",15,0)</f>
        <v>0</v>
      </c>
      <c r="P339" s="100">
        <f>IF(DataCollect[[#This Row],[Current Condition]]="Bad",(-1*LifeExpect[[#This Row],[LIFE REMAINING]]),0)</f>
        <v>0</v>
      </c>
      <c r="Q339" s="100">
        <f>IF(DataCollect[[#This Row],[Current Condition]]="Fair",(-0.5*LifeExpect[[#This Row],[LIFE REMAINING]]),0)</f>
        <v>0</v>
      </c>
      <c r="R339" s="100">
        <f t="shared" si="17"/>
        <v>0</v>
      </c>
      <c r="S339" s="100">
        <f>IF((LifeExpect[[#This Row],[NORMAL]]-('1. Basic Information'!$F$7-DataCollect[[#This Row],[Installation Year]]))&gt;0, LifeExpect[[#This Row],[NORMAL]]-('1. Basic Information'!$F$7-DataCollect[[#This Row],[Installation Year]]), 0)</f>
        <v>0</v>
      </c>
      <c r="T339" s="100">
        <f t="shared" si="18"/>
        <v>0</v>
      </c>
      <c r="U339" s="100">
        <f t="shared" si="11"/>
        <v>0</v>
      </c>
    </row>
    <row r="340" spans="1:21" x14ac:dyDescent="0.25">
      <c r="A340" s="100">
        <f>IF(DataCollect[[#This Row],[Category]]="Pump",15,0)</f>
        <v>0</v>
      </c>
      <c r="B340" s="100">
        <f>IF(DataCollect[[#This Row],[Category]]="Hydrant",50,0)</f>
        <v>0</v>
      </c>
      <c r="C340" s="100">
        <f>IF(DataCollect[[#This Row],[Category]]="Meter",15,0)</f>
        <v>0</v>
      </c>
      <c r="D340" s="100">
        <f>IF(DataCollect[[#This Row],[Category]]="Pipe",35,0)</f>
        <v>0</v>
      </c>
      <c r="E340" s="100">
        <f>IF(DataCollect[[#This Row],[Category]]="Source",35,0)</f>
        <v>0</v>
      </c>
      <c r="F340" s="100">
        <f>IF(DataCollect[[#This Row],[Category]]="Tank",50,0)</f>
        <v>0</v>
      </c>
      <c r="G340" s="100">
        <f>IF(DataCollect[[#This Row],[Category]]="Analytical",10,0)</f>
        <v>0</v>
      </c>
      <c r="H340" s="100">
        <f>IF(DataCollect[[#This Row],[Category]]="Treatment",10,0)</f>
        <v>0</v>
      </c>
      <c r="I340" s="100">
        <f>IF(DataCollect[[#This Row],[Category]]="Valve",35,0)</f>
        <v>0</v>
      </c>
      <c r="J340" s="100">
        <f>IF(DataCollect[[#This Row],[Category]]="Control",15,0)</f>
        <v>0</v>
      </c>
      <c r="K340" s="100">
        <f>IF(DataCollect[[#This Row],[Category]]="Safety",10,0)</f>
        <v>0</v>
      </c>
      <c r="L340" s="100">
        <f>IF(DataCollect[[#This Row],[Category]]="Building",50,0)</f>
        <v>0</v>
      </c>
      <c r="M340" s="100">
        <f>IF(DataCollect[[#This Row],[Category]]="Vehicle",8,0)</f>
        <v>0</v>
      </c>
      <c r="N340" s="100">
        <f>IF(DataCollect[[#This Row],[Category]]="Generators",20,0)</f>
        <v>0</v>
      </c>
      <c r="O340" s="100">
        <f>IF(DataCollect[[#This Row],[Category]]="Other",15,0)</f>
        <v>0</v>
      </c>
      <c r="P340" s="100">
        <f>IF(DataCollect[[#This Row],[Current Condition]]="Bad",(-1*LifeExpect[[#This Row],[LIFE REMAINING]]),0)</f>
        <v>0</v>
      </c>
      <c r="Q340" s="100">
        <f>IF(DataCollect[[#This Row],[Current Condition]]="Fair",(-0.5*LifeExpect[[#This Row],[LIFE REMAINING]]),0)</f>
        <v>0</v>
      </c>
      <c r="R340" s="100">
        <f t="shared" si="17"/>
        <v>0</v>
      </c>
      <c r="S340" s="100">
        <f>IF((LifeExpect[[#This Row],[NORMAL]]-('1. Basic Information'!$F$7-DataCollect[[#This Row],[Installation Year]]))&gt;0, LifeExpect[[#This Row],[NORMAL]]-('1. Basic Information'!$F$7-DataCollect[[#This Row],[Installation Year]]), 0)</f>
        <v>0</v>
      </c>
      <c r="T340" s="100">
        <f t="shared" si="18"/>
        <v>0</v>
      </c>
      <c r="U340" s="100">
        <f t="shared" si="11"/>
        <v>0</v>
      </c>
    </row>
    <row r="341" spans="1:21" x14ac:dyDescent="0.25">
      <c r="A341" s="100">
        <f>IF(DataCollect[[#This Row],[Category]]="Pump",15,0)</f>
        <v>0</v>
      </c>
      <c r="B341" s="100">
        <f>IF(DataCollect[[#This Row],[Category]]="Hydrant",50,0)</f>
        <v>0</v>
      </c>
      <c r="C341" s="100">
        <f>IF(DataCollect[[#This Row],[Category]]="Meter",15,0)</f>
        <v>0</v>
      </c>
      <c r="D341" s="100">
        <f>IF(DataCollect[[#This Row],[Category]]="Pipe",35,0)</f>
        <v>0</v>
      </c>
      <c r="E341" s="100">
        <f>IF(DataCollect[[#This Row],[Category]]="Source",35,0)</f>
        <v>0</v>
      </c>
      <c r="F341" s="100">
        <f>IF(DataCollect[[#This Row],[Category]]="Tank",50,0)</f>
        <v>0</v>
      </c>
      <c r="G341" s="100">
        <f>IF(DataCollect[[#This Row],[Category]]="Analytical",10,0)</f>
        <v>0</v>
      </c>
      <c r="H341" s="100">
        <f>IF(DataCollect[[#This Row],[Category]]="Treatment",10,0)</f>
        <v>0</v>
      </c>
      <c r="I341" s="100">
        <f>IF(DataCollect[[#This Row],[Category]]="Valve",35,0)</f>
        <v>0</v>
      </c>
      <c r="J341" s="100">
        <f>IF(DataCollect[[#This Row],[Category]]="Control",15,0)</f>
        <v>0</v>
      </c>
      <c r="K341" s="100">
        <f>IF(DataCollect[[#This Row],[Category]]="Safety",10,0)</f>
        <v>0</v>
      </c>
      <c r="L341" s="100">
        <f>IF(DataCollect[[#This Row],[Category]]="Building",50,0)</f>
        <v>0</v>
      </c>
      <c r="M341" s="100">
        <f>IF(DataCollect[[#This Row],[Category]]="Vehicle",8,0)</f>
        <v>0</v>
      </c>
      <c r="N341" s="100">
        <f>IF(DataCollect[[#This Row],[Category]]="Generators",20,0)</f>
        <v>0</v>
      </c>
      <c r="O341" s="100">
        <f>IF(DataCollect[[#This Row],[Category]]="Other",15,0)</f>
        <v>0</v>
      </c>
      <c r="P341" s="100">
        <f>IF(DataCollect[[#This Row],[Current Condition]]="Bad",(-1*LifeExpect[[#This Row],[LIFE REMAINING]]),0)</f>
        <v>0</v>
      </c>
      <c r="Q341" s="100">
        <f>IF(DataCollect[[#This Row],[Current Condition]]="Fair",(-0.5*LifeExpect[[#This Row],[LIFE REMAINING]]),0)</f>
        <v>0</v>
      </c>
      <c r="R341" s="100">
        <f t="shared" si="17"/>
        <v>0</v>
      </c>
      <c r="S341" s="100">
        <f>IF((LifeExpect[[#This Row],[NORMAL]]-('1. Basic Information'!$F$7-DataCollect[[#This Row],[Installation Year]]))&gt;0, LifeExpect[[#This Row],[NORMAL]]-('1. Basic Information'!$F$7-DataCollect[[#This Row],[Installation Year]]), 0)</f>
        <v>0</v>
      </c>
      <c r="T341" s="100">
        <f t="shared" si="18"/>
        <v>0</v>
      </c>
      <c r="U341" s="100">
        <f t="shared" si="11"/>
        <v>0</v>
      </c>
    </row>
    <row r="342" spans="1:21" x14ac:dyDescent="0.25">
      <c r="A342" s="100">
        <f>IF(DataCollect[[#This Row],[Category]]="Pump",15,0)</f>
        <v>0</v>
      </c>
      <c r="B342" s="100">
        <f>IF(DataCollect[[#This Row],[Category]]="Hydrant",50,0)</f>
        <v>0</v>
      </c>
      <c r="C342" s="100">
        <f>IF(DataCollect[[#This Row],[Category]]="Meter",15,0)</f>
        <v>0</v>
      </c>
      <c r="D342" s="100">
        <f>IF(DataCollect[[#This Row],[Category]]="Pipe",35,0)</f>
        <v>0</v>
      </c>
      <c r="E342" s="100">
        <f>IF(DataCollect[[#This Row],[Category]]="Source",35,0)</f>
        <v>0</v>
      </c>
      <c r="F342" s="100">
        <f>IF(DataCollect[[#This Row],[Category]]="Tank",50,0)</f>
        <v>0</v>
      </c>
      <c r="G342" s="100">
        <f>IF(DataCollect[[#This Row],[Category]]="Analytical",10,0)</f>
        <v>0</v>
      </c>
      <c r="H342" s="100">
        <f>IF(DataCollect[[#This Row],[Category]]="Treatment",10,0)</f>
        <v>0</v>
      </c>
      <c r="I342" s="100">
        <f>IF(DataCollect[[#This Row],[Category]]="Valve",35,0)</f>
        <v>0</v>
      </c>
      <c r="J342" s="100">
        <f>IF(DataCollect[[#This Row],[Category]]="Control",15,0)</f>
        <v>0</v>
      </c>
      <c r="K342" s="100">
        <f>IF(DataCollect[[#This Row],[Category]]="Safety",10,0)</f>
        <v>0</v>
      </c>
      <c r="L342" s="100">
        <f>IF(DataCollect[[#This Row],[Category]]="Building",50,0)</f>
        <v>0</v>
      </c>
      <c r="M342" s="100">
        <f>IF(DataCollect[[#This Row],[Category]]="Vehicle",8,0)</f>
        <v>0</v>
      </c>
      <c r="N342" s="100">
        <f>IF(DataCollect[[#This Row],[Category]]="Generators",20,0)</f>
        <v>0</v>
      </c>
      <c r="O342" s="100">
        <f>IF(DataCollect[[#This Row],[Category]]="Other",15,0)</f>
        <v>0</v>
      </c>
      <c r="P342" s="100">
        <f>IF(DataCollect[[#This Row],[Current Condition]]="Bad",(-1*LifeExpect[[#This Row],[LIFE REMAINING]]),0)</f>
        <v>0</v>
      </c>
      <c r="Q342" s="100">
        <f>IF(DataCollect[[#This Row],[Current Condition]]="Fair",(-0.5*LifeExpect[[#This Row],[LIFE REMAINING]]),0)</f>
        <v>0</v>
      </c>
      <c r="R342" s="100">
        <f t="shared" si="17"/>
        <v>0</v>
      </c>
      <c r="S342" s="100">
        <f>IF((LifeExpect[[#This Row],[NORMAL]]-('1. Basic Information'!$F$7-DataCollect[[#This Row],[Installation Year]]))&gt;0, LifeExpect[[#This Row],[NORMAL]]-('1. Basic Information'!$F$7-DataCollect[[#This Row],[Installation Year]]), 0)</f>
        <v>0</v>
      </c>
      <c r="T342" s="100">
        <f t="shared" si="18"/>
        <v>0</v>
      </c>
      <c r="U342" s="100">
        <f t="shared" si="11"/>
        <v>0</v>
      </c>
    </row>
    <row r="343" spans="1:21" x14ac:dyDescent="0.25">
      <c r="A343" s="100">
        <f>IF(DataCollect[[#This Row],[Category]]="Pump",15,0)</f>
        <v>0</v>
      </c>
      <c r="B343" s="100">
        <f>IF(DataCollect[[#This Row],[Category]]="Hydrant",50,0)</f>
        <v>0</v>
      </c>
      <c r="C343" s="100">
        <f>IF(DataCollect[[#This Row],[Category]]="Meter",15,0)</f>
        <v>0</v>
      </c>
      <c r="D343" s="100">
        <f>IF(DataCollect[[#This Row],[Category]]="Pipe",35,0)</f>
        <v>0</v>
      </c>
      <c r="E343" s="100">
        <f>IF(DataCollect[[#This Row],[Category]]="Source",35,0)</f>
        <v>0</v>
      </c>
      <c r="F343" s="100">
        <f>IF(DataCollect[[#This Row],[Category]]="Tank",50,0)</f>
        <v>0</v>
      </c>
      <c r="G343" s="100">
        <f>IF(DataCollect[[#This Row],[Category]]="Analytical",10,0)</f>
        <v>0</v>
      </c>
      <c r="H343" s="100">
        <f>IF(DataCollect[[#This Row],[Category]]="Treatment",10,0)</f>
        <v>0</v>
      </c>
      <c r="I343" s="100">
        <f>IF(DataCollect[[#This Row],[Category]]="Valve",35,0)</f>
        <v>0</v>
      </c>
      <c r="J343" s="100">
        <f>IF(DataCollect[[#This Row],[Category]]="Control",15,0)</f>
        <v>0</v>
      </c>
      <c r="K343" s="100">
        <f>IF(DataCollect[[#This Row],[Category]]="Safety",10,0)</f>
        <v>0</v>
      </c>
      <c r="L343" s="100">
        <f>IF(DataCollect[[#This Row],[Category]]="Building",50,0)</f>
        <v>0</v>
      </c>
      <c r="M343" s="100">
        <f>IF(DataCollect[[#This Row],[Category]]="Vehicle",8,0)</f>
        <v>0</v>
      </c>
      <c r="N343" s="100">
        <f>IF(DataCollect[[#This Row],[Category]]="Generators",20,0)</f>
        <v>0</v>
      </c>
      <c r="O343" s="100">
        <f>IF(DataCollect[[#This Row],[Category]]="Other",15,0)</f>
        <v>0</v>
      </c>
      <c r="P343" s="100">
        <f>IF(DataCollect[[#This Row],[Current Condition]]="Bad",(-1*LifeExpect[[#This Row],[LIFE REMAINING]]),0)</f>
        <v>0</v>
      </c>
      <c r="Q343" s="100">
        <f>IF(DataCollect[[#This Row],[Current Condition]]="Fair",(-0.5*LifeExpect[[#This Row],[LIFE REMAINING]]),0)</f>
        <v>0</v>
      </c>
      <c r="R343" s="100">
        <f t="shared" si="17"/>
        <v>0</v>
      </c>
      <c r="S343" s="100">
        <f>IF((LifeExpect[[#This Row],[NORMAL]]-('1. Basic Information'!$F$7-DataCollect[[#This Row],[Installation Year]]))&gt;0, LifeExpect[[#This Row],[NORMAL]]-('1. Basic Information'!$F$7-DataCollect[[#This Row],[Installation Year]]), 0)</f>
        <v>0</v>
      </c>
      <c r="T343" s="100">
        <f t="shared" si="18"/>
        <v>0</v>
      </c>
      <c r="U343" s="100">
        <f t="shared" si="11"/>
        <v>0</v>
      </c>
    </row>
    <row r="344" spans="1:21" x14ac:dyDescent="0.25">
      <c r="A344" s="100">
        <f>IF(DataCollect[[#This Row],[Category]]="Pump",15,0)</f>
        <v>0</v>
      </c>
      <c r="B344" s="100">
        <f>IF(DataCollect[[#This Row],[Category]]="Hydrant",50,0)</f>
        <v>0</v>
      </c>
      <c r="C344" s="100">
        <f>IF(DataCollect[[#This Row],[Category]]="Meter",15,0)</f>
        <v>0</v>
      </c>
      <c r="D344" s="100">
        <f>IF(DataCollect[[#This Row],[Category]]="Pipe",35,0)</f>
        <v>0</v>
      </c>
      <c r="E344" s="100">
        <f>IF(DataCollect[[#This Row],[Category]]="Source",35,0)</f>
        <v>0</v>
      </c>
      <c r="F344" s="100">
        <f>IF(DataCollect[[#This Row],[Category]]="Tank",50,0)</f>
        <v>0</v>
      </c>
      <c r="G344" s="100">
        <f>IF(DataCollect[[#This Row],[Category]]="Analytical",10,0)</f>
        <v>0</v>
      </c>
      <c r="H344" s="100">
        <f>IF(DataCollect[[#This Row],[Category]]="Treatment",10,0)</f>
        <v>0</v>
      </c>
      <c r="I344" s="100">
        <f>IF(DataCollect[[#This Row],[Category]]="Valve",35,0)</f>
        <v>0</v>
      </c>
      <c r="J344" s="100">
        <f>IF(DataCollect[[#This Row],[Category]]="Control",15,0)</f>
        <v>0</v>
      </c>
      <c r="K344" s="100">
        <f>IF(DataCollect[[#This Row],[Category]]="Safety",10,0)</f>
        <v>0</v>
      </c>
      <c r="L344" s="100">
        <f>IF(DataCollect[[#This Row],[Category]]="Building",50,0)</f>
        <v>0</v>
      </c>
      <c r="M344" s="100">
        <f>IF(DataCollect[[#This Row],[Category]]="Vehicle",8,0)</f>
        <v>0</v>
      </c>
      <c r="N344" s="100">
        <f>IF(DataCollect[[#This Row],[Category]]="Generators",20,0)</f>
        <v>0</v>
      </c>
      <c r="O344" s="100">
        <f>IF(DataCollect[[#This Row],[Category]]="Other",15,0)</f>
        <v>0</v>
      </c>
      <c r="P344" s="100">
        <f>IF(DataCollect[[#This Row],[Current Condition]]="Bad",(-1*LifeExpect[[#This Row],[LIFE REMAINING]]),0)</f>
        <v>0</v>
      </c>
      <c r="Q344" s="100">
        <f>IF(DataCollect[[#This Row],[Current Condition]]="Fair",(-0.5*LifeExpect[[#This Row],[LIFE REMAINING]]),0)</f>
        <v>0</v>
      </c>
      <c r="R344" s="100">
        <f t="shared" si="17"/>
        <v>0</v>
      </c>
      <c r="S344" s="100">
        <f>IF((LifeExpect[[#This Row],[NORMAL]]-('1. Basic Information'!$F$7-DataCollect[[#This Row],[Installation Year]]))&gt;0, LifeExpect[[#This Row],[NORMAL]]-('1. Basic Information'!$F$7-DataCollect[[#This Row],[Installation Year]]), 0)</f>
        <v>0</v>
      </c>
      <c r="T344" s="100">
        <f t="shared" si="18"/>
        <v>0</v>
      </c>
      <c r="U344" s="100">
        <f t="shared" si="11"/>
        <v>0</v>
      </c>
    </row>
    <row r="345" spans="1:21" x14ac:dyDescent="0.25">
      <c r="A345" s="100">
        <f>IF(DataCollect[[#This Row],[Category]]="Pump",15,0)</f>
        <v>0</v>
      </c>
      <c r="B345" s="100">
        <f>IF(DataCollect[[#This Row],[Category]]="Hydrant",50,0)</f>
        <v>0</v>
      </c>
      <c r="C345" s="100">
        <f>IF(DataCollect[[#This Row],[Category]]="Meter",15,0)</f>
        <v>0</v>
      </c>
      <c r="D345" s="100">
        <f>IF(DataCollect[[#This Row],[Category]]="Pipe",35,0)</f>
        <v>0</v>
      </c>
      <c r="E345" s="100">
        <f>IF(DataCollect[[#This Row],[Category]]="Source",35,0)</f>
        <v>0</v>
      </c>
      <c r="F345" s="100">
        <f>IF(DataCollect[[#This Row],[Category]]="Tank",50,0)</f>
        <v>0</v>
      </c>
      <c r="G345" s="100">
        <f>IF(DataCollect[[#This Row],[Category]]="Analytical",10,0)</f>
        <v>0</v>
      </c>
      <c r="H345" s="100">
        <f>IF(DataCollect[[#This Row],[Category]]="Treatment",10,0)</f>
        <v>0</v>
      </c>
      <c r="I345" s="100">
        <f>IF(DataCollect[[#This Row],[Category]]="Valve",35,0)</f>
        <v>0</v>
      </c>
      <c r="J345" s="100">
        <f>IF(DataCollect[[#This Row],[Category]]="Control",15,0)</f>
        <v>0</v>
      </c>
      <c r="K345" s="100">
        <f>IF(DataCollect[[#This Row],[Category]]="Safety",10,0)</f>
        <v>0</v>
      </c>
      <c r="L345" s="100">
        <f>IF(DataCollect[[#This Row],[Category]]="Building",50,0)</f>
        <v>0</v>
      </c>
      <c r="M345" s="100">
        <f>IF(DataCollect[[#This Row],[Category]]="Vehicle",8,0)</f>
        <v>0</v>
      </c>
      <c r="N345" s="100">
        <f>IF(DataCollect[[#This Row],[Category]]="Generators",20,0)</f>
        <v>0</v>
      </c>
      <c r="O345" s="100">
        <f>IF(DataCollect[[#This Row],[Category]]="Other",15,0)</f>
        <v>0</v>
      </c>
      <c r="P345" s="100">
        <f>IF(DataCollect[[#This Row],[Current Condition]]="Bad",(-1*LifeExpect[[#This Row],[LIFE REMAINING]]),0)</f>
        <v>0</v>
      </c>
      <c r="Q345" s="100">
        <f>IF(DataCollect[[#This Row],[Current Condition]]="Fair",(-0.5*LifeExpect[[#This Row],[LIFE REMAINING]]),0)</f>
        <v>0</v>
      </c>
      <c r="R345" s="100">
        <f t="shared" si="17"/>
        <v>0</v>
      </c>
      <c r="S345" s="100">
        <f>IF((LifeExpect[[#This Row],[NORMAL]]-('1. Basic Information'!$F$7-DataCollect[[#This Row],[Installation Year]]))&gt;0, LifeExpect[[#This Row],[NORMAL]]-('1. Basic Information'!$F$7-DataCollect[[#This Row],[Installation Year]]), 0)</f>
        <v>0</v>
      </c>
      <c r="T345" s="100">
        <f t="shared" si="18"/>
        <v>0</v>
      </c>
      <c r="U345" s="100">
        <f t="shared" si="11"/>
        <v>0</v>
      </c>
    </row>
    <row r="346" spans="1:21" x14ac:dyDescent="0.25">
      <c r="A346" s="100">
        <f>IF(DataCollect[[#This Row],[Category]]="Pump",15,0)</f>
        <v>0</v>
      </c>
      <c r="B346" s="100">
        <f>IF(DataCollect[[#This Row],[Category]]="Hydrant",50,0)</f>
        <v>0</v>
      </c>
      <c r="C346" s="100">
        <f>IF(DataCollect[[#This Row],[Category]]="Meter",15,0)</f>
        <v>0</v>
      </c>
      <c r="D346" s="100">
        <f>IF(DataCollect[[#This Row],[Category]]="Pipe",35,0)</f>
        <v>0</v>
      </c>
      <c r="E346" s="100">
        <f>IF(DataCollect[[#This Row],[Category]]="Source",35,0)</f>
        <v>0</v>
      </c>
      <c r="F346" s="100">
        <f>IF(DataCollect[[#This Row],[Category]]="Tank",50,0)</f>
        <v>0</v>
      </c>
      <c r="G346" s="100">
        <f>IF(DataCollect[[#This Row],[Category]]="Analytical",10,0)</f>
        <v>0</v>
      </c>
      <c r="H346" s="100">
        <f>IF(DataCollect[[#This Row],[Category]]="Treatment",10,0)</f>
        <v>0</v>
      </c>
      <c r="I346" s="100">
        <f>IF(DataCollect[[#This Row],[Category]]="Valve",35,0)</f>
        <v>0</v>
      </c>
      <c r="J346" s="100">
        <f>IF(DataCollect[[#This Row],[Category]]="Control",15,0)</f>
        <v>0</v>
      </c>
      <c r="K346" s="100">
        <f>IF(DataCollect[[#This Row],[Category]]="Safety",10,0)</f>
        <v>0</v>
      </c>
      <c r="L346" s="100">
        <f>IF(DataCollect[[#This Row],[Category]]="Building",50,0)</f>
        <v>0</v>
      </c>
      <c r="M346" s="100">
        <f>IF(DataCollect[[#This Row],[Category]]="Vehicle",8,0)</f>
        <v>0</v>
      </c>
      <c r="N346" s="100">
        <f>IF(DataCollect[[#This Row],[Category]]="Generators",20,0)</f>
        <v>0</v>
      </c>
      <c r="O346" s="100">
        <f>IF(DataCollect[[#This Row],[Category]]="Other",15,0)</f>
        <v>0</v>
      </c>
      <c r="P346" s="100">
        <f>IF(DataCollect[[#This Row],[Current Condition]]="Bad",(-1*LifeExpect[[#This Row],[LIFE REMAINING]]),0)</f>
        <v>0</v>
      </c>
      <c r="Q346" s="100">
        <f>IF(DataCollect[[#This Row],[Current Condition]]="Fair",(-0.5*LifeExpect[[#This Row],[LIFE REMAINING]]),0)</f>
        <v>0</v>
      </c>
      <c r="R346" s="100">
        <f t="shared" si="17"/>
        <v>0</v>
      </c>
      <c r="S346" s="100">
        <f>IF((LifeExpect[[#This Row],[NORMAL]]-('1. Basic Information'!$F$7-DataCollect[[#This Row],[Installation Year]]))&gt;0, LifeExpect[[#This Row],[NORMAL]]-('1. Basic Information'!$F$7-DataCollect[[#This Row],[Installation Year]]), 0)</f>
        <v>0</v>
      </c>
      <c r="T346" s="100">
        <f t="shared" si="18"/>
        <v>0</v>
      </c>
      <c r="U346" s="100">
        <f t="shared" si="11"/>
        <v>0</v>
      </c>
    </row>
    <row r="347" spans="1:21" x14ac:dyDescent="0.25">
      <c r="A347" s="100">
        <f>IF(DataCollect[[#This Row],[Category]]="Pump",15,0)</f>
        <v>0</v>
      </c>
      <c r="B347" s="100">
        <f>IF(DataCollect[[#This Row],[Category]]="Hydrant",50,0)</f>
        <v>0</v>
      </c>
      <c r="C347" s="100">
        <f>IF(DataCollect[[#This Row],[Category]]="Meter",15,0)</f>
        <v>0</v>
      </c>
      <c r="D347" s="100">
        <f>IF(DataCollect[[#This Row],[Category]]="Pipe",35,0)</f>
        <v>0</v>
      </c>
      <c r="E347" s="100">
        <f>IF(DataCollect[[#This Row],[Category]]="Source",35,0)</f>
        <v>0</v>
      </c>
      <c r="F347" s="100">
        <f>IF(DataCollect[[#This Row],[Category]]="Tank",50,0)</f>
        <v>0</v>
      </c>
      <c r="G347" s="100">
        <f>IF(DataCollect[[#This Row],[Category]]="Analytical",10,0)</f>
        <v>0</v>
      </c>
      <c r="H347" s="100">
        <f>IF(DataCollect[[#This Row],[Category]]="Treatment",10,0)</f>
        <v>0</v>
      </c>
      <c r="I347" s="100">
        <f>IF(DataCollect[[#This Row],[Category]]="Valve",35,0)</f>
        <v>0</v>
      </c>
      <c r="J347" s="100">
        <f>IF(DataCollect[[#This Row],[Category]]="Control",15,0)</f>
        <v>0</v>
      </c>
      <c r="K347" s="100">
        <f>IF(DataCollect[[#This Row],[Category]]="Safety",10,0)</f>
        <v>0</v>
      </c>
      <c r="L347" s="100">
        <f>IF(DataCollect[[#This Row],[Category]]="Building",50,0)</f>
        <v>0</v>
      </c>
      <c r="M347" s="100">
        <f>IF(DataCollect[[#This Row],[Category]]="Vehicle",8,0)</f>
        <v>0</v>
      </c>
      <c r="N347" s="100">
        <f>IF(DataCollect[[#This Row],[Category]]="Generators",20,0)</f>
        <v>0</v>
      </c>
      <c r="O347" s="100">
        <f>IF(DataCollect[[#This Row],[Category]]="Other",15,0)</f>
        <v>0</v>
      </c>
      <c r="P347" s="100">
        <f>IF(DataCollect[[#This Row],[Current Condition]]="Bad",(-1*LifeExpect[[#This Row],[LIFE REMAINING]]),0)</f>
        <v>0</v>
      </c>
      <c r="Q347" s="100">
        <f>IF(DataCollect[[#This Row],[Current Condition]]="Fair",(-0.5*LifeExpect[[#This Row],[LIFE REMAINING]]),0)</f>
        <v>0</v>
      </c>
      <c r="R347" s="100">
        <f t="shared" si="17"/>
        <v>0</v>
      </c>
      <c r="S347" s="100">
        <f>IF((LifeExpect[[#This Row],[NORMAL]]-('1. Basic Information'!$F$7-DataCollect[[#This Row],[Installation Year]]))&gt;0, LifeExpect[[#This Row],[NORMAL]]-('1. Basic Information'!$F$7-DataCollect[[#This Row],[Installation Year]]), 0)</f>
        <v>0</v>
      </c>
      <c r="T347" s="100">
        <f t="shared" si="18"/>
        <v>0</v>
      </c>
      <c r="U347" s="100">
        <f t="shared" si="11"/>
        <v>0</v>
      </c>
    </row>
    <row r="348" spans="1:21" x14ac:dyDescent="0.25">
      <c r="A348" s="100">
        <f>IF(DataCollect[[#This Row],[Category]]="Pump",15,0)</f>
        <v>0</v>
      </c>
      <c r="B348" s="100">
        <f>IF(DataCollect[[#This Row],[Category]]="Hydrant",50,0)</f>
        <v>0</v>
      </c>
      <c r="C348" s="100">
        <f>IF(DataCollect[[#This Row],[Category]]="Meter",15,0)</f>
        <v>0</v>
      </c>
      <c r="D348" s="100">
        <f>IF(DataCollect[[#This Row],[Category]]="Pipe",35,0)</f>
        <v>0</v>
      </c>
      <c r="E348" s="100">
        <f>IF(DataCollect[[#This Row],[Category]]="Source",35,0)</f>
        <v>0</v>
      </c>
      <c r="F348" s="100">
        <f>IF(DataCollect[[#This Row],[Category]]="Tank",50,0)</f>
        <v>0</v>
      </c>
      <c r="G348" s="100">
        <f>IF(DataCollect[[#This Row],[Category]]="Analytical",10,0)</f>
        <v>0</v>
      </c>
      <c r="H348" s="100">
        <f>IF(DataCollect[[#This Row],[Category]]="Treatment",10,0)</f>
        <v>0</v>
      </c>
      <c r="I348" s="100">
        <f>IF(DataCollect[[#This Row],[Category]]="Valve",35,0)</f>
        <v>0</v>
      </c>
      <c r="J348" s="100">
        <f>IF(DataCollect[[#This Row],[Category]]="Control",15,0)</f>
        <v>0</v>
      </c>
      <c r="K348" s="100">
        <f>IF(DataCollect[[#This Row],[Category]]="Safety",10,0)</f>
        <v>0</v>
      </c>
      <c r="L348" s="100">
        <f>IF(DataCollect[[#This Row],[Category]]="Building",50,0)</f>
        <v>0</v>
      </c>
      <c r="M348" s="100">
        <f>IF(DataCollect[[#This Row],[Category]]="Vehicle",8,0)</f>
        <v>0</v>
      </c>
      <c r="N348" s="100">
        <f>IF(DataCollect[[#This Row],[Category]]="Generators",20,0)</f>
        <v>0</v>
      </c>
      <c r="O348" s="100">
        <f>IF(DataCollect[[#This Row],[Category]]="Other",15,0)</f>
        <v>0</v>
      </c>
      <c r="P348" s="100">
        <f>IF(DataCollect[[#This Row],[Current Condition]]="Bad",(-1*LifeExpect[[#This Row],[LIFE REMAINING]]),0)</f>
        <v>0</v>
      </c>
      <c r="Q348" s="100">
        <f>IF(DataCollect[[#This Row],[Current Condition]]="Fair",(-0.5*LifeExpect[[#This Row],[LIFE REMAINING]]),0)</f>
        <v>0</v>
      </c>
      <c r="R348" s="100">
        <f t="shared" si="17"/>
        <v>0</v>
      </c>
      <c r="S348" s="100">
        <f>IF((LifeExpect[[#This Row],[NORMAL]]-('1. Basic Information'!$F$7-DataCollect[[#This Row],[Installation Year]]))&gt;0, LifeExpect[[#This Row],[NORMAL]]-('1. Basic Information'!$F$7-DataCollect[[#This Row],[Installation Year]]), 0)</f>
        <v>0</v>
      </c>
      <c r="T348" s="100">
        <f t="shared" si="18"/>
        <v>0</v>
      </c>
      <c r="U348" s="100">
        <f t="shared" si="11"/>
        <v>0</v>
      </c>
    </row>
    <row r="349" spans="1:21" x14ac:dyDescent="0.25">
      <c r="A349" s="100">
        <f>IF(DataCollect[[#This Row],[Category]]="Pump",15,0)</f>
        <v>0</v>
      </c>
      <c r="B349" s="100">
        <f>IF(DataCollect[[#This Row],[Category]]="Hydrant",50,0)</f>
        <v>0</v>
      </c>
      <c r="C349" s="100">
        <f>IF(DataCollect[[#This Row],[Category]]="Meter",15,0)</f>
        <v>0</v>
      </c>
      <c r="D349" s="100">
        <f>IF(DataCollect[[#This Row],[Category]]="Pipe",35,0)</f>
        <v>0</v>
      </c>
      <c r="E349" s="100">
        <f>IF(DataCollect[[#This Row],[Category]]="Source",35,0)</f>
        <v>0</v>
      </c>
      <c r="F349" s="100">
        <f>IF(DataCollect[[#This Row],[Category]]="Tank",50,0)</f>
        <v>0</v>
      </c>
      <c r="G349" s="100">
        <f>IF(DataCollect[[#This Row],[Category]]="Analytical",10,0)</f>
        <v>0</v>
      </c>
      <c r="H349" s="100">
        <f>IF(DataCollect[[#This Row],[Category]]="Treatment",10,0)</f>
        <v>0</v>
      </c>
      <c r="I349" s="100">
        <f>IF(DataCollect[[#This Row],[Category]]="Valve",35,0)</f>
        <v>0</v>
      </c>
      <c r="J349" s="100">
        <f>IF(DataCollect[[#This Row],[Category]]="Control",15,0)</f>
        <v>0</v>
      </c>
      <c r="K349" s="100">
        <f>IF(DataCollect[[#This Row],[Category]]="Safety",10,0)</f>
        <v>0</v>
      </c>
      <c r="L349" s="100">
        <f>IF(DataCollect[[#This Row],[Category]]="Building",50,0)</f>
        <v>0</v>
      </c>
      <c r="M349" s="100">
        <f>IF(DataCollect[[#This Row],[Category]]="Vehicle",8,0)</f>
        <v>0</v>
      </c>
      <c r="N349" s="100">
        <f>IF(DataCollect[[#This Row],[Category]]="Generators",20,0)</f>
        <v>0</v>
      </c>
      <c r="O349" s="100">
        <f>IF(DataCollect[[#This Row],[Category]]="Other",15,0)</f>
        <v>0</v>
      </c>
      <c r="P349" s="100">
        <f>IF(DataCollect[[#This Row],[Current Condition]]="Bad",(-1*LifeExpect[[#This Row],[LIFE REMAINING]]),0)</f>
        <v>0</v>
      </c>
      <c r="Q349" s="100">
        <f>IF(DataCollect[[#This Row],[Current Condition]]="Fair",(-0.5*LifeExpect[[#This Row],[LIFE REMAINING]]),0)</f>
        <v>0</v>
      </c>
      <c r="R349" s="100">
        <f t="shared" si="17"/>
        <v>0</v>
      </c>
      <c r="S349" s="100">
        <f>IF((LifeExpect[[#This Row],[NORMAL]]-('1. Basic Information'!$F$7-DataCollect[[#This Row],[Installation Year]]))&gt;0, LifeExpect[[#This Row],[NORMAL]]-('1. Basic Information'!$F$7-DataCollect[[#This Row],[Installation Year]]), 0)</f>
        <v>0</v>
      </c>
      <c r="T349" s="100">
        <f t="shared" si="18"/>
        <v>0</v>
      </c>
      <c r="U349" s="100">
        <f t="shared" si="11"/>
        <v>0</v>
      </c>
    </row>
    <row r="350" spans="1:21" x14ac:dyDescent="0.25">
      <c r="A350" s="100">
        <f>IF(DataCollect[[#This Row],[Category]]="Pump",15,0)</f>
        <v>0</v>
      </c>
      <c r="B350" s="100">
        <f>IF(DataCollect[[#This Row],[Category]]="Hydrant",50,0)</f>
        <v>0</v>
      </c>
      <c r="C350" s="100">
        <f>IF(DataCollect[[#This Row],[Category]]="Meter",15,0)</f>
        <v>0</v>
      </c>
      <c r="D350" s="100">
        <f>IF(DataCollect[[#This Row],[Category]]="Pipe",35,0)</f>
        <v>0</v>
      </c>
      <c r="E350" s="100">
        <f>IF(DataCollect[[#This Row],[Category]]="Source",35,0)</f>
        <v>0</v>
      </c>
      <c r="F350" s="100">
        <f>IF(DataCollect[[#This Row],[Category]]="Tank",50,0)</f>
        <v>0</v>
      </c>
      <c r="G350" s="100">
        <f>IF(DataCollect[[#This Row],[Category]]="Analytical",10,0)</f>
        <v>0</v>
      </c>
      <c r="H350" s="100">
        <f>IF(DataCollect[[#This Row],[Category]]="Treatment",10,0)</f>
        <v>0</v>
      </c>
      <c r="I350" s="100">
        <f>IF(DataCollect[[#This Row],[Category]]="Valve",35,0)</f>
        <v>0</v>
      </c>
      <c r="J350" s="100">
        <f>IF(DataCollect[[#This Row],[Category]]="Control",15,0)</f>
        <v>0</v>
      </c>
      <c r="K350" s="100">
        <f>IF(DataCollect[[#This Row],[Category]]="Safety",10,0)</f>
        <v>0</v>
      </c>
      <c r="L350" s="100">
        <f>IF(DataCollect[[#This Row],[Category]]="Building",50,0)</f>
        <v>0</v>
      </c>
      <c r="M350" s="100">
        <f>IF(DataCollect[[#This Row],[Category]]="Vehicle",8,0)</f>
        <v>0</v>
      </c>
      <c r="N350" s="100">
        <f>IF(DataCollect[[#This Row],[Category]]="Generators",20,0)</f>
        <v>0</v>
      </c>
      <c r="O350" s="100">
        <f>IF(DataCollect[[#This Row],[Category]]="Other",15,0)</f>
        <v>0</v>
      </c>
      <c r="P350" s="100">
        <f>IF(DataCollect[[#This Row],[Current Condition]]="Bad",(-1*LifeExpect[[#This Row],[LIFE REMAINING]]),0)</f>
        <v>0</v>
      </c>
      <c r="Q350" s="100">
        <f>IF(DataCollect[[#This Row],[Current Condition]]="Fair",(-0.5*LifeExpect[[#This Row],[LIFE REMAINING]]),0)</f>
        <v>0</v>
      </c>
      <c r="R350" s="100">
        <f t="shared" si="17"/>
        <v>0</v>
      </c>
      <c r="S350" s="100">
        <f>IF((LifeExpect[[#This Row],[NORMAL]]-('1. Basic Information'!$F$7-DataCollect[[#This Row],[Installation Year]]))&gt;0, LifeExpect[[#This Row],[NORMAL]]-('1. Basic Information'!$F$7-DataCollect[[#This Row],[Installation Year]]), 0)</f>
        <v>0</v>
      </c>
      <c r="T350" s="100">
        <f t="shared" si="18"/>
        <v>0</v>
      </c>
      <c r="U350" s="100">
        <f t="shared" si="11"/>
        <v>0</v>
      </c>
    </row>
    <row r="351" spans="1:21" x14ac:dyDescent="0.25">
      <c r="A351" s="100">
        <f>IF(DataCollect[[#This Row],[Category]]="Pump",15,0)</f>
        <v>0</v>
      </c>
      <c r="B351" s="100">
        <f>IF(DataCollect[[#This Row],[Category]]="Hydrant",50,0)</f>
        <v>0</v>
      </c>
      <c r="C351" s="100">
        <f>IF(DataCollect[[#This Row],[Category]]="Meter",15,0)</f>
        <v>0</v>
      </c>
      <c r="D351" s="100">
        <f>IF(DataCollect[[#This Row],[Category]]="Pipe",35,0)</f>
        <v>0</v>
      </c>
      <c r="E351" s="100">
        <f>IF(DataCollect[[#This Row],[Category]]="Source",35,0)</f>
        <v>0</v>
      </c>
      <c r="F351" s="100">
        <f>IF(DataCollect[[#This Row],[Category]]="Tank",50,0)</f>
        <v>0</v>
      </c>
      <c r="G351" s="100">
        <f>IF(DataCollect[[#This Row],[Category]]="Analytical",10,0)</f>
        <v>0</v>
      </c>
      <c r="H351" s="100">
        <f>IF(DataCollect[[#This Row],[Category]]="Treatment",10,0)</f>
        <v>0</v>
      </c>
      <c r="I351" s="100">
        <f>IF(DataCollect[[#This Row],[Category]]="Valve",35,0)</f>
        <v>0</v>
      </c>
      <c r="J351" s="100">
        <f>IF(DataCollect[[#This Row],[Category]]="Control",15,0)</f>
        <v>0</v>
      </c>
      <c r="K351" s="100">
        <f>IF(DataCollect[[#This Row],[Category]]="Safety",10,0)</f>
        <v>0</v>
      </c>
      <c r="L351" s="100">
        <f>IF(DataCollect[[#This Row],[Category]]="Building",50,0)</f>
        <v>0</v>
      </c>
      <c r="M351" s="100">
        <f>IF(DataCollect[[#This Row],[Category]]="Vehicle",8,0)</f>
        <v>0</v>
      </c>
      <c r="N351" s="100">
        <f>IF(DataCollect[[#This Row],[Category]]="Generators",20,0)</f>
        <v>0</v>
      </c>
      <c r="O351" s="100">
        <f>IF(DataCollect[[#This Row],[Category]]="Other",15,0)</f>
        <v>0</v>
      </c>
      <c r="P351" s="100">
        <f>IF(DataCollect[[#This Row],[Current Condition]]="Bad",(-1*LifeExpect[[#This Row],[LIFE REMAINING]]),0)</f>
        <v>0</v>
      </c>
      <c r="Q351" s="100">
        <f>IF(DataCollect[[#This Row],[Current Condition]]="Fair",(-0.5*LifeExpect[[#This Row],[LIFE REMAINING]]),0)</f>
        <v>0</v>
      </c>
      <c r="R351" s="100">
        <f t="shared" si="17"/>
        <v>0</v>
      </c>
      <c r="S351" s="100">
        <f>IF((LifeExpect[[#This Row],[NORMAL]]-('1. Basic Information'!$F$7-DataCollect[[#This Row],[Installation Year]]))&gt;0, LifeExpect[[#This Row],[NORMAL]]-('1. Basic Information'!$F$7-DataCollect[[#This Row],[Installation Year]]), 0)</f>
        <v>0</v>
      </c>
      <c r="T351" s="100">
        <f t="shared" si="18"/>
        <v>0</v>
      </c>
      <c r="U351" s="100">
        <f t="shared" si="11"/>
        <v>0</v>
      </c>
    </row>
    <row r="352" spans="1:21" x14ac:dyDescent="0.25">
      <c r="A352" s="100">
        <f>IF(DataCollect[[#This Row],[Category]]="Pump",15,0)</f>
        <v>0</v>
      </c>
      <c r="B352" s="100">
        <f>IF(DataCollect[[#This Row],[Category]]="Hydrant",50,0)</f>
        <v>0</v>
      </c>
      <c r="C352" s="100">
        <f>IF(DataCollect[[#This Row],[Category]]="Meter",15,0)</f>
        <v>0</v>
      </c>
      <c r="D352" s="100">
        <f>IF(DataCollect[[#This Row],[Category]]="Pipe",35,0)</f>
        <v>0</v>
      </c>
      <c r="E352" s="100">
        <f>IF(DataCollect[[#This Row],[Category]]="Source",35,0)</f>
        <v>0</v>
      </c>
      <c r="F352" s="100">
        <f>IF(DataCollect[[#This Row],[Category]]="Tank",50,0)</f>
        <v>0</v>
      </c>
      <c r="G352" s="100">
        <f>IF(DataCollect[[#This Row],[Category]]="Analytical",10,0)</f>
        <v>0</v>
      </c>
      <c r="H352" s="100">
        <f>IF(DataCollect[[#This Row],[Category]]="Treatment",10,0)</f>
        <v>0</v>
      </c>
      <c r="I352" s="100">
        <f>IF(DataCollect[[#This Row],[Category]]="Valve",35,0)</f>
        <v>0</v>
      </c>
      <c r="J352" s="100">
        <f>IF(DataCollect[[#This Row],[Category]]="Control",15,0)</f>
        <v>0</v>
      </c>
      <c r="K352" s="100">
        <f>IF(DataCollect[[#This Row],[Category]]="Safety",10,0)</f>
        <v>0</v>
      </c>
      <c r="L352" s="100">
        <f>IF(DataCollect[[#This Row],[Category]]="Building",50,0)</f>
        <v>0</v>
      </c>
      <c r="M352" s="100">
        <f>IF(DataCollect[[#This Row],[Category]]="Vehicle",8,0)</f>
        <v>0</v>
      </c>
      <c r="N352" s="100">
        <f>IF(DataCollect[[#This Row],[Category]]="Generators",20,0)</f>
        <v>0</v>
      </c>
      <c r="O352" s="100">
        <f>IF(DataCollect[[#This Row],[Category]]="Other",15,0)</f>
        <v>0</v>
      </c>
      <c r="P352" s="100">
        <f>IF(DataCollect[[#This Row],[Current Condition]]="Bad",(-1*LifeExpect[[#This Row],[LIFE REMAINING]]),0)</f>
        <v>0</v>
      </c>
      <c r="Q352" s="100">
        <f>IF(DataCollect[[#This Row],[Current Condition]]="Fair",(-0.5*LifeExpect[[#This Row],[LIFE REMAINING]]),0)</f>
        <v>0</v>
      </c>
      <c r="R352" s="100">
        <f t="shared" si="17"/>
        <v>0</v>
      </c>
      <c r="S352" s="100">
        <f>IF((LifeExpect[[#This Row],[NORMAL]]-('1. Basic Information'!$F$7-DataCollect[[#This Row],[Installation Year]]))&gt;0, LifeExpect[[#This Row],[NORMAL]]-('1. Basic Information'!$F$7-DataCollect[[#This Row],[Installation Year]]), 0)</f>
        <v>0</v>
      </c>
      <c r="T352" s="100">
        <f t="shared" si="18"/>
        <v>0</v>
      </c>
      <c r="U352" s="100">
        <f t="shared" si="11"/>
        <v>0</v>
      </c>
    </row>
    <row r="353" spans="1:21" x14ac:dyDescent="0.25">
      <c r="A353" s="100">
        <f>IF(DataCollect[[#This Row],[Category]]="Pump",15,0)</f>
        <v>0</v>
      </c>
      <c r="B353" s="100">
        <f>IF(DataCollect[[#This Row],[Category]]="Hydrant",50,0)</f>
        <v>0</v>
      </c>
      <c r="C353" s="100">
        <f>IF(DataCollect[[#This Row],[Category]]="Meter",15,0)</f>
        <v>0</v>
      </c>
      <c r="D353" s="100">
        <f>IF(DataCollect[[#This Row],[Category]]="Pipe",35,0)</f>
        <v>0</v>
      </c>
      <c r="E353" s="100">
        <f>IF(DataCollect[[#This Row],[Category]]="Source",35,0)</f>
        <v>0</v>
      </c>
      <c r="F353" s="100">
        <f>IF(DataCollect[[#This Row],[Category]]="Tank",50,0)</f>
        <v>0</v>
      </c>
      <c r="G353" s="100">
        <f>IF(DataCollect[[#This Row],[Category]]="Analytical",10,0)</f>
        <v>0</v>
      </c>
      <c r="H353" s="100">
        <f>IF(DataCollect[[#This Row],[Category]]="Treatment",10,0)</f>
        <v>0</v>
      </c>
      <c r="I353" s="100">
        <f>IF(DataCollect[[#This Row],[Category]]="Valve",35,0)</f>
        <v>0</v>
      </c>
      <c r="J353" s="100">
        <f>IF(DataCollect[[#This Row],[Category]]="Control",15,0)</f>
        <v>0</v>
      </c>
      <c r="K353" s="100">
        <f>IF(DataCollect[[#This Row],[Category]]="Safety",10,0)</f>
        <v>0</v>
      </c>
      <c r="L353" s="100">
        <f>IF(DataCollect[[#This Row],[Category]]="Building",50,0)</f>
        <v>0</v>
      </c>
      <c r="M353" s="100">
        <f>IF(DataCollect[[#This Row],[Category]]="Vehicle",8,0)</f>
        <v>0</v>
      </c>
      <c r="N353" s="100">
        <f>IF(DataCollect[[#This Row],[Category]]="Generators",20,0)</f>
        <v>0</v>
      </c>
      <c r="O353" s="100">
        <f>IF(DataCollect[[#This Row],[Category]]="Other",15,0)</f>
        <v>0</v>
      </c>
      <c r="P353" s="100">
        <f>IF(DataCollect[[#This Row],[Current Condition]]="Bad",(-1*LifeExpect[[#This Row],[LIFE REMAINING]]),0)</f>
        <v>0</v>
      </c>
      <c r="Q353" s="100">
        <f>IF(DataCollect[[#This Row],[Current Condition]]="Fair",(-0.5*LifeExpect[[#This Row],[LIFE REMAINING]]),0)</f>
        <v>0</v>
      </c>
      <c r="R353" s="100">
        <f t="shared" si="17"/>
        <v>0</v>
      </c>
      <c r="S353" s="100">
        <f>IF((LifeExpect[[#This Row],[NORMAL]]-('1. Basic Information'!$F$7-DataCollect[[#This Row],[Installation Year]]))&gt;0, LifeExpect[[#This Row],[NORMAL]]-('1. Basic Information'!$F$7-DataCollect[[#This Row],[Installation Year]]), 0)</f>
        <v>0</v>
      </c>
      <c r="T353" s="100">
        <f t="shared" si="18"/>
        <v>0</v>
      </c>
      <c r="U353" s="100">
        <f t="shared" si="11"/>
        <v>0</v>
      </c>
    </row>
    <row r="354" spans="1:21" x14ac:dyDescent="0.25">
      <c r="A354" s="100">
        <f>IF(DataCollect[[#This Row],[Category]]="Pump",15,0)</f>
        <v>0</v>
      </c>
      <c r="B354" s="100">
        <f>IF(DataCollect[[#This Row],[Category]]="Hydrant",50,0)</f>
        <v>0</v>
      </c>
      <c r="C354" s="100">
        <f>IF(DataCollect[[#This Row],[Category]]="Meter",15,0)</f>
        <v>0</v>
      </c>
      <c r="D354" s="100">
        <f>IF(DataCollect[[#This Row],[Category]]="Pipe",35,0)</f>
        <v>0</v>
      </c>
      <c r="E354" s="100">
        <f>IF(DataCollect[[#This Row],[Category]]="Source",35,0)</f>
        <v>0</v>
      </c>
      <c r="F354" s="100">
        <f>IF(DataCollect[[#This Row],[Category]]="Tank",50,0)</f>
        <v>0</v>
      </c>
      <c r="G354" s="100">
        <f>IF(DataCollect[[#This Row],[Category]]="Analytical",10,0)</f>
        <v>0</v>
      </c>
      <c r="H354" s="100">
        <f>IF(DataCollect[[#This Row],[Category]]="Treatment",10,0)</f>
        <v>0</v>
      </c>
      <c r="I354" s="100">
        <f>IF(DataCollect[[#This Row],[Category]]="Valve",35,0)</f>
        <v>0</v>
      </c>
      <c r="J354" s="100">
        <f>IF(DataCollect[[#This Row],[Category]]="Control",15,0)</f>
        <v>0</v>
      </c>
      <c r="K354" s="100">
        <f>IF(DataCollect[[#This Row],[Category]]="Safety",10,0)</f>
        <v>0</v>
      </c>
      <c r="L354" s="100">
        <f>IF(DataCollect[[#This Row],[Category]]="Building",50,0)</f>
        <v>0</v>
      </c>
      <c r="M354" s="100">
        <f>IF(DataCollect[[#This Row],[Category]]="Vehicle",8,0)</f>
        <v>0</v>
      </c>
      <c r="N354" s="100">
        <f>IF(DataCollect[[#This Row],[Category]]="Generators",20,0)</f>
        <v>0</v>
      </c>
      <c r="O354" s="100">
        <f>IF(DataCollect[[#This Row],[Category]]="Other",15,0)</f>
        <v>0</v>
      </c>
      <c r="P354" s="100">
        <f>IF(DataCollect[[#This Row],[Current Condition]]="Bad",(-1*LifeExpect[[#This Row],[LIFE REMAINING]]),0)</f>
        <v>0</v>
      </c>
      <c r="Q354" s="100">
        <f>IF(DataCollect[[#This Row],[Current Condition]]="Fair",(-0.5*LifeExpect[[#This Row],[LIFE REMAINING]]),0)</f>
        <v>0</v>
      </c>
      <c r="R354" s="100">
        <f t="shared" si="17"/>
        <v>0</v>
      </c>
      <c r="S354" s="100">
        <f>IF((LifeExpect[[#This Row],[NORMAL]]-('1. Basic Information'!$F$7-DataCollect[[#This Row],[Installation Year]]))&gt;0, LifeExpect[[#This Row],[NORMAL]]-('1. Basic Information'!$F$7-DataCollect[[#This Row],[Installation Year]]), 0)</f>
        <v>0</v>
      </c>
      <c r="T354" s="100">
        <f t="shared" si="18"/>
        <v>0</v>
      </c>
      <c r="U354" s="100">
        <f t="shared" ref="U354:U403" si="19">ROUNDDOWN($T354,0)</f>
        <v>0</v>
      </c>
    </row>
    <row r="355" spans="1:21" x14ac:dyDescent="0.25">
      <c r="A355" s="100">
        <f>IF(DataCollect[[#This Row],[Category]]="Pump",15,0)</f>
        <v>0</v>
      </c>
      <c r="B355" s="100">
        <f>IF(DataCollect[[#This Row],[Category]]="Hydrant",50,0)</f>
        <v>0</v>
      </c>
      <c r="C355" s="100">
        <f>IF(DataCollect[[#This Row],[Category]]="Meter",15,0)</f>
        <v>0</v>
      </c>
      <c r="D355" s="100">
        <f>IF(DataCollect[[#This Row],[Category]]="Pipe",35,0)</f>
        <v>0</v>
      </c>
      <c r="E355" s="100">
        <f>IF(DataCollect[[#This Row],[Category]]="Source",35,0)</f>
        <v>0</v>
      </c>
      <c r="F355" s="100">
        <f>IF(DataCollect[[#This Row],[Category]]="Tank",50,0)</f>
        <v>0</v>
      </c>
      <c r="G355" s="100">
        <f>IF(DataCollect[[#This Row],[Category]]="Analytical",10,0)</f>
        <v>0</v>
      </c>
      <c r="H355" s="100">
        <f>IF(DataCollect[[#This Row],[Category]]="Treatment",10,0)</f>
        <v>0</v>
      </c>
      <c r="I355" s="100">
        <f>IF(DataCollect[[#This Row],[Category]]="Valve",35,0)</f>
        <v>0</v>
      </c>
      <c r="J355" s="100">
        <f>IF(DataCollect[[#This Row],[Category]]="Control",15,0)</f>
        <v>0</v>
      </c>
      <c r="K355" s="100">
        <f>IF(DataCollect[[#This Row],[Category]]="Safety",10,0)</f>
        <v>0</v>
      </c>
      <c r="L355" s="100">
        <f>IF(DataCollect[[#This Row],[Category]]="Building",50,0)</f>
        <v>0</v>
      </c>
      <c r="M355" s="100">
        <f>IF(DataCollect[[#This Row],[Category]]="Vehicle",8,0)</f>
        <v>0</v>
      </c>
      <c r="N355" s="100">
        <f>IF(DataCollect[[#This Row],[Category]]="Generators",20,0)</f>
        <v>0</v>
      </c>
      <c r="O355" s="100">
        <f>IF(DataCollect[[#This Row],[Category]]="Other",15,0)</f>
        <v>0</v>
      </c>
      <c r="P355" s="100">
        <f>IF(DataCollect[[#This Row],[Current Condition]]="Bad",(-1*LifeExpect[[#This Row],[LIFE REMAINING]]),0)</f>
        <v>0</v>
      </c>
      <c r="Q355" s="100">
        <f>IF(DataCollect[[#This Row],[Current Condition]]="Fair",(-0.5*LifeExpect[[#This Row],[LIFE REMAINING]]),0)</f>
        <v>0</v>
      </c>
      <c r="R355" s="100">
        <f t="shared" si="17"/>
        <v>0</v>
      </c>
      <c r="S355" s="100">
        <f>IF((LifeExpect[[#This Row],[NORMAL]]-('1. Basic Information'!$F$7-DataCollect[[#This Row],[Installation Year]]))&gt;0, LifeExpect[[#This Row],[NORMAL]]-('1. Basic Information'!$F$7-DataCollect[[#This Row],[Installation Year]]), 0)</f>
        <v>0</v>
      </c>
      <c r="T355" s="100">
        <f t="shared" si="18"/>
        <v>0</v>
      </c>
      <c r="U355" s="100">
        <f t="shared" si="19"/>
        <v>0</v>
      </c>
    </row>
    <row r="356" spans="1:21" x14ac:dyDescent="0.25">
      <c r="A356" s="100">
        <f>IF(DataCollect[[#This Row],[Category]]="Pump",15,0)</f>
        <v>0</v>
      </c>
      <c r="B356" s="100">
        <f>IF(DataCollect[[#This Row],[Category]]="Hydrant",50,0)</f>
        <v>0</v>
      </c>
      <c r="C356" s="100">
        <f>IF(DataCollect[[#This Row],[Category]]="Meter",15,0)</f>
        <v>0</v>
      </c>
      <c r="D356" s="100">
        <f>IF(DataCollect[[#This Row],[Category]]="Pipe",35,0)</f>
        <v>0</v>
      </c>
      <c r="E356" s="100">
        <f>IF(DataCollect[[#This Row],[Category]]="Source",35,0)</f>
        <v>0</v>
      </c>
      <c r="F356" s="100">
        <f>IF(DataCollect[[#This Row],[Category]]="Tank",50,0)</f>
        <v>0</v>
      </c>
      <c r="G356" s="100">
        <f>IF(DataCollect[[#This Row],[Category]]="Analytical",10,0)</f>
        <v>0</v>
      </c>
      <c r="H356" s="100">
        <f>IF(DataCollect[[#This Row],[Category]]="Treatment",10,0)</f>
        <v>0</v>
      </c>
      <c r="I356" s="100">
        <f>IF(DataCollect[[#This Row],[Category]]="Valve",35,0)</f>
        <v>0</v>
      </c>
      <c r="J356" s="100">
        <f>IF(DataCollect[[#This Row],[Category]]="Control",15,0)</f>
        <v>0</v>
      </c>
      <c r="K356" s="100">
        <f>IF(DataCollect[[#This Row],[Category]]="Safety",10,0)</f>
        <v>0</v>
      </c>
      <c r="L356" s="100">
        <f>IF(DataCollect[[#This Row],[Category]]="Building",50,0)</f>
        <v>0</v>
      </c>
      <c r="M356" s="100">
        <f>IF(DataCollect[[#This Row],[Category]]="Vehicle",8,0)</f>
        <v>0</v>
      </c>
      <c r="N356" s="100">
        <f>IF(DataCollect[[#This Row],[Category]]="Generators",20,0)</f>
        <v>0</v>
      </c>
      <c r="O356" s="100">
        <f>IF(DataCollect[[#This Row],[Category]]="Other",15,0)</f>
        <v>0</v>
      </c>
      <c r="P356" s="100">
        <f>IF(DataCollect[[#This Row],[Current Condition]]="Bad",(-1*LifeExpect[[#This Row],[LIFE REMAINING]]),0)</f>
        <v>0</v>
      </c>
      <c r="Q356" s="100">
        <f>IF(DataCollect[[#This Row],[Current Condition]]="Fair",(-0.5*LifeExpect[[#This Row],[LIFE REMAINING]]),0)</f>
        <v>0</v>
      </c>
      <c r="R356" s="100">
        <f t="shared" si="17"/>
        <v>0</v>
      </c>
      <c r="S356" s="100">
        <f>IF((LifeExpect[[#This Row],[NORMAL]]-('1. Basic Information'!$F$7-DataCollect[[#This Row],[Installation Year]]))&gt;0, LifeExpect[[#This Row],[NORMAL]]-('1. Basic Information'!$F$7-DataCollect[[#This Row],[Installation Year]]), 0)</f>
        <v>0</v>
      </c>
      <c r="T356" s="100">
        <f t="shared" si="18"/>
        <v>0</v>
      </c>
      <c r="U356" s="100">
        <f t="shared" si="19"/>
        <v>0</v>
      </c>
    </row>
    <row r="357" spans="1:21" x14ac:dyDescent="0.25">
      <c r="A357" s="100">
        <f>IF(DataCollect[[#This Row],[Category]]="Pump",15,0)</f>
        <v>0</v>
      </c>
      <c r="B357" s="100">
        <f>IF(DataCollect[[#This Row],[Category]]="Hydrant",50,0)</f>
        <v>0</v>
      </c>
      <c r="C357" s="100">
        <f>IF(DataCollect[[#This Row],[Category]]="Meter",15,0)</f>
        <v>0</v>
      </c>
      <c r="D357" s="100">
        <f>IF(DataCollect[[#This Row],[Category]]="Pipe",35,0)</f>
        <v>0</v>
      </c>
      <c r="E357" s="100">
        <f>IF(DataCollect[[#This Row],[Category]]="Source",35,0)</f>
        <v>0</v>
      </c>
      <c r="F357" s="100">
        <f>IF(DataCollect[[#This Row],[Category]]="Tank",50,0)</f>
        <v>0</v>
      </c>
      <c r="G357" s="100">
        <f>IF(DataCollect[[#This Row],[Category]]="Analytical",10,0)</f>
        <v>0</v>
      </c>
      <c r="H357" s="100">
        <f>IF(DataCollect[[#This Row],[Category]]="Treatment",10,0)</f>
        <v>0</v>
      </c>
      <c r="I357" s="100">
        <f>IF(DataCollect[[#This Row],[Category]]="Valve",35,0)</f>
        <v>0</v>
      </c>
      <c r="J357" s="100">
        <f>IF(DataCollect[[#This Row],[Category]]="Control",15,0)</f>
        <v>0</v>
      </c>
      <c r="K357" s="100">
        <f>IF(DataCollect[[#This Row],[Category]]="Safety",10,0)</f>
        <v>0</v>
      </c>
      <c r="L357" s="100">
        <f>IF(DataCollect[[#This Row],[Category]]="Building",50,0)</f>
        <v>0</v>
      </c>
      <c r="M357" s="100">
        <f>IF(DataCollect[[#This Row],[Category]]="Vehicle",8,0)</f>
        <v>0</v>
      </c>
      <c r="N357" s="100">
        <f>IF(DataCollect[[#This Row],[Category]]="Generators",20,0)</f>
        <v>0</v>
      </c>
      <c r="O357" s="100">
        <f>IF(DataCollect[[#This Row],[Category]]="Other",15,0)</f>
        <v>0</v>
      </c>
      <c r="P357" s="100">
        <f>IF(DataCollect[[#This Row],[Current Condition]]="Bad",(-1*LifeExpect[[#This Row],[LIFE REMAINING]]),0)</f>
        <v>0</v>
      </c>
      <c r="Q357" s="100">
        <f>IF(DataCollect[[#This Row],[Current Condition]]="Fair",(-0.5*LifeExpect[[#This Row],[LIFE REMAINING]]),0)</f>
        <v>0</v>
      </c>
      <c r="R357" s="100">
        <f t="shared" si="17"/>
        <v>0</v>
      </c>
      <c r="S357" s="100">
        <f>IF((LifeExpect[[#This Row],[NORMAL]]-('1. Basic Information'!$F$7-DataCollect[[#This Row],[Installation Year]]))&gt;0, LifeExpect[[#This Row],[NORMAL]]-('1. Basic Information'!$F$7-DataCollect[[#This Row],[Installation Year]]), 0)</f>
        <v>0</v>
      </c>
      <c r="T357" s="100">
        <f t="shared" si="18"/>
        <v>0</v>
      </c>
      <c r="U357" s="100">
        <f t="shared" si="19"/>
        <v>0</v>
      </c>
    </row>
    <row r="358" spans="1:21" x14ac:dyDescent="0.25">
      <c r="A358" s="100">
        <f>IF(DataCollect[[#This Row],[Category]]="Pump",15,0)</f>
        <v>0</v>
      </c>
      <c r="B358" s="100">
        <f>IF(DataCollect[[#This Row],[Category]]="Hydrant",50,0)</f>
        <v>0</v>
      </c>
      <c r="C358" s="100">
        <f>IF(DataCollect[[#This Row],[Category]]="Meter",15,0)</f>
        <v>0</v>
      </c>
      <c r="D358" s="100">
        <f>IF(DataCollect[[#This Row],[Category]]="Pipe",35,0)</f>
        <v>0</v>
      </c>
      <c r="E358" s="100">
        <f>IF(DataCollect[[#This Row],[Category]]="Source",35,0)</f>
        <v>0</v>
      </c>
      <c r="F358" s="100">
        <f>IF(DataCollect[[#This Row],[Category]]="Tank",50,0)</f>
        <v>0</v>
      </c>
      <c r="G358" s="100">
        <f>IF(DataCollect[[#This Row],[Category]]="Analytical",10,0)</f>
        <v>0</v>
      </c>
      <c r="H358" s="100">
        <f>IF(DataCollect[[#This Row],[Category]]="Treatment",10,0)</f>
        <v>0</v>
      </c>
      <c r="I358" s="100">
        <f>IF(DataCollect[[#This Row],[Category]]="Valve",35,0)</f>
        <v>0</v>
      </c>
      <c r="J358" s="100">
        <f>IF(DataCollect[[#This Row],[Category]]="Control",15,0)</f>
        <v>0</v>
      </c>
      <c r="K358" s="100">
        <f>IF(DataCollect[[#This Row],[Category]]="Safety",10,0)</f>
        <v>0</v>
      </c>
      <c r="L358" s="100">
        <f>IF(DataCollect[[#This Row],[Category]]="Building",50,0)</f>
        <v>0</v>
      </c>
      <c r="M358" s="100">
        <f>IF(DataCollect[[#This Row],[Category]]="Vehicle",8,0)</f>
        <v>0</v>
      </c>
      <c r="N358" s="100">
        <f>IF(DataCollect[[#This Row],[Category]]="Generators",20,0)</f>
        <v>0</v>
      </c>
      <c r="O358" s="100">
        <f>IF(DataCollect[[#This Row],[Category]]="Other",15,0)</f>
        <v>0</v>
      </c>
      <c r="P358" s="100">
        <f>IF(DataCollect[[#This Row],[Current Condition]]="Bad",(-1*LifeExpect[[#This Row],[LIFE REMAINING]]),0)</f>
        <v>0</v>
      </c>
      <c r="Q358" s="100">
        <f>IF(DataCollect[[#This Row],[Current Condition]]="Fair",(-0.5*LifeExpect[[#This Row],[LIFE REMAINING]]),0)</f>
        <v>0</v>
      </c>
      <c r="R358" s="100">
        <f t="shared" si="17"/>
        <v>0</v>
      </c>
      <c r="S358" s="100">
        <f>IF((LifeExpect[[#This Row],[NORMAL]]-('1. Basic Information'!$F$7-DataCollect[[#This Row],[Installation Year]]))&gt;0, LifeExpect[[#This Row],[NORMAL]]-('1. Basic Information'!$F$7-DataCollect[[#This Row],[Installation Year]]), 0)</f>
        <v>0</v>
      </c>
      <c r="T358" s="100">
        <f t="shared" si="18"/>
        <v>0</v>
      </c>
      <c r="U358" s="100">
        <f t="shared" si="19"/>
        <v>0</v>
      </c>
    </row>
    <row r="359" spans="1:21" x14ac:dyDescent="0.25">
      <c r="A359" s="100">
        <f>IF(DataCollect[[#This Row],[Category]]="Pump",15,0)</f>
        <v>0</v>
      </c>
      <c r="B359" s="100">
        <f>IF(DataCollect[[#This Row],[Category]]="Hydrant",50,0)</f>
        <v>0</v>
      </c>
      <c r="C359" s="100">
        <f>IF(DataCollect[[#This Row],[Category]]="Meter",15,0)</f>
        <v>0</v>
      </c>
      <c r="D359" s="100">
        <f>IF(DataCollect[[#This Row],[Category]]="Pipe",35,0)</f>
        <v>0</v>
      </c>
      <c r="E359" s="100">
        <f>IF(DataCollect[[#This Row],[Category]]="Source",35,0)</f>
        <v>0</v>
      </c>
      <c r="F359" s="100">
        <f>IF(DataCollect[[#This Row],[Category]]="Tank",50,0)</f>
        <v>0</v>
      </c>
      <c r="G359" s="100">
        <f>IF(DataCollect[[#This Row],[Category]]="Analytical",10,0)</f>
        <v>0</v>
      </c>
      <c r="H359" s="100">
        <f>IF(DataCollect[[#This Row],[Category]]="Treatment",10,0)</f>
        <v>0</v>
      </c>
      <c r="I359" s="100">
        <f>IF(DataCollect[[#This Row],[Category]]="Valve",35,0)</f>
        <v>0</v>
      </c>
      <c r="J359" s="100">
        <f>IF(DataCollect[[#This Row],[Category]]="Control",15,0)</f>
        <v>0</v>
      </c>
      <c r="K359" s="100">
        <f>IF(DataCollect[[#This Row],[Category]]="Safety",10,0)</f>
        <v>0</v>
      </c>
      <c r="L359" s="100">
        <f>IF(DataCollect[[#This Row],[Category]]="Building",50,0)</f>
        <v>0</v>
      </c>
      <c r="M359" s="100">
        <f>IF(DataCollect[[#This Row],[Category]]="Vehicle",8,0)</f>
        <v>0</v>
      </c>
      <c r="N359" s="100">
        <f>IF(DataCollect[[#This Row],[Category]]="Generators",20,0)</f>
        <v>0</v>
      </c>
      <c r="O359" s="100">
        <f>IF(DataCollect[[#This Row],[Category]]="Other",15,0)</f>
        <v>0</v>
      </c>
      <c r="P359" s="100">
        <f>IF(DataCollect[[#This Row],[Current Condition]]="Bad",(-1*LifeExpect[[#This Row],[LIFE REMAINING]]),0)</f>
        <v>0</v>
      </c>
      <c r="Q359" s="100">
        <f>IF(DataCollect[[#This Row],[Current Condition]]="Fair",(-0.5*LifeExpect[[#This Row],[LIFE REMAINING]]),0)</f>
        <v>0</v>
      </c>
      <c r="R359" s="100">
        <f t="shared" si="17"/>
        <v>0</v>
      </c>
      <c r="S359" s="100">
        <f>IF((LifeExpect[[#This Row],[NORMAL]]-('1. Basic Information'!$F$7-DataCollect[[#This Row],[Installation Year]]))&gt;0, LifeExpect[[#This Row],[NORMAL]]-('1. Basic Information'!$F$7-DataCollect[[#This Row],[Installation Year]]), 0)</f>
        <v>0</v>
      </c>
      <c r="T359" s="100">
        <f t="shared" si="18"/>
        <v>0</v>
      </c>
      <c r="U359" s="100">
        <f t="shared" si="19"/>
        <v>0</v>
      </c>
    </row>
    <row r="360" spans="1:21" x14ac:dyDescent="0.25">
      <c r="A360" s="100">
        <f>IF(DataCollect[[#This Row],[Category]]="Pump",15,0)</f>
        <v>0</v>
      </c>
      <c r="B360" s="100">
        <f>IF(DataCollect[[#This Row],[Category]]="Hydrant",50,0)</f>
        <v>0</v>
      </c>
      <c r="C360" s="100">
        <f>IF(DataCollect[[#This Row],[Category]]="Meter",15,0)</f>
        <v>0</v>
      </c>
      <c r="D360" s="100">
        <f>IF(DataCollect[[#This Row],[Category]]="Pipe",35,0)</f>
        <v>0</v>
      </c>
      <c r="E360" s="100">
        <f>IF(DataCollect[[#This Row],[Category]]="Source",35,0)</f>
        <v>0</v>
      </c>
      <c r="F360" s="100">
        <f>IF(DataCollect[[#This Row],[Category]]="Tank",50,0)</f>
        <v>0</v>
      </c>
      <c r="G360" s="100">
        <f>IF(DataCollect[[#This Row],[Category]]="Analytical",10,0)</f>
        <v>0</v>
      </c>
      <c r="H360" s="100">
        <f>IF(DataCollect[[#This Row],[Category]]="Treatment",10,0)</f>
        <v>0</v>
      </c>
      <c r="I360" s="100">
        <f>IF(DataCollect[[#This Row],[Category]]="Valve",35,0)</f>
        <v>0</v>
      </c>
      <c r="J360" s="100">
        <f>IF(DataCollect[[#This Row],[Category]]="Control",15,0)</f>
        <v>0</v>
      </c>
      <c r="K360" s="100">
        <f>IF(DataCollect[[#This Row],[Category]]="Safety",10,0)</f>
        <v>0</v>
      </c>
      <c r="L360" s="100">
        <f>IF(DataCollect[[#This Row],[Category]]="Building",50,0)</f>
        <v>0</v>
      </c>
      <c r="M360" s="100">
        <f>IF(DataCollect[[#This Row],[Category]]="Vehicle",8,0)</f>
        <v>0</v>
      </c>
      <c r="N360" s="100">
        <f>IF(DataCollect[[#This Row],[Category]]="Generators",20,0)</f>
        <v>0</v>
      </c>
      <c r="O360" s="100">
        <f>IF(DataCollect[[#This Row],[Category]]="Other",15,0)</f>
        <v>0</v>
      </c>
      <c r="P360" s="100">
        <f>IF(DataCollect[[#This Row],[Current Condition]]="Bad",(-1*LifeExpect[[#This Row],[LIFE REMAINING]]),0)</f>
        <v>0</v>
      </c>
      <c r="Q360" s="100">
        <f>IF(DataCollect[[#This Row],[Current Condition]]="Fair",(-0.5*LifeExpect[[#This Row],[LIFE REMAINING]]),0)</f>
        <v>0</v>
      </c>
      <c r="R360" s="100">
        <f t="shared" si="17"/>
        <v>0</v>
      </c>
      <c r="S360" s="100">
        <f>IF((LifeExpect[[#This Row],[NORMAL]]-('1. Basic Information'!$F$7-DataCollect[[#This Row],[Installation Year]]))&gt;0, LifeExpect[[#This Row],[NORMAL]]-('1. Basic Information'!$F$7-DataCollect[[#This Row],[Installation Year]]), 0)</f>
        <v>0</v>
      </c>
      <c r="T360" s="100">
        <f t="shared" si="18"/>
        <v>0</v>
      </c>
      <c r="U360" s="100">
        <f t="shared" si="19"/>
        <v>0</v>
      </c>
    </row>
    <row r="361" spans="1:21" x14ac:dyDescent="0.25">
      <c r="A361" s="100">
        <f>IF(DataCollect[[#This Row],[Category]]="Pump",15,0)</f>
        <v>0</v>
      </c>
      <c r="B361" s="100">
        <f>IF(DataCollect[[#This Row],[Category]]="Hydrant",50,0)</f>
        <v>0</v>
      </c>
      <c r="C361" s="100">
        <f>IF(DataCollect[[#This Row],[Category]]="Meter",15,0)</f>
        <v>0</v>
      </c>
      <c r="D361" s="100">
        <f>IF(DataCollect[[#This Row],[Category]]="Pipe",35,0)</f>
        <v>0</v>
      </c>
      <c r="E361" s="100">
        <f>IF(DataCollect[[#This Row],[Category]]="Source",35,0)</f>
        <v>0</v>
      </c>
      <c r="F361" s="100">
        <f>IF(DataCollect[[#This Row],[Category]]="Tank",50,0)</f>
        <v>0</v>
      </c>
      <c r="G361" s="100">
        <f>IF(DataCollect[[#This Row],[Category]]="Analytical",10,0)</f>
        <v>0</v>
      </c>
      <c r="H361" s="100">
        <f>IF(DataCollect[[#This Row],[Category]]="Treatment",10,0)</f>
        <v>0</v>
      </c>
      <c r="I361" s="100">
        <f>IF(DataCollect[[#This Row],[Category]]="Valve",35,0)</f>
        <v>0</v>
      </c>
      <c r="J361" s="100">
        <f>IF(DataCollect[[#This Row],[Category]]="Control",15,0)</f>
        <v>0</v>
      </c>
      <c r="K361" s="100">
        <f>IF(DataCollect[[#This Row],[Category]]="Safety",10,0)</f>
        <v>0</v>
      </c>
      <c r="L361" s="100">
        <f>IF(DataCollect[[#This Row],[Category]]="Building",50,0)</f>
        <v>0</v>
      </c>
      <c r="M361" s="100">
        <f>IF(DataCollect[[#This Row],[Category]]="Vehicle",8,0)</f>
        <v>0</v>
      </c>
      <c r="N361" s="100">
        <f>IF(DataCollect[[#This Row],[Category]]="Generators",20,0)</f>
        <v>0</v>
      </c>
      <c r="O361" s="100">
        <f>IF(DataCollect[[#This Row],[Category]]="Other",15,0)</f>
        <v>0</v>
      </c>
      <c r="P361" s="100">
        <f>IF(DataCollect[[#This Row],[Current Condition]]="Bad",(-1*LifeExpect[[#This Row],[LIFE REMAINING]]),0)</f>
        <v>0</v>
      </c>
      <c r="Q361" s="100">
        <f>IF(DataCollect[[#This Row],[Current Condition]]="Fair",(-0.5*LifeExpect[[#This Row],[LIFE REMAINING]]),0)</f>
        <v>0</v>
      </c>
      <c r="R361" s="100">
        <f t="shared" si="17"/>
        <v>0</v>
      </c>
      <c r="S361" s="100">
        <f>IF((LifeExpect[[#This Row],[NORMAL]]-('1. Basic Information'!$F$7-DataCollect[[#This Row],[Installation Year]]))&gt;0, LifeExpect[[#This Row],[NORMAL]]-('1. Basic Information'!$F$7-DataCollect[[#This Row],[Installation Year]]), 0)</f>
        <v>0</v>
      </c>
      <c r="T361" s="100">
        <f t="shared" si="18"/>
        <v>0</v>
      </c>
      <c r="U361" s="100">
        <f t="shared" si="19"/>
        <v>0</v>
      </c>
    </row>
    <row r="362" spans="1:21" x14ac:dyDescent="0.25">
      <c r="A362" s="100">
        <f>IF(DataCollect[[#This Row],[Category]]="Pump",15,0)</f>
        <v>0</v>
      </c>
      <c r="B362" s="100">
        <f>IF(DataCollect[[#This Row],[Category]]="Hydrant",50,0)</f>
        <v>0</v>
      </c>
      <c r="C362" s="100">
        <f>IF(DataCollect[[#This Row],[Category]]="Meter",15,0)</f>
        <v>0</v>
      </c>
      <c r="D362" s="100">
        <f>IF(DataCollect[[#This Row],[Category]]="Pipe",35,0)</f>
        <v>0</v>
      </c>
      <c r="E362" s="100">
        <f>IF(DataCollect[[#This Row],[Category]]="Source",35,0)</f>
        <v>0</v>
      </c>
      <c r="F362" s="100">
        <f>IF(DataCollect[[#This Row],[Category]]="Tank",50,0)</f>
        <v>0</v>
      </c>
      <c r="G362" s="100">
        <f>IF(DataCollect[[#This Row],[Category]]="Analytical",10,0)</f>
        <v>0</v>
      </c>
      <c r="H362" s="100">
        <f>IF(DataCollect[[#This Row],[Category]]="Treatment",10,0)</f>
        <v>0</v>
      </c>
      <c r="I362" s="100">
        <f>IF(DataCollect[[#This Row],[Category]]="Valve",35,0)</f>
        <v>0</v>
      </c>
      <c r="J362" s="100">
        <f>IF(DataCollect[[#This Row],[Category]]="Control",15,0)</f>
        <v>0</v>
      </c>
      <c r="K362" s="100">
        <f>IF(DataCollect[[#This Row],[Category]]="Safety",10,0)</f>
        <v>0</v>
      </c>
      <c r="L362" s="100">
        <f>IF(DataCollect[[#This Row],[Category]]="Building",50,0)</f>
        <v>0</v>
      </c>
      <c r="M362" s="100">
        <f>IF(DataCollect[[#This Row],[Category]]="Vehicle",8,0)</f>
        <v>0</v>
      </c>
      <c r="N362" s="100">
        <f>IF(DataCollect[[#This Row],[Category]]="Generators",20,0)</f>
        <v>0</v>
      </c>
      <c r="O362" s="100">
        <f>IF(DataCollect[[#This Row],[Category]]="Other",15,0)</f>
        <v>0</v>
      </c>
      <c r="P362" s="100">
        <f>IF(DataCollect[[#This Row],[Current Condition]]="Bad",(-1*LifeExpect[[#This Row],[LIFE REMAINING]]),0)</f>
        <v>0</v>
      </c>
      <c r="Q362" s="100">
        <f>IF(DataCollect[[#This Row],[Current Condition]]="Fair",(-0.5*LifeExpect[[#This Row],[LIFE REMAINING]]),0)</f>
        <v>0</v>
      </c>
      <c r="R362" s="100">
        <f t="shared" si="17"/>
        <v>0</v>
      </c>
      <c r="S362" s="100">
        <f>IF((LifeExpect[[#This Row],[NORMAL]]-('1. Basic Information'!$F$7-DataCollect[[#This Row],[Installation Year]]))&gt;0, LifeExpect[[#This Row],[NORMAL]]-('1. Basic Information'!$F$7-DataCollect[[#This Row],[Installation Year]]), 0)</f>
        <v>0</v>
      </c>
      <c r="T362" s="100">
        <f t="shared" si="18"/>
        <v>0</v>
      </c>
      <c r="U362" s="100">
        <f t="shared" si="19"/>
        <v>0</v>
      </c>
    </row>
    <row r="363" spans="1:21" x14ac:dyDescent="0.25">
      <c r="A363" s="100">
        <f>IF(DataCollect[[#This Row],[Category]]="Pump",15,0)</f>
        <v>0</v>
      </c>
      <c r="B363" s="100">
        <f>IF(DataCollect[[#This Row],[Category]]="Hydrant",50,0)</f>
        <v>0</v>
      </c>
      <c r="C363" s="100">
        <f>IF(DataCollect[[#This Row],[Category]]="Meter",15,0)</f>
        <v>0</v>
      </c>
      <c r="D363" s="100">
        <f>IF(DataCollect[[#This Row],[Category]]="Pipe",35,0)</f>
        <v>0</v>
      </c>
      <c r="E363" s="100">
        <f>IF(DataCollect[[#This Row],[Category]]="Source",35,0)</f>
        <v>0</v>
      </c>
      <c r="F363" s="100">
        <f>IF(DataCollect[[#This Row],[Category]]="Tank",50,0)</f>
        <v>0</v>
      </c>
      <c r="G363" s="100">
        <f>IF(DataCollect[[#This Row],[Category]]="Analytical",10,0)</f>
        <v>0</v>
      </c>
      <c r="H363" s="100">
        <f>IF(DataCollect[[#This Row],[Category]]="Treatment",10,0)</f>
        <v>0</v>
      </c>
      <c r="I363" s="100">
        <f>IF(DataCollect[[#This Row],[Category]]="Valve",35,0)</f>
        <v>0</v>
      </c>
      <c r="J363" s="100">
        <f>IF(DataCollect[[#This Row],[Category]]="Control",15,0)</f>
        <v>0</v>
      </c>
      <c r="K363" s="100">
        <f>IF(DataCollect[[#This Row],[Category]]="Safety",10,0)</f>
        <v>0</v>
      </c>
      <c r="L363" s="100">
        <f>IF(DataCollect[[#This Row],[Category]]="Building",50,0)</f>
        <v>0</v>
      </c>
      <c r="M363" s="100">
        <f>IF(DataCollect[[#This Row],[Category]]="Vehicle",8,0)</f>
        <v>0</v>
      </c>
      <c r="N363" s="100">
        <f>IF(DataCollect[[#This Row],[Category]]="Generators",20,0)</f>
        <v>0</v>
      </c>
      <c r="O363" s="100">
        <f>IF(DataCollect[[#This Row],[Category]]="Other",15,0)</f>
        <v>0</v>
      </c>
      <c r="P363" s="100">
        <f>IF(DataCollect[[#This Row],[Current Condition]]="Bad",(-1*LifeExpect[[#This Row],[LIFE REMAINING]]),0)</f>
        <v>0</v>
      </c>
      <c r="Q363" s="100">
        <f>IF(DataCollect[[#This Row],[Current Condition]]="Fair",(-0.5*LifeExpect[[#This Row],[LIFE REMAINING]]),0)</f>
        <v>0</v>
      </c>
      <c r="R363" s="100">
        <f t="shared" si="17"/>
        <v>0</v>
      </c>
      <c r="S363" s="100">
        <f>IF((LifeExpect[[#This Row],[NORMAL]]-('1. Basic Information'!$F$7-DataCollect[[#This Row],[Installation Year]]))&gt;0, LifeExpect[[#This Row],[NORMAL]]-('1. Basic Information'!$F$7-DataCollect[[#This Row],[Installation Year]]), 0)</f>
        <v>0</v>
      </c>
      <c r="T363" s="100">
        <f t="shared" si="18"/>
        <v>0</v>
      </c>
      <c r="U363" s="100">
        <f t="shared" si="19"/>
        <v>0</v>
      </c>
    </row>
    <row r="364" spans="1:21" x14ac:dyDescent="0.25">
      <c r="A364" s="100">
        <f>IF(DataCollect[[#This Row],[Category]]="Pump",15,0)</f>
        <v>0</v>
      </c>
      <c r="B364" s="100">
        <f>IF(DataCollect[[#This Row],[Category]]="Hydrant",50,0)</f>
        <v>0</v>
      </c>
      <c r="C364" s="100">
        <f>IF(DataCollect[[#This Row],[Category]]="Meter",15,0)</f>
        <v>0</v>
      </c>
      <c r="D364" s="100">
        <f>IF(DataCollect[[#This Row],[Category]]="Pipe",35,0)</f>
        <v>0</v>
      </c>
      <c r="E364" s="100">
        <f>IF(DataCollect[[#This Row],[Category]]="Source",35,0)</f>
        <v>0</v>
      </c>
      <c r="F364" s="100">
        <f>IF(DataCollect[[#This Row],[Category]]="Tank",50,0)</f>
        <v>0</v>
      </c>
      <c r="G364" s="100">
        <f>IF(DataCollect[[#This Row],[Category]]="Analytical",10,0)</f>
        <v>0</v>
      </c>
      <c r="H364" s="100">
        <f>IF(DataCollect[[#This Row],[Category]]="Treatment",10,0)</f>
        <v>0</v>
      </c>
      <c r="I364" s="100">
        <f>IF(DataCollect[[#This Row],[Category]]="Valve",35,0)</f>
        <v>0</v>
      </c>
      <c r="J364" s="100">
        <f>IF(DataCollect[[#This Row],[Category]]="Control",15,0)</f>
        <v>0</v>
      </c>
      <c r="K364" s="100">
        <f>IF(DataCollect[[#This Row],[Category]]="Safety",10,0)</f>
        <v>0</v>
      </c>
      <c r="L364" s="100">
        <f>IF(DataCollect[[#This Row],[Category]]="Building",50,0)</f>
        <v>0</v>
      </c>
      <c r="M364" s="100">
        <f>IF(DataCollect[[#This Row],[Category]]="Vehicle",8,0)</f>
        <v>0</v>
      </c>
      <c r="N364" s="100">
        <f>IF(DataCollect[[#This Row],[Category]]="Generators",20,0)</f>
        <v>0</v>
      </c>
      <c r="O364" s="100">
        <f>IF(DataCollect[[#This Row],[Category]]="Other",15,0)</f>
        <v>0</v>
      </c>
      <c r="P364" s="100">
        <f>IF(DataCollect[[#This Row],[Current Condition]]="Bad",(-1*LifeExpect[[#This Row],[LIFE REMAINING]]),0)</f>
        <v>0</v>
      </c>
      <c r="Q364" s="100">
        <f>IF(DataCollect[[#This Row],[Current Condition]]="Fair",(-0.5*LifeExpect[[#This Row],[LIFE REMAINING]]),0)</f>
        <v>0</v>
      </c>
      <c r="R364" s="100">
        <f t="shared" si="17"/>
        <v>0</v>
      </c>
      <c r="S364" s="100">
        <f>IF((LifeExpect[[#This Row],[NORMAL]]-('1. Basic Information'!$F$7-DataCollect[[#This Row],[Installation Year]]))&gt;0, LifeExpect[[#This Row],[NORMAL]]-('1. Basic Information'!$F$7-DataCollect[[#This Row],[Installation Year]]), 0)</f>
        <v>0</v>
      </c>
      <c r="T364" s="100">
        <f t="shared" si="18"/>
        <v>0</v>
      </c>
      <c r="U364" s="100">
        <f t="shared" si="19"/>
        <v>0</v>
      </c>
    </row>
    <row r="365" spans="1:21" x14ac:dyDescent="0.25">
      <c r="A365" s="100">
        <f>IF(DataCollect[[#This Row],[Category]]="Pump",15,0)</f>
        <v>0</v>
      </c>
      <c r="B365" s="100">
        <f>IF(DataCollect[[#This Row],[Category]]="Hydrant",50,0)</f>
        <v>0</v>
      </c>
      <c r="C365" s="100">
        <f>IF(DataCollect[[#This Row],[Category]]="Meter",15,0)</f>
        <v>0</v>
      </c>
      <c r="D365" s="100">
        <f>IF(DataCollect[[#This Row],[Category]]="Pipe",35,0)</f>
        <v>0</v>
      </c>
      <c r="E365" s="100">
        <f>IF(DataCollect[[#This Row],[Category]]="Source",35,0)</f>
        <v>0</v>
      </c>
      <c r="F365" s="100">
        <f>IF(DataCollect[[#This Row],[Category]]="Tank",50,0)</f>
        <v>0</v>
      </c>
      <c r="G365" s="100">
        <f>IF(DataCollect[[#This Row],[Category]]="Analytical",10,0)</f>
        <v>0</v>
      </c>
      <c r="H365" s="100">
        <f>IF(DataCollect[[#This Row],[Category]]="Treatment",10,0)</f>
        <v>0</v>
      </c>
      <c r="I365" s="100">
        <f>IF(DataCollect[[#This Row],[Category]]="Valve",35,0)</f>
        <v>0</v>
      </c>
      <c r="J365" s="100">
        <f>IF(DataCollect[[#This Row],[Category]]="Control",15,0)</f>
        <v>0</v>
      </c>
      <c r="K365" s="100">
        <f>IF(DataCollect[[#This Row],[Category]]="Safety",10,0)</f>
        <v>0</v>
      </c>
      <c r="L365" s="100">
        <f>IF(DataCollect[[#This Row],[Category]]="Building",50,0)</f>
        <v>0</v>
      </c>
      <c r="M365" s="100">
        <f>IF(DataCollect[[#This Row],[Category]]="Vehicle",8,0)</f>
        <v>0</v>
      </c>
      <c r="N365" s="100">
        <f>IF(DataCollect[[#This Row],[Category]]="Generators",20,0)</f>
        <v>0</v>
      </c>
      <c r="O365" s="100">
        <f>IF(DataCollect[[#This Row],[Category]]="Other",15,0)</f>
        <v>0</v>
      </c>
      <c r="P365" s="100">
        <f>IF(DataCollect[[#This Row],[Current Condition]]="Bad",(-1*LifeExpect[[#This Row],[LIFE REMAINING]]),0)</f>
        <v>0</v>
      </c>
      <c r="Q365" s="100">
        <f>IF(DataCollect[[#This Row],[Current Condition]]="Fair",(-0.5*LifeExpect[[#This Row],[LIFE REMAINING]]),0)</f>
        <v>0</v>
      </c>
      <c r="R365" s="100">
        <f t="shared" si="17"/>
        <v>0</v>
      </c>
      <c r="S365" s="100">
        <f>IF((LifeExpect[[#This Row],[NORMAL]]-('1. Basic Information'!$F$7-DataCollect[[#This Row],[Installation Year]]))&gt;0, LifeExpect[[#This Row],[NORMAL]]-('1. Basic Information'!$F$7-DataCollect[[#This Row],[Installation Year]]), 0)</f>
        <v>0</v>
      </c>
      <c r="T365" s="100">
        <f t="shared" si="18"/>
        <v>0</v>
      </c>
      <c r="U365" s="100">
        <f t="shared" si="19"/>
        <v>0</v>
      </c>
    </row>
    <row r="366" spans="1:21" x14ac:dyDescent="0.25">
      <c r="A366" s="100">
        <f>IF(DataCollect[[#This Row],[Category]]="Pump",15,0)</f>
        <v>0</v>
      </c>
      <c r="B366" s="100">
        <f>IF(DataCollect[[#This Row],[Category]]="Hydrant",50,0)</f>
        <v>0</v>
      </c>
      <c r="C366" s="100">
        <f>IF(DataCollect[[#This Row],[Category]]="Meter",15,0)</f>
        <v>0</v>
      </c>
      <c r="D366" s="100">
        <f>IF(DataCollect[[#This Row],[Category]]="Pipe",35,0)</f>
        <v>0</v>
      </c>
      <c r="E366" s="100">
        <f>IF(DataCollect[[#This Row],[Category]]="Source",35,0)</f>
        <v>0</v>
      </c>
      <c r="F366" s="100">
        <f>IF(DataCollect[[#This Row],[Category]]="Tank",50,0)</f>
        <v>0</v>
      </c>
      <c r="G366" s="100">
        <f>IF(DataCollect[[#This Row],[Category]]="Analytical",10,0)</f>
        <v>0</v>
      </c>
      <c r="H366" s="100">
        <f>IF(DataCollect[[#This Row],[Category]]="Treatment",10,0)</f>
        <v>0</v>
      </c>
      <c r="I366" s="100">
        <f>IF(DataCollect[[#This Row],[Category]]="Valve",35,0)</f>
        <v>0</v>
      </c>
      <c r="J366" s="100">
        <f>IF(DataCollect[[#This Row],[Category]]="Control",15,0)</f>
        <v>0</v>
      </c>
      <c r="K366" s="100">
        <f>IF(DataCollect[[#This Row],[Category]]="Safety",10,0)</f>
        <v>0</v>
      </c>
      <c r="L366" s="100">
        <f>IF(DataCollect[[#This Row],[Category]]="Building",50,0)</f>
        <v>0</v>
      </c>
      <c r="M366" s="100">
        <f>IF(DataCollect[[#This Row],[Category]]="Vehicle",8,0)</f>
        <v>0</v>
      </c>
      <c r="N366" s="100">
        <f>IF(DataCollect[[#This Row],[Category]]="Generators",20,0)</f>
        <v>0</v>
      </c>
      <c r="O366" s="100">
        <f>IF(DataCollect[[#This Row],[Category]]="Other",15,0)</f>
        <v>0</v>
      </c>
      <c r="P366" s="100">
        <f>IF(DataCollect[[#This Row],[Current Condition]]="Bad",(-1*LifeExpect[[#This Row],[LIFE REMAINING]]),0)</f>
        <v>0</v>
      </c>
      <c r="Q366" s="100">
        <f>IF(DataCollect[[#This Row],[Current Condition]]="Fair",(-0.5*LifeExpect[[#This Row],[LIFE REMAINING]]),0)</f>
        <v>0</v>
      </c>
      <c r="R366" s="100">
        <f t="shared" si="17"/>
        <v>0</v>
      </c>
      <c r="S366" s="100">
        <f>IF((LifeExpect[[#This Row],[NORMAL]]-('1. Basic Information'!$F$7-DataCollect[[#This Row],[Installation Year]]))&gt;0, LifeExpect[[#This Row],[NORMAL]]-('1. Basic Information'!$F$7-DataCollect[[#This Row],[Installation Year]]), 0)</f>
        <v>0</v>
      </c>
      <c r="T366" s="100">
        <f t="shared" si="18"/>
        <v>0</v>
      </c>
      <c r="U366" s="100">
        <f t="shared" si="19"/>
        <v>0</v>
      </c>
    </row>
    <row r="367" spans="1:21" x14ac:dyDescent="0.25">
      <c r="A367" s="100">
        <f>IF(DataCollect[[#This Row],[Category]]="Pump",15,0)</f>
        <v>0</v>
      </c>
      <c r="B367" s="100">
        <f>IF(DataCollect[[#This Row],[Category]]="Hydrant",50,0)</f>
        <v>0</v>
      </c>
      <c r="C367" s="100">
        <f>IF(DataCollect[[#This Row],[Category]]="Meter",15,0)</f>
        <v>0</v>
      </c>
      <c r="D367" s="100">
        <f>IF(DataCollect[[#This Row],[Category]]="Pipe",35,0)</f>
        <v>0</v>
      </c>
      <c r="E367" s="100">
        <f>IF(DataCollect[[#This Row],[Category]]="Source",35,0)</f>
        <v>0</v>
      </c>
      <c r="F367" s="100">
        <f>IF(DataCollect[[#This Row],[Category]]="Tank",50,0)</f>
        <v>0</v>
      </c>
      <c r="G367" s="100">
        <f>IF(DataCollect[[#This Row],[Category]]="Analytical",10,0)</f>
        <v>0</v>
      </c>
      <c r="H367" s="100">
        <f>IF(DataCollect[[#This Row],[Category]]="Treatment",10,0)</f>
        <v>0</v>
      </c>
      <c r="I367" s="100">
        <f>IF(DataCollect[[#This Row],[Category]]="Valve",35,0)</f>
        <v>0</v>
      </c>
      <c r="J367" s="100">
        <f>IF(DataCollect[[#This Row],[Category]]="Control",15,0)</f>
        <v>0</v>
      </c>
      <c r="K367" s="100">
        <f>IF(DataCollect[[#This Row],[Category]]="Safety",10,0)</f>
        <v>0</v>
      </c>
      <c r="L367" s="100">
        <f>IF(DataCollect[[#This Row],[Category]]="Building",50,0)</f>
        <v>0</v>
      </c>
      <c r="M367" s="100">
        <f>IF(DataCollect[[#This Row],[Category]]="Vehicle",8,0)</f>
        <v>0</v>
      </c>
      <c r="N367" s="100">
        <f>IF(DataCollect[[#This Row],[Category]]="Generators",20,0)</f>
        <v>0</v>
      </c>
      <c r="O367" s="100">
        <f>IF(DataCollect[[#This Row],[Category]]="Other",15,0)</f>
        <v>0</v>
      </c>
      <c r="P367" s="100">
        <f>IF(DataCollect[[#This Row],[Current Condition]]="Bad",(-1*LifeExpect[[#This Row],[LIFE REMAINING]]),0)</f>
        <v>0</v>
      </c>
      <c r="Q367" s="100">
        <f>IF(DataCollect[[#This Row],[Current Condition]]="Fair",(-0.5*LifeExpect[[#This Row],[LIFE REMAINING]]),0)</f>
        <v>0</v>
      </c>
      <c r="R367" s="100">
        <f t="shared" si="17"/>
        <v>0</v>
      </c>
      <c r="S367" s="100">
        <f>IF((LifeExpect[[#This Row],[NORMAL]]-('1. Basic Information'!$F$7-DataCollect[[#This Row],[Installation Year]]))&gt;0, LifeExpect[[#This Row],[NORMAL]]-('1. Basic Information'!$F$7-DataCollect[[#This Row],[Installation Year]]), 0)</f>
        <v>0</v>
      </c>
      <c r="T367" s="100">
        <f t="shared" si="18"/>
        <v>0</v>
      </c>
      <c r="U367" s="100">
        <f t="shared" si="19"/>
        <v>0</v>
      </c>
    </row>
    <row r="368" spans="1:21" x14ac:dyDescent="0.25">
      <c r="A368" s="100">
        <f>IF(DataCollect[[#This Row],[Category]]="Pump",15,0)</f>
        <v>0</v>
      </c>
      <c r="B368" s="100">
        <f>IF(DataCollect[[#This Row],[Category]]="Hydrant",50,0)</f>
        <v>0</v>
      </c>
      <c r="C368" s="100">
        <f>IF(DataCollect[[#This Row],[Category]]="Meter",15,0)</f>
        <v>0</v>
      </c>
      <c r="D368" s="100">
        <f>IF(DataCollect[[#This Row],[Category]]="Pipe",35,0)</f>
        <v>0</v>
      </c>
      <c r="E368" s="100">
        <f>IF(DataCollect[[#This Row],[Category]]="Source",35,0)</f>
        <v>0</v>
      </c>
      <c r="F368" s="100">
        <f>IF(DataCollect[[#This Row],[Category]]="Tank",50,0)</f>
        <v>0</v>
      </c>
      <c r="G368" s="100">
        <f>IF(DataCollect[[#This Row],[Category]]="Analytical",10,0)</f>
        <v>0</v>
      </c>
      <c r="H368" s="100">
        <f>IF(DataCollect[[#This Row],[Category]]="Treatment",10,0)</f>
        <v>0</v>
      </c>
      <c r="I368" s="100">
        <f>IF(DataCollect[[#This Row],[Category]]="Valve",35,0)</f>
        <v>0</v>
      </c>
      <c r="J368" s="100">
        <f>IF(DataCollect[[#This Row],[Category]]="Control",15,0)</f>
        <v>0</v>
      </c>
      <c r="K368" s="100">
        <f>IF(DataCollect[[#This Row],[Category]]="Safety",10,0)</f>
        <v>0</v>
      </c>
      <c r="L368" s="100">
        <f>IF(DataCollect[[#This Row],[Category]]="Building",50,0)</f>
        <v>0</v>
      </c>
      <c r="M368" s="100">
        <f>IF(DataCollect[[#This Row],[Category]]="Vehicle",8,0)</f>
        <v>0</v>
      </c>
      <c r="N368" s="100">
        <f>IF(DataCollect[[#This Row],[Category]]="Generators",20,0)</f>
        <v>0</v>
      </c>
      <c r="O368" s="100">
        <f>IF(DataCollect[[#This Row],[Category]]="Other",15,0)</f>
        <v>0</v>
      </c>
      <c r="P368" s="100">
        <f>IF(DataCollect[[#This Row],[Current Condition]]="Bad",(-1*LifeExpect[[#This Row],[LIFE REMAINING]]),0)</f>
        <v>0</v>
      </c>
      <c r="Q368" s="100">
        <f>IF(DataCollect[[#This Row],[Current Condition]]="Fair",(-0.5*LifeExpect[[#This Row],[LIFE REMAINING]]),0)</f>
        <v>0</v>
      </c>
      <c r="R368" s="100">
        <f t="shared" si="17"/>
        <v>0</v>
      </c>
      <c r="S368" s="100">
        <f>IF((LifeExpect[[#This Row],[NORMAL]]-('1. Basic Information'!$F$7-DataCollect[[#This Row],[Installation Year]]))&gt;0, LifeExpect[[#This Row],[NORMAL]]-('1. Basic Information'!$F$7-DataCollect[[#This Row],[Installation Year]]), 0)</f>
        <v>0</v>
      </c>
      <c r="T368" s="100">
        <f t="shared" si="18"/>
        <v>0</v>
      </c>
      <c r="U368" s="100">
        <f t="shared" si="19"/>
        <v>0</v>
      </c>
    </row>
    <row r="369" spans="1:21" x14ac:dyDescent="0.25">
      <c r="A369" s="100">
        <f>IF(DataCollect[[#This Row],[Category]]="Pump",15,0)</f>
        <v>0</v>
      </c>
      <c r="B369" s="100">
        <f>IF(DataCollect[[#This Row],[Category]]="Hydrant",50,0)</f>
        <v>0</v>
      </c>
      <c r="C369" s="100">
        <f>IF(DataCollect[[#This Row],[Category]]="Meter",15,0)</f>
        <v>0</v>
      </c>
      <c r="D369" s="100">
        <f>IF(DataCollect[[#This Row],[Category]]="Pipe",35,0)</f>
        <v>0</v>
      </c>
      <c r="E369" s="100">
        <f>IF(DataCollect[[#This Row],[Category]]="Source",35,0)</f>
        <v>0</v>
      </c>
      <c r="F369" s="100">
        <f>IF(DataCollect[[#This Row],[Category]]="Tank",50,0)</f>
        <v>0</v>
      </c>
      <c r="G369" s="100">
        <f>IF(DataCollect[[#This Row],[Category]]="Analytical",10,0)</f>
        <v>0</v>
      </c>
      <c r="H369" s="100">
        <f>IF(DataCollect[[#This Row],[Category]]="Treatment",10,0)</f>
        <v>0</v>
      </c>
      <c r="I369" s="100">
        <f>IF(DataCollect[[#This Row],[Category]]="Valve",35,0)</f>
        <v>0</v>
      </c>
      <c r="J369" s="100">
        <f>IF(DataCollect[[#This Row],[Category]]="Control",15,0)</f>
        <v>0</v>
      </c>
      <c r="K369" s="100">
        <f>IF(DataCollect[[#This Row],[Category]]="Safety",10,0)</f>
        <v>0</v>
      </c>
      <c r="L369" s="100">
        <f>IF(DataCollect[[#This Row],[Category]]="Building",50,0)</f>
        <v>0</v>
      </c>
      <c r="M369" s="100">
        <f>IF(DataCollect[[#This Row],[Category]]="Vehicle",8,0)</f>
        <v>0</v>
      </c>
      <c r="N369" s="100">
        <f>IF(DataCollect[[#This Row],[Category]]="Generators",20,0)</f>
        <v>0</v>
      </c>
      <c r="O369" s="100">
        <f>IF(DataCollect[[#This Row],[Category]]="Other",15,0)</f>
        <v>0</v>
      </c>
      <c r="P369" s="100">
        <f>IF(DataCollect[[#This Row],[Current Condition]]="Bad",(-1*LifeExpect[[#This Row],[LIFE REMAINING]]),0)</f>
        <v>0</v>
      </c>
      <c r="Q369" s="100">
        <f>IF(DataCollect[[#This Row],[Current Condition]]="Fair",(-0.5*LifeExpect[[#This Row],[LIFE REMAINING]]),0)</f>
        <v>0</v>
      </c>
      <c r="R369" s="100">
        <f t="shared" si="17"/>
        <v>0</v>
      </c>
      <c r="S369" s="100">
        <f>IF((LifeExpect[[#This Row],[NORMAL]]-('1. Basic Information'!$F$7-DataCollect[[#This Row],[Installation Year]]))&gt;0, LifeExpect[[#This Row],[NORMAL]]-('1. Basic Information'!$F$7-DataCollect[[#This Row],[Installation Year]]), 0)</f>
        <v>0</v>
      </c>
      <c r="T369" s="100">
        <f t="shared" si="18"/>
        <v>0</v>
      </c>
      <c r="U369" s="100">
        <f t="shared" si="19"/>
        <v>0</v>
      </c>
    </row>
    <row r="370" spans="1:21" x14ac:dyDescent="0.25">
      <c r="A370" s="100">
        <f>IF(DataCollect[[#This Row],[Category]]="Pump",15,0)</f>
        <v>0</v>
      </c>
      <c r="B370" s="100">
        <f>IF(DataCollect[[#This Row],[Category]]="Hydrant",50,0)</f>
        <v>0</v>
      </c>
      <c r="C370" s="100">
        <f>IF(DataCollect[[#This Row],[Category]]="Meter",15,0)</f>
        <v>0</v>
      </c>
      <c r="D370" s="100">
        <f>IF(DataCollect[[#This Row],[Category]]="Pipe",35,0)</f>
        <v>0</v>
      </c>
      <c r="E370" s="100">
        <f>IF(DataCollect[[#This Row],[Category]]="Source",35,0)</f>
        <v>0</v>
      </c>
      <c r="F370" s="100">
        <f>IF(DataCollect[[#This Row],[Category]]="Tank",50,0)</f>
        <v>0</v>
      </c>
      <c r="G370" s="100">
        <f>IF(DataCollect[[#This Row],[Category]]="Analytical",10,0)</f>
        <v>0</v>
      </c>
      <c r="H370" s="100">
        <f>IF(DataCollect[[#This Row],[Category]]="Treatment",10,0)</f>
        <v>0</v>
      </c>
      <c r="I370" s="100">
        <f>IF(DataCollect[[#This Row],[Category]]="Valve",35,0)</f>
        <v>0</v>
      </c>
      <c r="J370" s="100">
        <f>IF(DataCollect[[#This Row],[Category]]="Control",15,0)</f>
        <v>0</v>
      </c>
      <c r="K370" s="100">
        <f>IF(DataCollect[[#This Row],[Category]]="Safety",10,0)</f>
        <v>0</v>
      </c>
      <c r="L370" s="100">
        <f>IF(DataCollect[[#This Row],[Category]]="Building",50,0)</f>
        <v>0</v>
      </c>
      <c r="M370" s="100">
        <f>IF(DataCollect[[#This Row],[Category]]="Vehicle",8,0)</f>
        <v>0</v>
      </c>
      <c r="N370" s="100">
        <f>IF(DataCollect[[#This Row],[Category]]="Generators",20,0)</f>
        <v>0</v>
      </c>
      <c r="O370" s="100">
        <f>IF(DataCollect[[#This Row],[Category]]="Other",15,0)</f>
        <v>0</v>
      </c>
      <c r="P370" s="100">
        <f>IF(DataCollect[[#This Row],[Current Condition]]="Bad",(-1*LifeExpect[[#This Row],[LIFE REMAINING]]),0)</f>
        <v>0</v>
      </c>
      <c r="Q370" s="100">
        <f>IF(DataCollect[[#This Row],[Current Condition]]="Fair",(-0.5*LifeExpect[[#This Row],[LIFE REMAINING]]),0)</f>
        <v>0</v>
      </c>
      <c r="R370" s="100">
        <f t="shared" si="17"/>
        <v>0</v>
      </c>
      <c r="S370" s="100">
        <f>IF((LifeExpect[[#This Row],[NORMAL]]-('1. Basic Information'!$F$7-DataCollect[[#This Row],[Installation Year]]))&gt;0, LifeExpect[[#This Row],[NORMAL]]-('1. Basic Information'!$F$7-DataCollect[[#This Row],[Installation Year]]), 0)</f>
        <v>0</v>
      </c>
      <c r="T370" s="100">
        <f t="shared" si="18"/>
        <v>0</v>
      </c>
      <c r="U370" s="100">
        <f t="shared" si="19"/>
        <v>0</v>
      </c>
    </row>
    <row r="371" spans="1:21" x14ac:dyDescent="0.25">
      <c r="A371" s="100">
        <f>IF(DataCollect[[#This Row],[Category]]="Pump",15,0)</f>
        <v>0</v>
      </c>
      <c r="B371" s="100">
        <f>IF(DataCollect[[#This Row],[Category]]="Hydrant",50,0)</f>
        <v>0</v>
      </c>
      <c r="C371" s="100">
        <f>IF(DataCollect[[#This Row],[Category]]="Meter",15,0)</f>
        <v>0</v>
      </c>
      <c r="D371" s="100">
        <f>IF(DataCollect[[#This Row],[Category]]="Pipe",35,0)</f>
        <v>0</v>
      </c>
      <c r="E371" s="100">
        <f>IF(DataCollect[[#This Row],[Category]]="Source",35,0)</f>
        <v>0</v>
      </c>
      <c r="F371" s="100">
        <f>IF(DataCollect[[#This Row],[Category]]="Tank",50,0)</f>
        <v>0</v>
      </c>
      <c r="G371" s="100">
        <f>IF(DataCollect[[#This Row],[Category]]="Analytical",10,0)</f>
        <v>0</v>
      </c>
      <c r="H371" s="100">
        <f>IF(DataCollect[[#This Row],[Category]]="Treatment",10,0)</f>
        <v>0</v>
      </c>
      <c r="I371" s="100">
        <f>IF(DataCollect[[#This Row],[Category]]="Valve",35,0)</f>
        <v>0</v>
      </c>
      <c r="J371" s="100">
        <f>IF(DataCollect[[#This Row],[Category]]="Control",15,0)</f>
        <v>0</v>
      </c>
      <c r="K371" s="100">
        <f>IF(DataCollect[[#This Row],[Category]]="Safety",10,0)</f>
        <v>0</v>
      </c>
      <c r="L371" s="100">
        <f>IF(DataCollect[[#This Row],[Category]]="Building",50,0)</f>
        <v>0</v>
      </c>
      <c r="M371" s="100">
        <f>IF(DataCollect[[#This Row],[Category]]="Vehicle",8,0)</f>
        <v>0</v>
      </c>
      <c r="N371" s="100">
        <f>IF(DataCollect[[#This Row],[Category]]="Generators",20,0)</f>
        <v>0</v>
      </c>
      <c r="O371" s="100">
        <f>IF(DataCollect[[#This Row],[Category]]="Other",15,0)</f>
        <v>0</v>
      </c>
      <c r="P371" s="100">
        <f>IF(DataCollect[[#This Row],[Current Condition]]="Bad",(-1*LifeExpect[[#This Row],[LIFE REMAINING]]),0)</f>
        <v>0</v>
      </c>
      <c r="Q371" s="100">
        <f>IF(DataCollect[[#This Row],[Current Condition]]="Fair",(-0.5*LifeExpect[[#This Row],[LIFE REMAINING]]),0)</f>
        <v>0</v>
      </c>
      <c r="R371" s="100">
        <f t="shared" si="17"/>
        <v>0</v>
      </c>
      <c r="S371" s="100">
        <f>IF((LifeExpect[[#This Row],[NORMAL]]-('1. Basic Information'!$F$7-DataCollect[[#This Row],[Installation Year]]))&gt;0, LifeExpect[[#This Row],[NORMAL]]-('1. Basic Information'!$F$7-DataCollect[[#This Row],[Installation Year]]), 0)</f>
        <v>0</v>
      </c>
      <c r="T371" s="100">
        <f t="shared" si="18"/>
        <v>0</v>
      </c>
      <c r="U371" s="100">
        <f t="shared" si="19"/>
        <v>0</v>
      </c>
    </row>
    <row r="372" spans="1:21" x14ac:dyDescent="0.25">
      <c r="A372" s="100">
        <f>IF(DataCollect[[#This Row],[Category]]="Pump",15,0)</f>
        <v>0</v>
      </c>
      <c r="B372" s="100">
        <f>IF(DataCollect[[#This Row],[Category]]="Hydrant",50,0)</f>
        <v>0</v>
      </c>
      <c r="C372" s="100">
        <f>IF(DataCollect[[#This Row],[Category]]="Meter",15,0)</f>
        <v>0</v>
      </c>
      <c r="D372" s="100">
        <f>IF(DataCollect[[#This Row],[Category]]="Pipe",35,0)</f>
        <v>0</v>
      </c>
      <c r="E372" s="100">
        <f>IF(DataCollect[[#This Row],[Category]]="Source",35,0)</f>
        <v>0</v>
      </c>
      <c r="F372" s="100">
        <f>IF(DataCollect[[#This Row],[Category]]="Tank",50,0)</f>
        <v>0</v>
      </c>
      <c r="G372" s="100">
        <f>IF(DataCollect[[#This Row],[Category]]="Analytical",10,0)</f>
        <v>0</v>
      </c>
      <c r="H372" s="100">
        <f>IF(DataCollect[[#This Row],[Category]]="Treatment",10,0)</f>
        <v>0</v>
      </c>
      <c r="I372" s="100">
        <f>IF(DataCollect[[#This Row],[Category]]="Valve",35,0)</f>
        <v>0</v>
      </c>
      <c r="J372" s="100">
        <f>IF(DataCollect[[#This Row],[Category]]="Control",15,0)</f>
        <v>0</v>
      </c>
      <c r="K372" s="100">
        <f>IF(DataCollect[[#This Row],[Category]]="Safety",10,0)</f>
        <v>0</v>
      </c>
      <c r="L372" s="100">
        <f>IF(DataCollect[[#This Row],[Category]]="Building",50,0)</f>
        <v>0</v>
      </c>
      <c r="M372" s="100">
        <f>IF(DataCollect[[#This Row],[Category]]="Vehicle",8,0)</f>
        <v>0</v>
      </c>
      <c r="N372" s="100">
        <f>IF(DataCollect[[#This Row],[Category]]="Generators",20,0)</f>
        <v>0</v>
      </c>
      <c r="O372" s="100">
        <f>IF(DataCollect[[#This Row],[Category]]="Other",15,0)</f>
        <v>0</v>
      </c>
      <c r="P372" s="100">
        <f>IF(DataCollect[[#This Row],[Current Condition]]="Bad",(-1*LifeExpect[[#This Row],[LIFE REMAINING]]),0)</f>
        <v>0</v>
      </c>
      <c r="Q372" s="100">
        <f>IF(DataCollect[[#This Row],[Current Condition]]="Fair",(-0.5*LifeExpect[[#This Row],[LIFE REMAINING]]),0)</f>
        <v>0</v>
      </c>
      <c r="R372" s="100">
        <f t="shared" si="17"/>
        <v>0</v>
      </c>
      <c r="S372" s="100">
        <f>IF((LifeExpect[[#This Row],[NORMAL]]-('1. Basic Information'!$F$7-DataCollect[[#This Row],[Installation Year]]))&gt;0, LifeExpect[[#This Row],[NORMAL]]-('1. Basic Information'!$F$7-DataCollect[[#This Row],[Installation Year]]), 0)</f>
        <v>0</v>
      </c>
      <c r="T372" s="100">
        <f t="shared" si="18"/>
        <v>0</v>
      </c>
      <c r="U372" s="100">
        <f t="shared" si="19"/>
        <v>0</v>
      </c>
    </row>
    <row r="373" spans="1:21" x14ac:dyDescent="0.25">
      <c r="A373" s="100">
        <f>IF(DataCollect[[#This Row],[Category]]="Pump",15,0)</f>
        <v>0</v>
      </c>
      <c r="B373" s="100">
        <f>IF(DataCollect[[#This Row],[Category]]="Hydrant",50,0)</f>
        <v>0</v>
      </c>
      <c r="C373" s="100">
        <f>IF(DataCollect[[#This Row],[Category]]="Meter",15,0)</f>
        <v>0</v>
      </c>
      <c r="D373" s="100">
        <f>IF(DataCollect[[#This Row],[Category]]="Pipe",35,0)</f>
        <v>0</v>
      </c>
      <c r="E373" s="100">
        <f>IF(DataCollect[[#This Row],[Category]]="Source",35,0)</f>
        <v>0</v>
      </c>
      <c r="F373" s="100">
        <f>IF(DataCollect[[#This Row],[Category]]="Tank",50,0)</f>
        <v>0</v>
      </c>
      <c r="G373" s="100">
        <f>IF(DataCollect[[#This Row],[Category]]="Analytical",10,0)</f>
        <v>0</v>
      </c>
      <c r="H373" s="100">
        <f>IF(DataCollect[[#This Row],[Category]]="Treatment",10,0)</f>
        <v>0</v>
      </c>
      <c r="I373" s="100">
        <f>IF(DataCollect[[#This Row],[Category]]="Valve",35,0)</f>
        <v>0</v>
      </c>
      <c r="J373" s="100">
        <f>IF(DataCollect[[#This Row],[Category]]="Control",15,0)</f>
        <v>0</v>
      </c>
      <c r="K373" s="100">
        <f>IF(DataCollect[[#This Row],[Category]]="Safety",10,0)</f>
        <v>0</v>
      </c>
      <c r="L373" s="100">
        <f>IF(DataCollect[[#This Row],[Category]]="Building",50,0)</f>
        <v>0</v>
      </c>
      <c r="M373" s="100">
        <f>IF(DataCollect[[#This Row],[Category]]="Vehicle",8,0)</f>
        <v>0</v>
      </c>
      <c r="N373" s="100">
        <f>IF(DataCollect[[#This Row],[Category]]="Generators",20,0)</f>
        <v>0</v>
      </c>
      <c r="O373" s="100">
        <f>IF(DataCollect[[#This Row],[Category]]="Other",15,0)</f>
        <v>0</v>
      </c>
      <c r="P373" s="100">
        <f>IF(DataCollect[[#This Row],[Current Condition]]="Bad",(-1*LifeExpect[[#This Row],[LIFE REMAINING]]),0)</f>
        <v>0</v>
      </c>
      <c r="Q373" s="100">
        <f>IF(DataCollect[[#This Row],[Current Condition]]="Fair",(-0.5*LifeExpect[[#This Row],[LIFE REMAINING]]),0)</f>
        <v>0</v>
      </c>
      <c r="R373" s="100">
        <f t="shared" si="17"/>
        <v>0</v>
      </c>
      <c r="S373" s="100">
        <f>IF((LifeExpect[[#This Row],[NORMAL]]-('1. Basic Information'!$F$7-DataCollect[[#This Row],[Installation Year]]))&gt;0, LifeExpect[[#This Row],[NORMAL]]-('1. Basic Information'!$F$7-DataCollect[[#This Row],[Installation Year]]), 0)</f>
        <v>0</v>
      </c>
      <c r="T373" s="100">
        <f t="shared" si="18"/>
        <v>0</v>
      </c>
      <c r="U373" s="100">
        <f t="shared" si="19"/>
        <v>0</v>
      </c>
    </row>
    <row r="374" spans="1:21" x14ac:dyDescent="0.25">
      <c r="A374" s="100">
        <f>IF(DataCollect[[#This Row],[Category]]="Pump",15,0)</f>
        <v>0</v>
      </c>
      <c r="B374" s="100">
        <f>IF(DataCollect[[#This Row],[Category]]="Hydrant",50,0)</f>
        <v>0</v>
      </c>
      <c r="C374" s="100">
        <f>IF(DataCollect[[#This Row],[Category]]="Meter",15,0)</f>
        <v>0</v>
      </c>
      <c r="D374" s="100">
        <f>IF(DataCollect[[#This Row],[Category]]="Pipe",35,0)</f>
        <v>0</v>
      </c>
      <c r="E374" s="100">
        <f>IF(DataCollect[[#This Row],[Category]]="Source",35,0)</f>
        <v>0</v>
      </c>
      <c r="F374" s="100">
        <f>IF(DataCollect[[#This Row],[Category]]="Tank",50,0)</f>
        <v>0</v>
      </c>
      <c r="G374" s="100">
        <f>IF(DataCollect[[#This Row],[Category]]="Analytical",10,0)</f>
        <v>0</v>
      </c>
      <c r="H374" s="100">
        <f>IF(DataCollect[[#This Row],[Category]]="Treatment",10,0)</f>
        <v>0</v>
      </c>
      <c r="I374" s="100">
        <f>IF(DataCollect[[#This Row],[Category]]="Valve",35,0)</f>
        <v>0</v>
      </c>
      <c r="J374" s="100">
        <f>IF(DataCollect[[#This Row],[Category]]="Control",15,0)</f>
        <v>0</v>
      </c>
      <c r="K374" s="100">
        <f>IF(DataCollect[[#This Row],[Category]]="Safety",10,0)</f>
        <v>0</v>
      </c>
      <c r="L374" s="100">
        <f>IF(DataCollect[[#This Row],[Category]]="Building",50,0)</f>
        <v>0</v>
      </c>
      <c r="M374" s="100">
        <f>IF(DataCollect[[#This Row],[Category]]="Vehicle",8,0)</f>
        <v>0</v>
      </c>
      <c r="N374" s="100">
        <f>IF(DataCollect[[#This Row],[Category]]="Generators",20,0)</f>
        <v>0</v>
      </c>
      <c r="O374" s="100">
        <f>IF(DataCollect[[#This Row],[Category]]="Other",15,0)</f>
        <v>0</v>
      </c>
      <c r="P374" s="100">
        <f>IF(DataCollect[[#This Row],[Current Condition]]="Bad",(-1*LifeExpect[[#This Row],[LIFE REMAINING]]),0)</f>
        <v>0</v>
      </c>
      <c r="Q374" s="100">
        <f>IF(DataCollect[[#This Row],[Current Condition]]="Fair",(-0.5*LifeExpect[[#This Row],[LIFE REMAINING]]),0)</f>
        <v>0</v>
      </c>
      <c r="R374" s="100">
        <f t="shared" si="17"/>
        <v>0</v>
      </c>
      <c r="S374" s="100">
        <f>IF((LifeExpect[[#This Row],[NORMAL]]-('1. Basic Information'!$F$7-DataCollect[[#This Row],[Installation Year]]))&gt;0, LifeExpect[[#This Row],[NORMAL]]-('1. Basic Information'!$F$7-DataCollect[[#This Row],[Installation Year]]), 0)</f>
        <v>0</v>
      </c>
      <c r="T374" s="100">
        <f t="shared" si="18"/>
        <v>0</v>
      </c>
      <c r="U374" s="100">
        <f t="shared" si="19"/>
        <v>0</v>
      </c>
    </row>
    <row r="375" spans="1:21" x14ac:dyDescent="0.25">
      <c r="A375" s="100">
        <f>IF(DataCollect[[#This Row],[Category]]="Pump",15,0)</f>
        <v>0</v>
      </c>
      <c r="B375" s="100">
        <f>IF(DataCollect[[#This Row],[Category]]="Hydrant",50,0)</f>
        <v>0</v>
      </c>
      <c r="C375" s="100">
        <f>IF(DataCollect[[#This Row],[Category]]="Meter",15,0)</f>
        <v>0</v>
      </c>
      <c r="D375" s="100">
        <f>IF(DataCollect[[#This Row],[Category]]="Pipe",35,0)</f>
        <v>0</v>
      </c>
      <c r="E375" s="100">
        <f>IF(DataCollect[[#This Row],[Category]]="Source",35,0)</f>
        <v>0</v>
      </c>
      <c r="F375" s="100">
        <f>IF(DataCollect[[#This Row],[Category]]="Tank",50,0)</f>
        <v>0</v>
      </c>
      <c r="G375" s="100">
        <f>IF(DataCollect[[#This Row],[Category]]="Analytical",10,0)</f>
        <v>0</v>
      </c>
      <c r="H375" s="100">
        <f>IF(DataCollect[[#This Row],[Category]]="Treatment",10,0)</f>
        <v>0</v>
      </c>
      <c r="I375" s="100">
        <f>IF(DataCollect[[#This Row],[Category]]="Valve",35,0)</f>
        <v>0</v>
      </c>
      <c r="J375" s="100">
        <f>IF(DataCollect[[#This Row],[Category]]="Control",15,0)</f>
        <v>0</v>
      </c>
      <c r="K375" s="100">
        <f>IF(DataCollect[[#This Row],[Category]]="Safety",10,0)</f>
        <v>0</v>
      </c>
      <c r="L375" s="100">
        <f>IF(DataCollect[[#This Row],[Category]]="Building",50,0)</f>
        <v>0</v>
      </c>
      <c r="M375" s="100">
        <f>IF(DataCollect[[#This Row],[Category]]="Vehicle",8,0)</f>
        <v>0</v>
      </c>
      <c r="N375" s="100">
        <f>IF(DataCollect[[#This Row],[Category]]="Generators",20,0)</f>
        <v>0</v>
      </c>
      <c r="O375" s="100">
        <f>IF(DataCollect[[#This Row],[Category]]="Other",15,0)</f>
        <v>0</v>
      </c>
      <c r="P375" s="100">
        <f>IF(DataCollect[[#This Row],[Current Condition]]="Bad",(-1*LifeExpect[[#This Row],[LIFE REMAINING]]),0)</f>
        <v>0</v>
      </c>
      <c r="Q375" s="100">
        <f>IF(DataCollect[[#This Row],[Current Condition]]="Fair",(-0.5*LifeExpect[[#This Row],[LIFE REMAINING]]),0)</f>
        <v>0</v>
      </c>
      <c r="R375" s="100">
        <f t="shared" si="17"/>
        <v>0</v>
      </c>
      <c r="S375" s="100">
        <f>IF((LifeExpect[[#This Row],[NORMAL]]-('1. Basic Information'!$F$7-DataCollect[[#This Row],[Installation Year]]))&gt;0, LifeExpect[[#This Row],[NORMAL]]-('1. Basic Information'!$F$7-DataCollect[[#This Row],[Installation Year]]), 0)</f>
        <v>0</v>
      </c>
      <c r="T375" s="100">
        <f t="shared" si="18"/>
        <v>0</v>
      </c>
      <c r="U375" s="100">
        <f t="shared" si="19"/>
        <v>0</v>
      </c>
    </row>
    <row r="376" spans="1:21" x14ac:dyDescent="0.25">
      <c r="A376" s="100">
        <f>IF(DataCollect[[#This Row],[Category]]="Pump",15,0)</f>
        <v>0</v>
      </c>
      <c r="B376" s="100">
        <f>IF(DataCollect[[#This Row],[Category]]="Hydrant",50,0)</f>
        <v>0</v>
      </c>
      <c r="C376" s="100">
        <f>IF(DataCollect[[#This Row],[Category]]="Meter",15,0)</f>
        <v>0</v>
      </c>
      <c r="D376" s="100">
        <f>IF(DataCollect[[#This Row],[Category]]="Pipe",35,0)</f>
        <v>0</v>
      </c>
      <c r="E376" s="100">
        <f>IF(DataCollect[[#This Row],[Category]]="Source",35,0)</f>
        <v>0</v>
      </c>
      <c r="F376" s="100">
        <f>IF(DataCollect[[#This Row],[Category]]="Tank",50,0)</f>
        <v>0</v>
      </c>
      <c r="G376" s="100">
        <f>IF(DataCollect[[#This Row],[Category]]="Analytical",10,0)</f>
        <v>0</v>
      </c>
      <c r="H376" s="100">
        <f>IF(DataCollect[[#This Row],[Category]]="Treatment",10,0)</f>
        <v>0</v>
      </c>
      <c r="I376" s="100">
        <f>IF(DataCollect[[#This Row],[Category]]="Valve",35,0)</f>
        <v>0</v>
      </c>
      <c r="J376" s="100">
        <f>IF(DataCollect[[#This Row],[Category]]="Control",15,0)</f>
        <v>0</v>
      </c>
      <c r="K376" s="100">
        <f>IF(DataCollect[[#This Row],[Category]]="Safety",10,0)</f>
        <v>0</v>
      </c>
      <c r="L376" s="100">
        <f>IF(DataCollect[[#This Row],[Category]]="Building",50,0)</f>
        <v>0</v>
      </c>
      <c r="M376" s="100">
        <f>IF(DataCollect[[#This Row],[Category]]="Vehicle",8,0)</f>
        <v>0</v>
      </c>
      <c r="N376" s="100">
        <f>IF(DataCollect[[#This Row],[Category]]="Generators",20,0)</f>
        <v>0</v>
      </c>
      <c r="O376" s="100">
        <f>IF(DataCollect[[#This Row],[Category]]="Other",15,0)</f>
        <v>0</v>
      </c>
      <c r="P376" s="100">
        <f>IF(DataCollect[[#This Row],[Current Condition]]="Bad",(-1*LifeExpect[[#This Row],[LIFE REMAINING]]),0)</f>
        <v>0</v>
      </c>
      <c r="Q376" s="100">
        <f>IF(DataCollect[[#This Row],[Current Condition]]="Fair",(-0.5*LifeExpect[[#This Row],[LIFE REMAINING]]),0)</f>
        <v>0</v>
      </c>
      <c r="R376" s="100">
        <f t="shared" si="17"/>
        <v>0</v>
      </c>
      <c r="S376" s="100">
        <f>IF((LifeExpect[[#This Row],[NORMAL]]-('1. Basic Information'!$F$7-DataCollect[[#This Row],[Installation Year]]))&gt;0, LifeExpect[[#This Row],[NORMAL]]-('1. Basic Information'!$F$7-DataCollect[[#This Row],[Installation Year]]), 0)</f>
        <v>0</v>
      </c>
      <c r="T376" s="100">
        <f t="shared" si="18"/>
        <v>0</v>
      </c>
      <c r="U376" s="100">
        <f t="shared" si="19"/>
        <v>0</v>
      </c>
    </row>
    <row r="377" spans="1:21" x14ac:dyDescent="0.25">
      <c r="A377" s="100">
        <f>IF(DataCollect[[#This Row],[Category]]="Pump",15,0)</f>
        <v>0</v>
      </c>
      <c r="B377" s="100">
        <f>IF(DataCollect[[#This Row],[Category]]="Hydrant",50,0)</f>
        <v>0</v>
      </c>
      <c r="C377" s="100">
        <f>IF(DataCollect[[#This Row],[Category]]="Meter",15,0)</f>
        <v>0</v>
      </c>
      <c r="D377" s="100">
        <f>IF(DataCollect[[#This Row],[Category]]="Pipe",35,0)</f>
        <v>0</v>
      </c>
      <c r="E377" s="100">
        <f>IF(DataCollect[[#This Row],[Category]]="Source",35,0)</f>
        <v>0</v>
      </c>
      <c r="F377" s="100">
        <f>IF(DataCollect[[#This Row],[Category]]="Tank",50,0)</f>
        <v>0</v>
      </c>
      <c r="G377" s="100">
        <f>IF(DataCollect[[#This Row],[Category]]="Analytical",10,0)</f>
        <v>0</v>
      </c>
      <c r="H377" s="100">
        <f>IF(DataCollect[[#This Row],[Category]]="Treatment",10,0)</f>
        <v>0</v>
      </c>
      <c r="I377" s="100">
        <f>IF(DataCollect[[#This Row],[Category]]="Valve",35,0)</f>
        <v>0</v>
      </c>
      <c r="J377" s="100">
        <f>IF(DataCollect[[#This Row],[Category]]="Control",15,0)</f>
        <v>0</v>
      </c>
      <c r="K377" s="100">
        <f>IF(DataCollect[[#This Row],[Category]]="Safety",10,0)</f>
        <v>0</v>
      </c>
      <c r="L377" s="100">
        <f>IF(DataCollect[[#This Row],[Category]]="Building",50,0)</f>
        <v>0</v>
      </c>
      <c r="M377" s="100">
        <f>IF(DataCollect[[#This Row],[Category]]="Vehicle",8,0)</f>
        <v>0</v>
      </c>
      <c r="N377" s="100">
        <f>IF(DataCollect[[#This Row],[Category]]="Generators",20,0)</f>
        <v>0</v>
      </c>
      <c r="O377" s="100">
        <f>IF(DataCollect[[#This Row],[Category]]="Other",15,0)</f>
        <v>0</v>
      </c>
      <c r="P377" s="100">
        <f>IF(DataCollect[[#This Row],[Current Condition]]="Bad",(-1*LifeExpect[[#This Row],[LIFE REMAINING]]),0)</f>
        <v>0</v>
      </c>
      <c r="Q377" s="100">
        <f>IF(DataCollect[[#This Row],[Current Condition]]="Fair",(-0.5*LifeExpect[[#This Row],[LIFE REMAINING]]),0)</f>
        <v>0</v>
      </c>
      <c r="R377" s="100">
        <f t="shared" si="17"/>
        <v>0</v>
      </c>
      <c r="S377" s="100">
        <f>IF((LifeExpect[[#This Row],[NORMAL]]-('1. Basic Information'!$F$7-DataCollect[[#This Row],[Installation Year]]))&gt;0, LifeExpect[[#This Row],[NORMAL]]-('1. Basic Information'!$F$7-DataCollect[[#This Row],[Installation Year]]), 0)</f>
        <v>0</v>
      </c>
      <c r="T377" s="100">
        <f t="shared" si="18"/>
        <v>0</v>
      </c>
      <c r="U377" s="100">
        <f t="shared" si="19"/>
        <v>0</v>
      </c>
    </row>
    <row r="378" spans="1:21" x14ac:dyDescent="0.25">
      <c r="A378" s="100">
        <f>IF(DataCollect[[#This Row],[Category]]="Pump",15,0)</f>
        <v>0</v>
      </c>
      <c r="B378" s="100">
        <f>IF(DataCollect[[#This Row],[Category]]="Hydrant",50,0)</f>
        <v>0</v>
      </c>
      <c r="C378" s="100">
        <f>IF(DataCollect[[#This Row],[Category]]="Meter",15,0)</f>
        <v>0</v>
      </c>
      <c r="D378" s="100">
        <f>IF(DataCollect[[#This Row],[Category]]="Pipe",35,0)</f>
        <v>0</v>
      </c>
      <c r="E378" s="100">
        <f>IF(DataCollect[[#This Row],[Category]]="Source",35,0)</f>
        <v>0</v>
      </c>
      <c r="F378" s="100">
        <f>IF(DataCollect[[#This Row],[Category]]="Tank",50,0)</f>
        <v>0</v>
      </c>
      <c r="G378" s="100">
        <f>IF(DataCollect[[#This Row],[Category]]="Analytical",10,0)</f>
        <v>0</v>
      </c>
      <c r="H378" s="100">
        <f>IF(DataCollect[[#This Row],[Category]]="Treatment",10,0)</f>
        <v>0</v>
      </c>
      <c r="I378" s="100">
        <f>IF(DataCollect[[#This Row],[Category]]="Valve",35,0)</f>
        <v>0</v>
      </c>
      <c r="J378" s="100">
        <f>IF(DataCollect[[#This Row],[Category]]="Control",15,0)</f>
        <v>0</v>
      </c>
      <c r="K378" s="100">
        <f>IF(DataCollect[[#This Row],[Category]]="Safety",10,0)</f>
        <v>0</v>
      </c>
      <c r="L378" s="100">
        <f>IF(DataCollect[[#This Row],[Category]]="Building",50,0)</f>
        <v>0</v>
      </c>
      <c r="M378" s="100">
        <f>IF(DataCollect[[#This Row],[Category]]="Vehicle",8,0)</f>
        <v>0</v>
      </c>
      <c r="N378" s="100">
        <f>IF(DataCollect[[#This Row],[Category]]="Generators",20,0)</f>
        <v>0</v>
      </c>
      <c r="O378" s="100">
        <f>IF(DataCollect[[#This Row],[Category]]="Other",15,0)</f>
        <v>0</v>
      </c>
      <c r="P378" s="100">
        <f>IF(DataCollect[[#This Row],[Current Condition]]="Bad",(-1*LifeExpect[[#This Row],[LIFE REMAINING]]),0)</f>
        <v>0</v>
      </c>
      <c r="Q378" s="100">
        <f>IF(DataCollect[[#This Row],[Current Condition]]="Fair",(-0.5*LifeExpect[[#This Row],[LIFE REMAINING]]),0)</f>
        <v>0</v>
      </c>
      <c r="R378" s="100">
        <f t="shared" si="17"/>
        <v>0</v>
      </c>
      <c r="S378" s="100">
        <f>IF((LifeExpect[[#This Row],[NORMAL]]-('1. Basic Information'!$F$7-DataCollect[[#This Row],[Installation Year]]))&gt;0, LifeExpect[[#This Row],[NORMAL]]-('1. Basic Information'!$F$7-DataCollect[[#This Row],[Installation Year]]), 0)</f>
        <v>0</v>
      </c>
      <c r="T378" s="100">
        <f t="shared" si="18"/>
        <v>0</v>
      </c>
      <c r="U378" s="100">
        <f t="shared" si="19"/>
        <v>0</v>
      </c>
    </row>
    <row r="379" spans="1:21" x14ac:dyDescent="0.25">
      <c r="A379" s="100">
        <f>IF(DataCollect[[#This Row],[Category]]="Pump",15,0)</f>
        <v>0</v>
      </c>
      <c r="B379" s="100">
        <f>IF(DataCollect[[#This Row],[Category]]="Hydrant",50,0)</f>
        <v>0</v>
      </c>
      <c r="C379" s="100">
        <f>IF(DataCollect[[#This Row],[Category]]="Meter",15,0)</f>
        <v>0</v>
      </c>
      <c r="D379" s="100">
        <f>IF(DataCollect[[#This Row],[Category]]="Pipe",35,0)</f>
        <v>0</v>
      </c>
      <c r="E379" s="100">
        <f>IF(DataCollect[[#This Row],[Category]]="Source",35,0)</f>
        <v>0</v>
      </c>
      <c r="F379" s="100">
        <f>IF(DataCollect[[#This Row],[Category]]="Tank",50,0)</f>
        <v>0</v>
      </c>
      <c r="G379" s="100">
        <f>IF(DataCollect[[#This Row],[Category]]="Analytical",10,0)</f>
        <v>0</v>
      </c>
      <c r="H379" s="100">
        <f>IF(DataCollect[[#This Row],[Category]]="Treatment",10,0)</f>
        <v>0</v>
      </c>
      <c r="I379" s="100">
        <f>IF(DataCollect[[#This Row],[Category]]="Valve",35,0)</f>
        <v>0</v>
      </c>
      <c r="J379" s="100">
        <f>IF(DataCollect[[#This Row],[Category]]="Control",15,0)</f>
        <v>0</v>
      </c>
      <c r="K379" s="100">
        <f>IF(DataCollect[[#This Row],[Category]]="Safety",10,0)</f>
        <v>0</v>
      </c>
      <c r="L379" s="100">
        <f>IF(DataCollect[[#This Row],[Category]]="Building",50,0)</f>
        <v>0</v>
      </c>
      <c r="M379" s="100">
        <f>IF(DataCollect[[#This Row],[Category]]="Vehicle",8,0)</f>
        <v>0</v>
      </c>
      <c r="N379" s="100">
        <f>IF(DataCollect[[#This Row],[Category]]="Generators",20,0)</f>
        <v>0</v>
      </c>
      <c r="O379" s="100">
        <f>IF(DataCollect[[#This Row],[Category]]="Other",15,0)</f>
        <v>0</v>
      </c>
      <c r="P379" s="100">
        <f>IF(DataCollect[[#This Row],[Current Condition]]="Bad",(-1*LifeExpect[[#This Row],[LIFE REMAINING]]),0)</f>
        <v>0</v>
      </c>
      <c r="Q379" s="100">
        <f>IF(DataCollect[[#This Row],[Current Condition]]="Fair",(-0.5*LifeExpect[[#This Row],[LIFE REMAINING]]),0)</f>
        <v>0</v>
      </c>
      <c r="R379" s="100">
        <f t="shared" si="17"/>
        <v>0</v>
      </c>
      <c r="S379" s="100">
        <f>IF((LifeExpect[[#This Row],[NORMAL]]-('1. Basic Information'!$F$7-DataCollect[[#This Row],[Installation Year]]))&gt;0, LifeExpect[[#This Row],[NORMAL]]-('1. Basic Information'!$F$7-DataCollect[[#This Row],[Installation Year]]), 0)</f>
        <v>0</v>
      </c>
      <c r="T379" s="100">
        <f t="shared" si="18"/>
        <v>0</v>
      </c>
      <c r="U379" s="100">
        <f t="shared" si="19"/>
        <v>0</v>
      </c>
    </row>
    <row r="380" spans="1:21" x14ac:dyDescent="0.25">
      <c r="A380" s="100">
        <f>IF(DataCollect[[#This Row],[Category]]="Pump",15,0)</f>
        <v>0</v>
      </c>
      <c r="B380" s="100">
        <f>IF(DataCollect[[#This Row],[Category]]="Hydrant",50,0)</f>
        <v>0</v>
      </c>
      <c r="C380" s="100">
        <f>IF(DataCollect[[#This Row],[Category]]="Meter",15,0)</f>
        <v>0</v>
      </c>
      <c r="D380" s="100">
        <f>IF(DataCollect[[#This Row],[Category]]="Pipe",35,0)</f>
        <v>0</v>
      </c>
      <c r="E380" s="100">
        <f>IF(DataCollect[[#This Row],[Category]]="Source",35,0)</f>
        <v>0</v>
      </c>
      <c r="F380" s="100">
        <f>IF(DataCollect[[#This Row],[Category]]="Tank",50,0)</f>
        <v>0</v>
      </c>
      <c r="G380" s="100">
        <f>IF(DataCollect[[#This Row],[Category]]="Analytical",10,0)</f>
        <v>0</v>
      </c>
      <c r="H380" s="100">
        <f>IF(DataCollect[[#This Row],[Category]]="Treatment",10,0)</f>
        <v>0</v>
      </c>
      <c r="I380" s="100">
        <f>IF(DataCollect[[#This Row],[Category]]="Valve",35,0)</f>
        <v>0</v>
      </c>
      <c r="J380" s="100">
        <f>IF(DataCollect[[#This Row],[Category]]="Control",15,0)</f>
        <v>0</v>
      </c>
      <c r="K380" s="100">
        <f>IF(DataCollect[[#This Row],[Category]]="Safety",10,0)</f>
        <v>0</v>
      </c>
      <c r="L380" s="100">
        <f>IF(DataCollect[[#This Row],[Category]]="Building",50,0)</f>
        <v>0</v>
      </c>
      <c r="M380" s="100">
        <f>IF(DataCollect[[#This Row],[Category]]="Vehicle",8,0)</f>
        <v>0</v>
      </c>
      <c r="N380" s="100">
        <f>IF(DataCollect[[#This Row],[Category]]="Generators",20,0)</f>
        <v>0</v>
      </c>
      <c r="O380" s="100">
        <f>IF(DataCollect[[#This Row],[Category]]="Other",15,0)</f>
        <v>0</v>
      </c>
      <c r="P380" s="100">
        <f>IF(DataCollect[[#This Row],[Current Condition]]="Bad",(-1*LifeExpect[[#This Row],[LIFE REMAINING]]),0)</f>
        <v>0</v>
      </c>
      <c r="Q380" s="100">
        <f>IF(DataCollect[[#This Row],[Current Condition]]="Fair",(-0.5*LifeExpect[[#This Row],[LIFE REMAINING]]),0)</f>
        <v>0</v>
      </c>
      <c r="R380" s="100">
        <f t="shared" si="17"/>
        <v>0</v>
      </c>
      <c r="S380" s="100">
        <f>IF((LifeExpect[[#This Row],[NORMAL]]-('1. Basic Information'!$F$7-DataCollect[[#This Row],[Installation Year]]))&gt;0, LifeExpect[[#This Row],[NORMAL]]-('1. Basic Information'!$F$7-DataCollect[[#This Row],[Installation Year]]), 0)</f>
        <v>0</v>
      </c>
      <c r="T380" s="100">
        <f t="shared" si="18"/>
        <v>0</v>
      </c>
      <c r="U380" s="100">
        <f t="shared" si="19"/>
        <v>0</v>
      </c>
    </row>
    <row r="381" spans="1:21" x14ac:dyDescent="0.25">
      <c r="A381" s="100">
        <f>IF(DataCollect[[#This Row],[Category]]="Pump",15,0)</f>
        <v>0</v>
      </c>
      <c r="B381" s="100">
        <f>IF(DataCollect[[#This Row],[Category]]="Hydrant",50,0)</f>
        <v>0</v>
      </c>
      <c r="C381" s="100">
        <f>IF(DataCollect[[#This Row],[Category]]="Meter",15,0)</f>
        <v>0</v>
      </c>
      <c r="D381" s="100">
        <f>IF(DataCollect[[#This Row],[Category]]="Pipe",35,0)</f>
        <v>0</v>
      </c>
      <c r="E381" s="100">
        <f>IF(DataCollect[[#This Row],[Category]]="Source",35,0)</f>
        <v>0</v>
      </c>
      <c r="F381" s="100">
        <f>IF(DataCollect[[#This Row],[Category]]="Tank",50,0)</f>
        <v>0</v>
      </c>
      <c r="G381" s="100">
        <f>IF(DataCollect[[#This Row],[Category]]="Analytical",10,0)</f>
        <v>0</v>
      </c>
      <c r="H381" s="100">
        <f>IF(DataCollect[[#This Row],[Category]]="Treatment",10,0)</f>
        <v>0</v>
      </c>
      <c r="I381" s="100">
        <f>IF(DataCollect[[#This Row],[Category]]="Valve",35,0)</f>
        <v>0</v>
      </c>
      <c r="J381" s="100">
        <f>IF(DataCollect[[#This Row],[Category]]="Control",15,0)</f>
        <v>0</v>
      </c>
      <c r="K381" s="100">
        <f>IF(DataCollect[[#This Row],[Category]]="Safety",10,0)</f>
        <v>0</v>
      </c>
      <c r="L381" s="100">
        <f>IF(DataCollect[[#This Row],[Category]]="Building",50,0)</f>
        <v>0</v>
      </c>
      <c r="M381" s="100">
        <f>IF(DataCollect[[#This Row],[Category]]="Vehicle",8,0)</f>
        <v>0</v>
      </c>
      <c r="N381" s="100">
        <f>IF(DataCollect[[#This Row],[Category]]="Generators",20,0)</f>
        <v>0</v>
      </c>
      <c r="O381" s="100">
        <f>IF(DataCollect[[#This Row],[Category]]="Other",15,0)</f>
        <v>0</v>
      </c>
      <c r="P381" s="100">
        <f>IF(DataCollect[[#This Row],[Current Condition]]="Bad",(-1*LifeExpect[[#This Row],[LIFE REMAINING]]),0)</f>
        <v>0</v>
      </c>
      <c r="Q381" s="100">
        <f>IF(DataCollect[[#This Row],[Current Condition]]="Fair",(-0.5*LifeExpect[[#This Row],[LIFE REMAINING]]),0)</f>
        <v>0</v>
      </c>
      <c r="R381" s="100">
        <f t="shared" si="17"/>
        <v>0</v>
      </c>
      <c r="S381" s="100">
        <f>IF((LifeExpect[[#This Row],[NORMAL]]-('1. Basic Information'!$F$7-DataCollect[[#This Row],[Installation Year]]))&gt;0, LifeExpect[[#This Row],[NORMAL]]-('1. Basic Information'!$F$7-DataCollect[[#This Row],[Installation Year]]), 0)</f>
        <v>0</v>
      </c>
      <c r="T381" s="100">
        <f t="shared" si="18"/>
        <v>0</v>
      </c>
      <c r="U381" s="100">
        <f t="shared" si="19"/>
        <v>0</v>
      </c>
    </row>
    <row r="382" spans="1:21" x14ac:dyDescent="0.25">
      <c r="A382" s="100">
        <f>IF(DataCollect[[#This Row],[Category]]="Pump",15,0)</f>
        <v>0</v>
      </c>
      <c r="B382" s="100">
        <f>IF(DataCollect[[#This Row],[Category]]="Hydrant",50,0)</f>
        <v>0</v>
      </c>
      <c r="C382" s="100">
        <f>IF(DataCollect[[#This Row],[Category]]="Meter",15,0)</f>
        <v>0</v>
      </c>
      <c r="D382" s="100">
        <f>IF(DataCollect[[#This Row],[Category]]="Pipe",35,0)</f>
        <v>0</v>
      </c>
      <c r="E382" s="100">
        <f>IF(DataCollect[[#This Row],[Category]]="Source",35,0)</f>
        <v>0</v>
      </c>
      <c r="F382" s="100">
        <f>IF(DataCollect[[#This Row],[Category]]="Tank",50,0)</f>
        <v>0</v>
      </c>
      <c r="G382" s="100">
        <f>IF(DataCollect[[#This Row],[Category]]="Analytical",10,0)</f>
        <v>0</v>
      </c>
      <c r="H382" s="100">
        <f>IF(DataCollect[[#This Row],[Category]]="Treatment",10,0)</f>
        <v>0</v>
      </c>
      <c r="I382" s="100">
        <f>IF(DataCollect[[#This Row],[Category]]="Valve",35,0)</f>
        <v>0</v>
      </c>
      <c r="J382" s="100">
        <f>IF(DataCollect[[#This Row],[Category]]="Control",15,0)</f>
        <v>0</v>
      </c>
      <c r="K382" s="100">
        <f>IF(DataCollect[[#This Row],[Category]]="Safety",10,0)</f>
        <v>0</v>
      </c>
      <c r="L382" s="100">
        <f>IF(DataCollect[[#This Row],[Category]]="Building",50,0)</f>
        <v>0</v>
      </c>
      <c r="M382" s="100">
        <f>IF(DataCollect[[#This Row],[Category]]="Vehicle",8,0)</f>
        <v>0</v>
      </c>
      <c r="N382" s="100">
        <f>IF(DataCollect[[#This Row],[Category]]="Generators",20,0)</f>
        <v>0</v>
      </c>
      <c r="O382" s="100">
        <f>IF(DataCollect[[#This Row],[Category]]="Other",15,0)</f>
        <v>0</v>
      </c>
      <c r="P382" s="100">
        <f>IF(DataCollect[[#This Row],[Current Condition]]="Bad",(-1*LifeExpect[[#This Row],[LIFE REMAINING]]),0)</f>
        <v>0</v>
      </c>
      <c r="Q382" s="100">
        <f>IF(DataCollect[[#This Row],[Current Condition]]="Fair",(-0.5*LifeExpect[[#This Row],[LIFE REMAINING]]),0)</f>
        <v>0</v>
      </c>
      <c r="R382" s="100">
        <f t="shared" si="17"/>
        <v>0</v>
      </c>
      <c r="S382" s="100">
        <f>IF((LifeExpect[[#This Row],[NORMAL]]-('1. Basic Information'!$F$7-DataCollect[[#This Row],[Installation Year]]))&gt;0, LifeExpect[[#This Row],[NORMAL]]-('1. Basic Information'!$F$7-DataCollect[[#This Row],[Installation Year]]), 0)</f>
        <v>0</v>
      </c>
      <c r="T382" s="100">
        <f t="shared" si="18"/>
        <v>0</v>
      </c>
      <c r="U382" s="100">
        <f t="shared" si="19"/>
        <v>0</v>
      </c>
    </row>
    <row r="383" spans="1:21" x14ac:dyDescent="0.25">
      <c r="A383" s="100">
        <f>IF(DataCollect[[#This Row],[Category]]="Pump",15,0)</f>
        <v>0</v>
      </c>
      <c r="B383" s="100">
        <f>IF(DataCollect[[#This Row],[Category]]="Hydrant",50,0)</f>
        <v>0</v>
      </c>
      <c r="C383" s="100">
        <f>IF(DataCollect[[#This Row],[Category]]="Meter",15,0)</f>
        <v>0</v>
      </c>
      <c r="D383" s="100">
        <f>IF(DataCollect[[#This Row],[Category]]="Pipe",35,0)</f>
        <v>0</v>
      </c>
      <c r="E383" s="100">
        <f>IF(DataCollect[[#This Row],[Category]]="Source",35,0)</f>
        <v>0</v>
      </c>
      <c r="F383" s="100">
        <f>IF(DataCollect[[#This Row],[Category]]="Tank",50,0)</f>
        <v>0</v>
      </c>
      <c r="G383" s="100">
        <f>IF(DataCollect[[#This Row],[Category]]="Analytical",10,0)</f>
        <v>0</v>
      </c>
      <c r="H383" s="100">
        <f>IF(DataCollect[[#This Row],[Category]]="Treatment",10,0)</f>
        <v>0</v>
      </c>
      <c r="I383" s="100">
        <f>IF(DataCollect[[#This Row],[Category]]="Valve",35,0)</f>
        <v>0</v>
      </c>
      <c r="J383" s="100">
        <f>IF(DataCollect[[#This Row],[Category]]="Control",15,0)</f>
        <v>0</v>
      </c>
      <c r="K383" s="100">
        <f>IF(DataCollect[[#This Row],[Category]]="Safety",10,0)</f>
        <v>0</v>
      </c>
      <c r="L383" s="100">
        <f>IF(DataCollect[[#This Row],[Category]]="Building",50,0)</f>
        <v>0</v>
      </c>
      <c r="M383" s="100">
        <f>IF(DataCollect[[#This Row],[Category]]="Vehicle",8,0)</f>
        <v>0</v>
      </c>
      <c r="N383" s="100">
        <f>IF(DataCollect[[#This Row],[Category]]="Generators",20,0)</f>
        <v>0</v>
      </c>
      <c r="O383" s="100">
        <f>IF(DataCollect[[#This Row],[Category]]="Other",15,0)</f>
        <v>0</v>
      </c>
      <c r="P383" s="100">
        <f>IF(DataCollect[[#This Row],[Current Condition]]="Bad",(-1*LifeExpect[[#This Row],[LIFE REMAINING]]),0)</f>
        <v>0</v>
      </c>
      <c r="Q383" s="100">
        <f>IF(DataCollect[[#This Row],[Current Condition]]="Fair",(-0.5*LifeExpect[[#This Row],[LIFE REMAINING]]),0)</f>
        <v>0</v>
      </c>
      <c r="R383" s="100">
        <f t="shared" si="17"/>
        <v>0</v>
      </c>
      <c r="S383" s="100">
        <f>IF((LifeExpect[[#This Row],[NORMAL]]-('1. Basic Information'!$F$7-DataCollect[[#This Row],[Installation Year]]))&gt;0, LifeExpect[[#This Row],[NORMAL]]-('1. Basic Information'!$F$7-DataCollect[[#This Row],[Installation Year]]), 0)</f>
        <v>0</v>
      </c>
      <c r="T383" s="100">
        <f t="shared" si="18"/>
        <v>0</v>
      </c>
      <c r="U383" s="100">
        <f t="shared" si="19"/>
        <v>0</v>
      </c>
    </row>
    <row r="384" spans="1:21" x14ac:dyDescent="0.25">
      <c r="A384" s="100">
        <f>IF(DataCollect[[#This Row],[Category]]="Pump",15,0)</f>
        <v>0</v>
      </c>
      <c r="B384" s="100">
        <f>IF(DataCollect[[#This Row],[Category]]="Hydrant",50,0)</f>
        <v>0</v>
      </c>
      <c r="C384" s="100">
        <f>IF(DataCollect[[#This Row],[Category]]="Meter",15,0)</f>
        <v>0</v>
      </c>
      <c r="D384" s="100">
        <f>IF(DataCollect[[#This Row],[Category]]="Pipe",35,0)</f>
        <v>0</v>
      </c>
      <c r="E384" s="100">
        <f>IF(DataCollect[[#This Row],[Category]]="Source",35,0)</f>
        <v>0</v>
      </c>
      <c r="F384" s="100">
        <f>IF(DataCollect[[#This Row],[Category]]="Tank",50,0)</f>
        <v>0</v>
      </c>
      <c r="G384" s="100">
        <f>IF(DataCollect[[#This Row],[Category]]="Analytical",10,0)</f>
        <v>0</v>
      </c>
      <c r="H384" s="100">
        <f>IF(DataCollect[[#This Row],[Category]]="Treatment",10,0)</f>
        <v>0</v>
      </c>
      <c r="I384" s="100">
        <f>IF(DataCollect[[#This Row],[Category]]="Valve",35,0)</f>
        <v>0</v>
      </c>
      <c r="J384" s="100">
        <f>IF(DataCollect[[#This Row],[Category]]="Control",15,0)</f>
        <v>0</v>
      </c>
      <c r="K384" s="100">
        <f>IF(DataCollect[[#This Row],[Category]]="Safety",10,0)</f>
        <v>0</v>
      </c>
      <c r="L384" s="100">
        <f>IF(DataCollect[[#This Row],[Category]]="Building",50,0)</f>
        <v>0</v>
      </c>
      <c r="M384" s="100">
        <f>IF(DataCollect[[#This Row],[Category]]="Vehicle",8,0)</f>
        <v>0</v>
      </c>
      <c r="N384" s="100">
        <f>IF(DataCollect[[#This Row],[Category]]="Generators",20,0)</f>
        <v>0</v>
      </c>
      <c r="O384" s="100">
        <f>IF(DataCollect[[#This Row],[Category]]="Other",15,0)</f>
        <v>0</v>
      </c>
      <c r="P384" s="100">
        <f>IF(DataCollect[[#This Row],[Current Condition]]="Bad",(-1*LifeExpect[[#This Row],[LIFE REMAINING]]),0)</f>
        <v>0</v>
      </c>
      <c r="Q384" s="100">
        <f>IF(DataCollect[[#This Row],[Current Condition]]="Fair",(-0.5*LifeExpect[[#This Row],[LIFE REMAINING]]),0)</f>
        <v>0</v>
      </c>
      <c r="R384" s="100">
        <f t="shared" si="17"/>
        <v>0</v>
      </c>
      <c r="S384" s="100">
        <f>IF((LifeExpect[[#This Row],[NORMAL]]-('1. Basic Information'!$F$7-DataCollect[[#This Row],[Installation Year]]))&gt;0, LifeExpect[[#This Row],[NORMAL]]-('1. Basic Information'!$F$7-DataCollect[[#This Row],[Installation Year]]), 0)</f>
        <v>0</v>
      </c>
      <c r="T384" s="100">
        <f t="shared" si="18"/>
        <v>0</v>
      </c>
      <c r="U384" s="100">
        <f t="shared" si="19"/>
        <v>0</v>
      </c>
    </row>
    <row r="385" spans="1:21" x14ac:dyDescent="0.25">
      <c r="A385" s="100">
        <f>IF(DataCollect[[#This Row],[Category]]="Pump",15,0)</f>
        <v>0</v>
      </c>
      <c r="B385" s="100">
        <f>IF(DataCollect[[#This Row],[Category]]="Hydrant",50,0)</f>
        <v>0</v>
      </c>
      <c r="C385" s="100">
        <f>IF(DataCollect[[#This Row],[Category]]="Meter",15,0)</f>
        <v>0</v>
      </c>
      <c r="D385" s="100">
        <f>IF(DataCollect[[#This Row],[Category]]="Pipe",35,0)</f>
        <v>0</v>
      </c>
      <c r="E385" s="100">
        <f>IF(DataCollect[[#This Row],[Category]]="Source",35,0)</f>
        <v>0</v>
      </c>
      <c r="F385" s="100">
        <f>IF(DataCollect[[#This Row],[Category]]="Tank",50,0)</f>
        <v>0</v>
      </c>
      <c r="G385" s="100">
        <f>IF(DataCollect[[#This Row],[Category]]="Analytical",10,0)</f>
        <v>0</v>
      </c>
      <c r="H385" s="100">
        <f>IF(DataCollect[[#This Row],[Category]]="Treatment",10,0)</f>
        <v>0</v>
      </c>
      <c r="I385" s="100">
        <f>IF(DataCollect[[#This Row],[Category]]="Valve",35,0)</f>
        <v>0</v>
      </c>
      <c r="J385" s="100">
        <f>IF(DataCollect[[#This Row],[Category]]="Control",15,0)</f>
        <v>0</v>
      </c>
      <c r="K385" s="100">
        <f>IF(DataCollect[[#This Row],[Category]]="Safety",10,0)</f>
        <v>0</v>
      </c>
      <c r="L385" s="100">
        <f>IF(DataCollect[[#This Row],[Category]]="Building",50,0)</f>
        <v>0</v>
      </c>
      <c r="M385" s="100">
        <f>IF(DataCollect[[#This Row],[Category]]="Vehicle",8,0)</f>
        <v>0</v>
      </c>
      <c r="N385" s="100">
        <f>IF(DataCollect[[#This Row],[Category]]="Generators",20,0)</f>
        <v>0</v>
      </c>
      <c r="O385" s="100">
        <f>IF(DataCollect[[#This Row],[Category]]="Other",15,0)</f>
        <v>0</v>
      </c>
      <c r="P385" s="100">
        <f>IF(DataCollect[[#This Row],[Current Condition]]="Bad",(-1*LifeExpect[[#This Row],[LIFE REMAINING]]),0)</f>
        <v>0</v>
      </c>
      <c r="Q385" s="100">
        <f>IF(DataCollect[[#This Row],[Current Condition]]="Fair",(-0.5*LifeExpect[[#This Row],[LIFE REMAINING]]),0)</f>
        <v>0</v>
      </c>
      <c r="R385" s="100">
        <f t="shared" si="17"/>
        <v>0</v>
      </c>
      <c r="S385" s="100">
        <f>IF((LifeExpect[[#This Row],[NORMAL]]-('1. Basic Information'!$F$7-DataCollect[[#This Row],[Installation Year]]))&gt;0, LifeExpect[[#This Row],[NORMAL]]-('1. Basic Information'!$F$7-DataCollect[[#This Row],[Installation Year]]), 0)</f>
        <v>0</v>
      </c>
      <c r="T385" s="100">
        <f t="shared" si="18"/>
        <v>0</v>
      </c>
      <c r="U385" s="100">
        <f t="shared" si="19"/>
        <v>0</v>
      </c>
    </row>
    <row r="386" spans="1:21" x14ac:dyDescent="0.25">
      <c r="A386" s="100">
        <f>IF(DataCollect[[#This Row],[Category]]="Pump",15,0)</f>
        <v>0</v>
      </c>
      <c r="B386" s="100">
        <f>IF(DataCollect[[#This Row],[Category]]="Hydrant",50,0)</f>
        <v>0</v>
      </c>
      <c r="C386" s="100">
        <f>IF(DataCollect[[#This Row],[Category]]="Meter",15,0)</f>
        <v>0</v>
      </c>
      <c r="D386" s="100">
        <f>IF(DataCollect[[#This Row],[Category]]="Pipe",35,0)</f>
        <v>0</v>
      </c>
      <c r="E386" s="100">
        <f>IF(DataCollect[[#This Row],[Category]]="Source",35,0)</f>
        <v>0</v>
      </c>
      <c r="F386" s="100">
        <f>IF(DataCollect[[#This Row],[Category]]="Tank",50,0)</f>
        <v>0</v>
      </c>
      <c r="G386" s="100">
        <f>IF(DataCollect[[#This Row],[Category]]="Analytical",10,0)</f>
        <v>0</v>
      </c>
      <c r="H386" s="100">
        <f>IF(DataCollect[[#This Row],[Category]]="Treatment",10,0)</f>
        <v>0</v>
      </c>
      <c r="I386" s="100">
        <f>IF(DataCollect[[#This Row],[Category]]="Valve",35,0)</f>
        <v>0</v>
      </c>
      <c r="J386" s="100">
        <f>IF(DataCollect[[#This Row],[Category]]="Control",15,0)</f>
        <v>0</v>
      </c>
      <c r="K386" s="100">
        <f>IF(DataCollect[[#This Row],[Category]]="Safety",10,0)</f>
        <v>0</v>
      </c>
      <c r="L386" s="100">
        <f>IF(DataCollect[[#This Row],[Category]]="Building",50,0)</f>
        <v>0</v>
      </c>
      <c r="M386" s="100">
        <f>IF(DataCollect[[#This Row],[Category]]="Vehicle",8,0)</f>
        <v>0</v>
      </c>
      <c r="N386" s="100">
        <f>IF(DataCollect[[#This Row],[Category]]="Generators",20,0)</f>
        <v>0</v>
      </c>
      <c r="O386" s="100">
        <f>IF(DataCollect[[#This Row],[Category]]="Other",15,0)</f>
        <v>0</v>
      </c>
      <c r="P386" s="100">
        <f>IF(DataCollect[[#This Row],[Current Condition]]="Bad",(-1*LifeExpect[[#This Row],[LIFE REMAINING]]),0)</f>
        <v>0</v>
      </c>
      <c r="Q386" s="100">
        <f>IF(DataCollect[[#This Row],[Current Condition]]="Fair",(-0.5*LifeExpect[[#This Row],[LIFE REMAINING]]),0)</f>
        <v>0</v>
      </c>
      <c r="R386" s="100">
        <f t="shared" si="17"/>
        <v>0</v>
      </c>
      <c r="S386" s="100">
        <f>IF((LifeExpect[[#This Row],[NORMAL]]-('1. Basic Information'!$F$7-DataCollect[[#This Row],[Installation Year]]))&gt;0, LifeExpect[[#This Row],[NORMAL]]-('1. Basic Information'!$F$7-DataCollect[[#This Row],[Installation Year]]), 0)</f>
        <v>0</v>
      </c>
      <c r="T386" s="100">
        <f t="shared" si="18"/>
        <v>0</v>
      </c>
      <c r="U386" s="100">
        <f t="shared" si="19"/>
        <v>0</v>
      </c>
    </row>
    <row r="387" spans="1:21" x14ac:dyDescent="0.25">
      <c r="A387" s="100">
        <f>IF(DataCollect[[#This Row],[Category]]="Pump",15,0)</f>
        <v>0</v>
      </c>
      <c r="B387" s="100">
        <f>IF(DataCollect[[#This Row],[Category]]="Hydrant",50,0)</f>
        <v>0</v>
      </c>
      <c r="C387" s="100">
        <f>IF(DataCollect[[#This Row],[Category]]="Meter",15,0)</f>
        <v>0</v>
      </c>
      <c r="D387" s="100">
        <f>IF(DataCollect[[#This Row],[Category]]="Pipe",35,0)</f>
        <v>0</v>
      </c>
      <c r="E387" s="100">
        <f>IF(DataCollect[[#This Row],[Category]]="Source",35,0)</f>
        <v>0</v>
      </c>
      <c r="F387" s="100">
        <f>IF(DataCollect[[#This Row],[Category]]="Tank",50,0)</f>
        <v>0</v>
      </c>
      <c r="G387" s="100">
        <f>IF(DataCollect[[#This Row],[Category]]="Analytical",10,0)</f>
        <v>0</v>
      </c>
      <c r="H387" s="100">
        <f>IF(DataCollect[[#This Row],[Category]]="Treatment",10,0)</f>
        <v>0</v>
      </c>
      <c r="I387" s="100">
        <f>IF(DataCollect[[#This Row],[Category]]="Valve",35,0)</f>
        <v>0</v>
      </c>
      <c r="J387" s="100">
        <f>IF(DataCollect[[#This Row],[Category]]="Control",15,0)</f>
        <v>0</v>
      </c>
      <c r="K387" s="100">
        <f>IF(DataCollect[[#This Row],[Category]]="Safety",10,0)</f>
        <v>0</v>
      </c>
      <c r="L387" s="100">
        <f>IF(DataCollect[[#This Row],[Category]]="Building",50,0)</f>
        <v>0</v>
      </c>
      <c r="M387" s="100">
        <f>IF(DataCollect[[#This Row],[Category]]="Vehicle",8,0)</f>
        <v>0</v>
      </c>
      <c r="N387" s="100">
        <f>IF(DataCollect[[#This Row],[Category]]="Generators",20,0)</f>
        <v>0</v>
      </c>
      <c r="O387" s="100">
        <f>IF(DataCollect[[#This Row],[Category]]="Other",15,0)</f>
        <v>0</v>
      </c>
      <c r="P387" s="100">
        <f>IF(DataCollect[[#This Row],[Current Condition]]="Bad",(-1*LifeExpect[[#This Row],[LIFE REMAINING]]),0)</f>
        <v>0</v>
      </c>
      <c r="Q387" s="100">
        <f>IF(DataCollect[[#This Row],[Current Condition]]="Fair",(-0.5*LifeExpect[[#This Row],[LIFE REMAINING]]),0)</f>
        <v>0</v>
      </c>
      <c r="R387" s="100">
        <f t="shared" si="17"/>
        <v>0</v>
      </c>
      <c r="S387" s="100">
        <f>IF((LifeExpect[[#This Row],[NORMAL]]-('1. Basic Information'!$F$7-DataCollect[[#This Row],[Installation Year]]))&gt;0, LifeExpect[[#This Row],[NORMAL]]-('1. Basic Information'!$F$7-DataCollect[[#This Row],[Installation Year]]), 0)</f>
        <v>0</v>
      </c>
      <c r="T387" s="100">
        <f t="shared" si="18"/>
        <v>0</v>
      </c>
      <c r="U387" s="100">
        <f t="shared" si="19"/>
        <v>0</v>
      </c>
    </row>
    <row r="388" spans="1:21" x14ac:dyDescent="0.25">
      <c r="A388" s="100">
        <f>IF(DataCollect[[#This Row],[Category]]="Pump",15,0)</f>
        <v>0</v>
      </c>
      <c r="B388" s="100">
        <f>IF(DataCollect[[#This Row],[Category]]="Hydrant",50,0)</f>
        <v>0</v>
      </c>
      <c r="C388" s="100">
        <f>IF(DataCollect[[#This Row],[Category]]="Meter",15,0)</f>
        <v>0</v>
      </c>
      <c r="D388" s="100">
        <f>IF(DataCollect[[#This Row],[Category]]="Pipe",35,0)</f>
        <v>0</v>
      </c>
      <c r="E388" s="100">
        <f>IF(DataCollect[[#This Row],[Category]]="Source",35,0)</f>
        <v>0</v>
      </c>
      <c r="F388" s="100">
        <f>IF(DataCollect[[#This Row],[Category]]="Tank",50,0)</f>
        <v>0</v>
      </c>
      <c r="G388" s="100">
        <f>IF(DataCollect[[#This Row],[Category]]="Analytical",10,0)</f>
        <v>0</v>
      </c>
      <c r="H388" s="100">
        <f>IF(DataCollect[[#This Row],[Category]]="Treatment",10,0)</f>
        <v>0</v>
      </c>
      <c r="I388" s="100">
        <f>IF(DataCollect[[#This Row],[Category]]="Valve",35,0)</f>
        <v>0</v>
      </c>
      <c r="J388" s="100">
        <f>IF(DataCollect[[#This Row],[Category]]="Control",15,0)</f>
        <v>0</v>
      </c>
      <c r="K388" s="100">
        <f>IF(DataCollect[[#This Row],[Category]]="Safety",10,0)</f>
        <v>0</v>
      </c>
      <c r="L388" s="100">
        <f>IF(DataCollect[[#This Row],[Category]]="Building",50,0)</f>
        <v>0</v>
      </c>
      <c r="M388" s="100">
        <f>IF(DataCollect[[#This Row],[Category]]="Vehicle",8,0)</f>
        <v>0</v>
      </c>
      <c r="N388" s="100">
        <f>IF(DataCollect[[#This Row],[Category]]="Generators",20,0)</f>
        <v>0</v>
      </c>
      <c r="O388" s="100">
        <f>IF(DataCollect[[#This Row],[Category]]="Other",15,0)</f>
        <v>0</v>
      </c>
      <c r="P388" s="100">
        <f>IF(DataCollect[[#This Row],[Current Condition]]="Bad",(-1*LifeExpect[[#This Row],[LIFE REMAINING]]),0)</f>
        <v>0</v>
      </c>
      <c r="Q388" s="100">
        <f>IF(DataCollect[[#This Row],[Current Condition]]="Fair",(-0.5*LifeExpect[[#This Row],[LIFE REMAINING]]),0)</f>
        <v>0</v>
      </c>
      <c r="R388" s="100">
        <f t="shared" ref="R388:R403" si="20">SUM(A388:O388)</f>
        <v>0</v>
      </c>
      <c r="S388" s="100">
        <f>IF((LifeExpect[[#This Row],[NORMAL]]-('1. Basic Information'!$F$7-DataCollect[[#This Row],[Installation Year]]))&gt;0, LifeExpect[[#This Row],[NORMAL]]-('1. Basic Information'!$F$7-DataCollect[[#This Row],[Installation Year]]), 0)</f>
        <v>0</v>
      </c>
      <c r="T388" s="100">
        <f t="shared" ref="T388:T403" si="21">SUM($A388:$Q388)</f>
        <v>0</v>
      </c>
      <c r="U388" s="100">
        <f t="shared" si="19"/>
        <v>0</v>
      </c>
    </row>
    <row r="389" spans="1:21" x14ac:dyDescent="0.25">
      <c r="A389" s="100">
        <f>IF(DataCollect[[#This Row],[Category]]="Pump",15,0)</f>
        <v>0</v>
      </c>
      <c r="B389" s="100">
        <f>IF(DataCollect[[#This Row],[Category]]="Hydrant",50,0)</f>
        <v>0</v>
      </c>
      <c r="C389" s="100">
        <f>IF(DataCollect[[#This Row],[Category]]="Meter",15,0)</f>
        <v>0</v>
      </c>
      <c r="D389" s="100">
        <f>IF(DataCollect[[#This Row],[Category]]="Pipe",35,0)</f>
        <v>0</v>
      </c>
      <c r="E389" s="100">
        <f>IF(DataCollect[[#This Row],[Category]]="Source",35,0)</f>
        <v>0</v>
      </c>
      <c r="F389" s="100">
        <f>IF(DataCollect[[#This Row],[Category]]="Tank",50,0)</f>
        <v>0</v>
      </c>
      <c r="G389" s="100">
        <f>IF(DataCollect[[#This Row],[Category]]="Analytical",10,0)</f>
        <v>0</v>
      </c>
      <c r="H389" s="100">
        <f>IF(DataCollect[[#This Row],[Category]]="Treatment",10,0)</f>
        <v>0</v>
      </c>
      <c r="I389" s="100">
        <f>IF(DataCollect[[#This Row],[Category]]="Valve",35,0)</f>
        <v>0</v>
      </c>
      <c r="J389" s="100">
        <f>IF(DataCollect[[#This Row],[Category]]="Control",15,0)</f>
        <v>0</v>
      </c>
      <c r="K389" s="100">
        <f>IF(DataCollect[[#This Row],[Category]]="Safety",10,0)</f>
        <v>0</v>
      </c>
      <c r="L389" s="100">
        <f>IF(DataCollect[[#This Row],[Category]]="Building",50,0)</f>
        <v>0</v>
      </c>
      <c r="M389" s="100">
        <f>IF(DataCollect[[#This Row],[Category]]="Vehicle",8,0)</f>
        <v>0</v>
      </c>
      <c r="N389" s="100">
        <f>IF(DataCollect[[#This Row],[Category]]="Generators",20,0)</f>
        <v>0</v>
      </c>
      <c r="O389" s="100">
        <f>IF(DataCollect[[#This Row],[Category]]="Other",15,0)</f>
        <v>0</v>
      </c>
      <c r="P389" s="100">
        <f>IF(DataCollect[[#This Row],[Current Condition]]="Bad",(-1*LifeExpect[[#This Row],[LIFE REMAINING]]),0)</f>
        <v>0</v>
      </c>
      <c r="Q389" s="100">
        <f>IF(DataCollect[[#This Row],[Current Condition]]="Fair",(-0.5*LifeExpect[[#This Row],[LIFE REMAINING]]),0)</f>
        <v>0</v>
      </c>
      <c r="R389" s="100">
        <f t="shared" si="20"/>
        <v>0</v>
      </c>
      <c r="S389" s="100">
        <f>IF((LifeExpect[[#This Row],[NORMAL]]-('1. Basic Information'!$F$7-DataCollect[[#This Row],[Installation Year]]))&gt;0, LifeExpect[[#This Row],[NORMAL]]-('1. Basic Information'!$F$7-DataCollect[[#This Row],[Installation Year]]), 0)</f>
        <v>0</v>
      </c>
      <c r="T389" s="100">
        <f t="shared" si="21"/>
        <v>0</v>
      </c>
      <c r="U389" s="100">
        <f t="shared" si="19"/>
        <v>0</v>
      </c>
    </row>
    <row r="390" spans="1:21" x14ac:dyDescent="0.25">
      <c r="A390" s="100">
        <f>IF(DataCollect[[#This Row],[Category]]="Pump",15,0)</f>
        <v>0</v>
      </c>
      <c r="B390" s="100">
        <f>IF(DataCollect[[#This Row],[Category]]="Hydrant",50,0)</f>
        <v>0</v>
      </c>
      <c r="C390" s="100">
        <f>IF(DataCollect[[#This Row],[Category]]="Meter",15,0)</f>
        <v>0</v>
      </c>
      <c r="D390" s="100">
        <f>IF(DataCollect[[#This Row],[Category]]="Pipe",35,0)</f>
        <v>0</v>
      </c>
      <c r="E390" s="100">
        <f>IF(DataCollect[[#This Row],[Category]]="Source",35,0)</f>
        <v>0</v>
      </c>
      <c r="F390" s="100">
        <f>IF(DataCollect[[#This Row],[Category]]="Tank",50,0)</f>
        <v>0</v>
      </c>
      <c r="G390" s="100">
        <f>IF(DataCollect[[#This Row],[Category]]="Analytical",10,0)</f>
        <v>0</v>
      </c>
      <c r="H390" s="100">
        <f>IF(DataCollect[[#This Row],[Category]]="Treatment",10,0)</f>
        <v>0</v>
      </c>
      <c r="I390" s="100">
        <f>IF(DataCollect[[#This Row],[Category]]="Valve",35,0)</f>
        <v>0</v>
      </c>
      <c r="J390" s="100">
        <f>IF(DataCollect[[#This Row],[Category]]="Control",15,0)</f>
        <v>0</v>
      </c>
      <c r="K390" s="100">
        <f>IF(DataCollect[[#This Row],[Category]]="Safety",10,0)</f>
        <v>0</v>
      </c>
      <c r="L390" s="100">
        <f>IF(DataCollect[[#This Row],[Category]]="Building",50,0)</f>
        <v>0</v>
      </c>
      <c r="M390" s="100">
        <f>IF(DataCollect[[#This Row],[Category]]="Vehicle",8,0)</f>
        <v>0</v>
      </c>
      <c r="N390" s="100">
        <f>IF(DataCollect[[#This Row],[Category]]="Generators",20,0)</f>
        <v>0</v>
      </c>
      <c r="O390" s="100">
        <f>IF(DataCollect[[#This Row],[Category]]="Other",15,0)</f>
        <v>0</v>
      </c>
      <c r="P390" s="100">
        <f>IF(DataCollect[[#This Row],[Current Condition]]="Bad",(-1*LifeExpect[[#This Row],[LIFE REMAINING]]),0)</f>
        <v>0</v>
      </c>
      <c r="Q390" s="100">
        <f>IF(DataCollect[[#This Row],[Current Condition]]="Fair",(-0.5*LifeExpect[[#This Row],[LIFE REMAINING]]),0)</f>
        <v>0</v>
      </c>
      <c r="R390" s="100">
        <f t="shared" si="20"/>
        <v>0</v>
      </c>
      <c r="S390" s="100">
        <f>IF((LifeExpect[[#This Row],[NORMAL]]-('1. Basic Information'!$F$7-DataCollect[[#This Row],[Installation Year]]))&gt;0, LifeExpect[[#This Row],[NORMAL]]-('1. Basic Information'!$F$7-DataCollect[[#This Row],[Installation Year]]), 0)</f>
        <v>0</v>
      </c>
      <c r="T390" s="100">
        <f t="shared" si="21"/>
        <v>0</v>
      </c>
      <c r="U390" s="100">
        <f t="shared" si="19"/>
        <v>0</v>
      </c>
    </row>
    <row r="391" spans="1:21" x14ac:dyDescent="0.25">
      <c r="A391" s="100">
        <f>IF(DataCollect[[#This Row],[Category]]="Pump",15,0)</f>
        <v>0</v>
      </c>
      <c r="B391" s="100">
        <f>IF(DataCollect[[#This Row],[Category]]="Hydrant",50,0)</f>
        <v>0</v>
      </c>
      <c r="C391" s="100">
        <f>IF(DataCollect[[#This Row],[Category]]="Meter",15,0)</f>
        <v>0</v>
      </c>
      <c r="D391" s="100">
        <f>IF(DataCollect[[#This Row],[Category]]="Pipe",35,0)</f>
        <v>0</v>
      </c>
      <c r="E391" s="100">
        <f>IF(DataCollect[[#This Row],[Category]]="Source",35,0)</f>
        <v>0</v>
      </c>
      <c r="F391" s="100">
        <f>IF(DataCollect[[#This Row],[Category]]="Tank",50,0)</f>
        <v>0</v>
      </c>
      <c r="G391" s="100">
        <f>IF(DataCollect[[#This Row],[Category]]="Analytical",10,0)</f>
        <v>0</v>
      </c>
      <c r="H391" s="100">
        <f>IF(DataCollect[[#This Row],[Category]]="Treatment",10,0)</f>
        <v>0</v>
      </c>
      <c r="I391" s="100">
        <f>IF(DataCollect[[#This Row],[Category]]="Valve",35,0)</f>
        <v>0</v>
      </c>
      <c r="J391" s="100">
        <f>IF(DataCollect[[#This Row],[Category]]="Control",15,0)</f>
        <v>0</v>
      </c>
      <c r="K391" s="100">
        <f>IF(DataCollect[[#This Row],[Category]]="Safety",10,0)</f>
        <v>0</v>
      </c>
      <c r="L391" s="100">
        <f>IF(DataCollect[[#This Row],[Category]]="Building",50,0)</f>
        <v>0</v>
      </c>
      <c r="M391" s="100">
        <f>IF(DataCollect[[#This Row],[Category]]="Vehicle",8,0)</f>
        <v>0</v>
      </c>
      <c r="N391" s="100">
        <f>IF(DataCollect[[#This Row],[Category]]="Generators",20,0)</f>
        <v>0</v>
      </c>
      <c r="O391" s="100">
        <f>IF(DataCollect[[#This Row],[Category]]="Other",15,0)</f>
        <v>0</v>
      </c>
      <c r="P391" s="100">
        <f>IF(DataCollect[[#This Row],[Current Condition]]="Bad",(-1*LifeExpect[[#This Row],[LIFE REMAINING]]),0)</f>
        <v>0</v>
      </c>
      <c r="Q391" s="100">
        <f>IF(DataCollect[[#This Row],[Current Condition]]="Fair",(-0.5*LifeExpect[[#This Row],[LIFE REMAINING]]),0)</f>
        <v>0</v>
      </c>
      <c r="R391" s="100">
        <f t="shared" si="20"/>
        <v>0</v>
      </c>
      <c r="S391" s="100">
        <f>IF((LifeExpect[[#This Row],[NORMAL]]-('1. Basic Information'!$F$7-DataCollect[[#This Row],[Installation Year]]))&gt;0, LifeExpect[[#This Row],[NORMAL]]-('1. Basic Information'!$F$7-DataCollect[[#This Row],[Installation Year]]), 0)</f>
        <v>0</v>
      </c>
      <c r="T391" s="100">
        <f t="shared" si="21"/>
        <v>0</v>
      </c>
      <c r="U391" s="100">
        <f t="shared" si="19"/>
        <v>0</v>
      </c>
    </row>
    <row r="392" spans="1:21" x14ac:dyDescent="0.25">
      <c r="A392" s="100">
        <f>IF(DataCollect[[#This Row],[Category]]="Pump",15,0)</f>
        <v>0</v>
      </c>
      <c r="B392" s="100">
        <f>IF(DataCollect[[#This Row],[Category]]="Hydrant",50,0)</f>
        <v>0</v>
      </c>
      <c r="C392" s="100">
        <f>IF(DataCollect[[#This Row],[Category]]="Meter",15,0)</f>
        <v>0</v>
      </c>
      <c r="D392" s="100">
        <f>IF(DataCollect[[#This Row],[Category]]="Pipe",35,0)</f>
        <v>0</v>
      </c>
      <c r="E392" s="100">
        <f>IF(DataCollect[[#This Row],[Category]]="Source",35,0)</f>
        <v>0</v>
      </c>
      <c r="F392" s="100">
        <f>IF(DataCollect[[#This Row],[Category]]="Tank",50,0)</f>
        <v>0</v>
      </c>
      <c r="G392" s="100">
        <f>IF(DataCollect[[#This Row],[Category]]="Analytical",10,0)</f>
        <v>0</v>
      </c>
      <c r="H392" s="100">
        <f>IF(DataCollect[[#This Row],[Category]]="Treatment",10,0)</f>
        <v>0</v>
      </c>
      <c r="I392" s="100">
        <f>IF(DataCollect[[#This Row],[Category]]="Valve",35,0)</f>
        <v>0</v>
      </c>
      <c r="J392" s="100">
        <f>IF(DataCollect[[#This Row],[Category]]="Control",15,0)</f>
        <v>0</v>
      </c>
      <c r="K392" s="100">
        <f>IF(DataCollect[[#This Row],[Category]]="Safety",10,0)</f>
        <v>0</v>
      </c>
      <c r="L392" s="100">
        <f>IF(DataCollect[[#This Row],[Category]]="Building",50,0)</f>
        <v>0</v>
      </c>
      <c r="M392" s="100">
        <f>IF(DataCollect[[#This Row],[Category]]="Vehicle",8,0)</f>
        <v>0</v>
      </c>
      <c r="N392" s="100">
        <f>IF(DataCollect[[#This Row],[Category]]="Generators",20,0)</f>
        <v>0</v>
      </c>
      <c r="O392" s="100">
        <f>IF(DataCollect[[#This Row],[Category]]="Other",15,0)</f>
        <v>0</v>
      </c>
      <c r="P392" s="100">
        <f>IF(DataCollect[[#This Row],[Current Condition]]="Bad",(-1*LifeExpect[[#This Row],[LIFE REMAINING]]),0)</f>
        <v>0</v>
      </c>
      <c r="Q392" s="100">
        <f>IF(DataCollect[[#This Row],[Current Condition]]="Fair",(-0.5*LifeExpect[[#This Row],[LIFE REMAINING]]),0)</f>
        <v>0</v>
      </c>
      <c r="R392" s="100">
        <f t="shared" si="20"/>
        <v>0</v>
      </c>
      <c r="S392" s="100">
        <f>IF((LifeExpect[[#This Row],[NORMAL]]-('1. Basic Information'!$F$7-DataCollect[[#This Row],[Installation Year]]))&gt;0, LifeExpect[[#This Row],[NORMAL]]-('1. Basic Information'!$F$7-DataCollect[[#This Row],[Installation Year]]), 0)</f>
        <v>0</v>
      </c>
      <c r="T392" s="100">
        <f t="shared" si="21"/>
        <v>0</v>
      </c>
      <c r="U392" s="100">
        <f t="shared" si="19"/>
        <v>0</v>
      </c>
    </row>
    <row r="393" spans="1:21" x14ac:dyDescent="0.25">
      <c r="A393" s="100">
        <f>IF(DataCollect[[#This Row],[Category]]="Pump",15,0)</f>
        <v>0</v>
      </c>
      <c r="B393" s="100">
        <f>IF(DataCollect[[#This Row],[Category]]="Hydrant",50,0)</f>
        <v>0</v>
      </c>
      <c r="C393" s="100">
        <f>IF(DataCollect[[#This Row],[Category]]="Meter",15,0)</f>
        <v>0</v>
      </c>
      <c r="D393" s="100">
        <f>IF(DataCollect[[#This Row],[Category]]="Pipe",35,0)</f>
        <v>0</v>
      </c>
      <c r="E393" s="100">
        <f>IF(DataCollect[[#This Row],[Category]]="Source",35,0)</f>
        <v>0</v>
      </c>
      <c r="F393" s="100">
        <f>IF(DataCollect[[#This Row],[Category]]="Tank",50,0)</f>
        <v>0</v>
      </c>
      <c r="G393" s="100">
        <f>IF(DataCollect[[#This Row],[Category]]="Analytical",10,0)</f>
        <v>0</v>
      </c>
      <c r="H393" s="100">
        <f>IF(DataCollect[[#This Row],[Category]]="Treatment",10,0)</f>
        <v>0</v>
      </c>
      <c r="I393" s="100">
        <f>IF(DataCollect[[#This Row],[Category]]="Valve",35,0)</f>
        <v>0</v>
      </c>
      <c r="J393" s="100">
        <f>IF(DataCollect[[#This Row],[Category]]="Control",15,0)</f>
        <v>0</v>
      </c>
      <c r="K393" s="100">
        <f>IF(DataCollect[[#This Row],[Category]]="Safety",10,0)</f>
        <v>0</v>
      </c>
      <c r="L393" s="100">
        <f>IF(DataCollect[[#This Row],[Category]]="Building",50,0)</f>
        <v>0</v>
      </c>
      <c r="M393" s="100">
        <f>IF(DataCollect[[#This Row],[Category]]="Vehicle",8,0)</f>
        <v>0</v>
      </c>
      <c r="N393" s="100">
        <f>IF(DataCollect[[#This Row],[Category]]="Generators",20,0)</f>
        <v>0</v>
      </c>
      <c r="O393" s="100">
        <f>IF(DataCollect[[#This Row],[Category]]="Other",15,0)</f>
        <v>0</v>
      </c>
      <c r="P393" s="100">
        <f>IF(DataCollect[[#This Row],[Current Condition]]="Bad",(-1*LifeExpect[[#This Row],[LIFE REMAINING]]),0)</f>
        <v>0</v>
      </c>
      <c r="Q393" s="100">
        <f>IF(DataCollect[[#This Row],[Current Condition]]="Fair",(-0.5*LifeExpect[[#This Row],[LIFE REMAINING]]),0)</f>
        <v>0</v>
      </c>
      <c r="R393" s="100">
        <f t="shared" si="20"/>
        <v>0</v>
      </c>
      <c r="S393" s="100">
        <f>IF((LifeExpect[[#This Row],[NORMAL]]-('1. Basic Information'!$F$7-DataCollect[[#This Row],[Installation Year]]))&gt;0, LifeExpect[[#This Row],[NORMAL]]-('1. Basic Information'!$F$7-DataCollect[[#This Row],[Installation Year]]), 0)</f>
        <v>0</v>
      </c>
      <c r="T393" s="100">
        <f t="shared" si="21"/>
        <v>0</v>
      </c>
      <c r="U393" s="100">
        <f t="shared" si="19"/>
        <v>0</v>
      </c>
    </row>
    <row r="394" spans="1:21" x14ac:dyDescent="0.25">
      <c r="A394" s="100">
        <f>IF(DataCollect[[#This Row],[Category]]="Pump",15,0)</f>
        <v>0</v>
      </c>
      <c r="B394" s="100">
        <f>IF(DataCollect[[#This Row],[Category]]="Hydrant",50,0)</f>
        <v>0</v>
      </c>
      <c r="C394" s="100">
        <f>IF(DataCollect[[#This Row],[Category]]="Meter",15,0)</f>
        <v>0</v>
      </c>
      <c r="D394" s="100">
        <f>IF(DataCollect[[#This Row],[Category]]="Pipe",35,0)</f>
        <v>0</v>
      </c>
      <c r="E394" s="100">
        <f>IF(DataCollect[[#This Row],[Category]]="Source",35,0)</f>
        <v>0</v>
      </c>
      <c r="F394" s="100">
        <f>IF(DataCollect[[#This Row],[Category]]="Tank",50,0)</f>
        <v>0</v>
      </c>
      <c r="G394" s="100">
        <f>IF(DataCollect[[#This Row],[Category]]="Analytical",10,0)</f>
        <v>0</v>
      </c>
      <c r="H394" s="100">
        <f>IF(DataCollect[[#This Row],[Category]]="Treatment",10,0)</f>
        <v>0</v>
      </c>
      <c r="I394" s="100">
        <f>IF(DataCollect[[#This Row],[Category]]="Valve",35,0)</f>
        <v>0</v>
      </c>
      <c r="J394" s="100">
        <f>IF(DataCollect[[#This Row],[Category]]="Control",15,0)</f>
        <v>0</v>
      </c>
      <c r="K394" s="100">
        <f>IF(DataCollect[[#This Row],[Category]]="Safety",10,0)</f>
        <v>0</v>
      </c>
      <c r="L394" s="100">
        <f>IF(DataCollect[[#This Row],[Category]]="Building",50,0)</f>
        <v>0</v>
      </c>
      <c r="M394" s="100">
        <f>IF(DataCollect[[#This Row],[Category]]="Vehicle",8,0)</f>
        <v>0</v>
      </c>
      <c r="N394" s="100">
        <f>IF(DataCollect[[#This Row],[Category]]="Generators",20,0)</f>
        <v>0</v>
      </c>
      <c r="O394" s="100">
        <f>IF(DataCollect[[#This Row],[Category]]="Other",15,0)</f>
        <v>0</v>
      </c>
      <c r="P394" s="100">
        <f>IF(DataCollect[[#This Row],[Current Condition]]="Bad",(-1*LifeExpect[[#This Row],[LIFE REMAINING]]),0)</f>
        <v>0</v>
      </c>
      <c r="Q394" s="100">
        <f>IF(DataCollect[[#This Row],[Current Condition]]="Fair",(-0.5*LifeExpect[[#This Row],[LIFE REMAINING]]),0)</f>
        <v>0</v>
      </c>
      <c r="R394" s="100">
        <f t="shared" si="20"/>
        <v>0</v>
      </c>
      <c r="S394" s="100">
        <f>IF((LifeExpect[[#This Row],[NORMAL]]-('1. Basic Information'!$F$7-DataCollect[[#This Row],[Installation Year]]))&gt;0, LifeExpect[[#This Row],[NORMAL]]-('1. Basic Information'!$F$7-DataCollect[[#This Row],[Installation Year]]), 0)</f>
        <v>0</v>
      </c>
      <c r="T394" s="100">
        <f t="shared" si="21"/>
        <v>0</v>
      </c>
      <c r="U394" s="100">
        <f t="shared" ref="U394:U397" si="22">ROUNDDOWN($T394,0)</f>
        <v>0</v>
      </c>
    </row>
    <row r="395" spans="1:21" x14ac:dyDescent="0.25">
      <c r="A395" s="100">
        <f>IF(DataCollect[[#This Row],[Category]]="Pump",15,0)</f>
        <v>0</v>
      </c>
      <c r="B395" s="100">
        <f>IF(DataCollect[[#This Row],[Category]]="Hydrant",50,0)</f>
        <v>0</v>
      </c>
      <c r="C395" s="100">
        <f>IF(DataCollect[[#This Row],[Category]]="Meter",15,0)</f>
        <v>0</v>
      </c>
      <c r="D395" s="100">
        <f>IF(DataCollect[[#This Row],[Category]]="Pipe",35,0)</f>
        <v>0</v>
      </c>
      <c r="E395" s="100">
        <f>IF(DataCollect[[#This Row],[Category]]="Source",35,0)</f>
        <v>0</v>
      </c>
      <c r="F395" s="100">
        <f>IF(DataCollect[[#This Row],[Category]]="Tank",50,0)</f>
        <v>0</v>
      </c>
      <c r="G395" s="100">
        <f>IF(DataCollect[[#This Row],[Category]]="Analytical",10,0)</f>
        <v>0</v>
      </c>
      <c r="H395" s="100">
        <f>IF(DataCollect[[#This Row],[Category]]="Treatment",10,0)</f>
        <v>0</v>
      </c>
      <c r="I395" s="100">
        <f>IF(DataCollect[[#This Row],[Category]]="Valve",35,0)</f>
        <v>0</v>
      </c>
      <c r="J395" s="100">
        <f>IF(DataCollect[[#This Row],[Category]]="Control",15,0)</f>
        <v>0</v>
      </c>
      <c r="K395" s="100">
        <f>IF(DataCollect[[#This Row],[Category]]="Safety",10,0)</f>
        <v>0</v>
      </c>
      <c r="L395" s="100">
        <f>IF(DataCollect[[#This Row],[Category]]="Building",50,0)</f>
        <v>0</v>
      </c>
      <c r="M395" s="100">
        <f>IF(DataCollect[[#This Row],[Category]]="Vehicle",8,0)</f>
        <v>0</v>
      </c>
      <c r="N395" s="100">
        <f>IF(DataCollect[[#This Row],[Category]]="Generators",20,0)</f>
        <v>0</v>
      </c>
      <c r="O395" s="100">
        <f>IF(DataCollect[[#This Row],[Category]]="Other",15,0)</f>
        <v>0</v>
      </c>
      <c r="P395" s="100">
        <f>IF(DataCollect[[#This Row],[Current Condition]]="Bad",(-1*LifeExpect[[#This Row],[LIFE REMAINING]]),0)</f>
        <v>0</v>
      </c>
      <c r="Q395" s="100">
        <f>IF(DataCollect[[#This Row],[Current Condition]]="Fair",(-0.5*LifeExpect[[#This Row],[LIFE REMAINING]]),0)</f>
        <v>0</v>
      </c>
      <c r="R395" s="100">
        <f t="shared" si="20"/>
        <v>0</v>
      </c>
      <c r="S395" s="100">
        <f>IF((LifeExpect[[#This Row],[NORMAL]]-('1. Basic Information'!$F$7-DataCollect[[#This Row],[Installation Year]]))&gt;0, LifeExpect[[#This Row],[NORMAL]]-('1. Basic Information'!$F$7-DataCollect[[#This Row],[Installation Year]]), 0)</f>
        <v>0</v>
      </c>
      <c r="T395" s="100">
        <f t="shared" si="21"/>
        <v>0</v>
      </c>
      <c r="U395" s="100">
        <f t="shared" si="22"/>
        <v>0</v>
      </c>
    </row>
    <row r="396" spans="1:21" x14ac:dyDescent="0.25">
      <c r="A396" s="100">
        <f>IF(DataCollect[[#This Row],[Category]]="Pump",15,0)</f>
        <v>0</v>
      </c>
      <c r="B396" s="100">
        <f>IF(DataCollect[[#This Row],[Category]]="Hydrant",50,0)</f>
        <v>0</v>
      </c>
      <c r="C396" s="100">
        <f>IF(DataCollect[[#This Row],[Category]]="Meter",15,0)</f>
        <v>0</v>
      </c>
      <c r="D396" s="100">
        <f>IF(DataCollect[[#This Row],[Category]]="Pipe",35,0)</f>
        <v>0</v>
      </c>
      <c r="E396" s="100">
        <f>IF(DataCollect[[#This Row],[Category]]="Source",35,0)</f>
        <v>0</v>
      </c>
      <c r="F396" s="100">
        <f>IF(DataCollect[[#This Row],[Category]]="Tank",50,0)</f>
        <v>0</v>
      </c>
      <c r="G396" s="100">
        <f>IF(DataCollect[[#This Row],[Category]]="Analytical",10,0)</f>
        <v>0</v>
      </c>
      <c r="H396" s="100">
        <f>IF(DataCollect[[#This Row],[Category]]="Treatment",10,0)</f>
        <v>0</v>
      </c>
      <c r="I396" s="100">
        <f>IF(DataCollect[[#This Row],[Category]]="Valve",35,0)</f>
        <v>0</v>
      </c>
      <c r="J396" s="100">
        <f>IF(DataCollect[[#This Row],[Category]]="Control",15,0)</f>
        <v>0</v>
      </c>
      <c r="K396" s="100">
        <f>IF(DataCollect[[#This Row],[Category]]="Safety",10,0)</f>
        <v>0</v>
      </c>
      <c r="L396" s="100">
        <f>IF(DataCollect[[#This Row],[Category]]="Building",50,0)</f>
        <v>0</v>
      </c>
      <c r="M396" s="100">
        <f>IF(DataCollect[[#This Row],[Category]]="Vehicle",8,0)</f>
        <v>0</v>
      </c>
      <c r="N396" s="100">
        <f>IF(DataCollect[[#This Row],[Category]]="Generators",20,0)</f>
        <v>0</v>
      </c>
      <c r="O396" s="100">
        <f>IF(DataCollect[[#This Row],[Category]]="Other",15,0)</f>
        <v>0</v>
      </c>
      <c r="P396" s="100">
        <f>IF(DataCollect[[#This Row],[Current Condition]]="Bad",(-1*LifeExpect[[#This Row],[LIFE REMAINING]]),0)</f>
        <v>0</v>
      </c>
      <c r="Q396" s="100">
        <f>IF(DataCollect[[#This Row],[Current Condition]]="Fair",(-0.5*LifeExpect[[#This Row],[LIFE REMAINING]]),0)</f>
        <v>0</v>
      </c>
      <c r="R396" s="100">
        <f t="shared" si="20"/>
        <v>0</v>
      </c>
      <c r="S396" s="100">
        <f>IF((LifeExpect[[#This Row],[NORMAL]]-('1. Basic Information'!$F$7-DataCollect[[#This Row],[Installation Year]]))&gt;0, LifeExpect[[#This Row],[NORMAL]]-('1. Basic Information'!$F$7-DataCollect[[#This Row],[Installation Year]]), 0)</f>
        <v>0</v>
      </c>
      <c r="T396" s="100">
        <f t="shared" si="21"/>
        <v>0</v>
      </c>
      <c r="U396" s="100">
        <f t="shared" si="22"/>
        <v>0</v>
      </c>
    </row>
    <row r="397" spans="1:21" x14ac:dyDescent="0.25">
      <c r="A397" s="100">
        <f>IF(DataCollect[[#This Row],[Category]]="Pump",15,0)</f>
        <v>0</v>
      </c>
      <c r="B397" s="100">
        <f>IF(DataCollect[[#This Row],[Category]]="Hydrant",50,0)</f>
        <v>0</v>
      </c>
      <c r="C397" s="100">
        <f>IF(DataCollect[[#This Row],[Category]]="Meter",15,0)</f>
        <v>0</v>
      </c>
      <c r="D397" s="100">
        <f>IF(DataCollect[[#This Row],[Category]]="Pipe",35,0)</f>
        <v>0</v>
      </c>
      <c r="E397" s="100">
        <f>IF(DataCollect[[#This Row],[Category]]="Source",35,0)</f>
        <v>0</v>
      </c>
      <c r="F397" s="100">
        <f>IF(DataCollect[[#This Row],[Category]]="Tank",50,0)</f>
        <v>0</v>
      </c>
      <c r="G397" s="100">
        <f>IF(DataCollect[[#This Row],[Category]]="Analytical",10,0)</f>
        <v>0</v>
      </c>
      <c r="H397" s="100">
        <f>IF(DataCollect[[#This Row],[Category]]="Treatment",10,0)</f>
        <v>0</v>
      </c>
      <c r="I397" s="100">
        <f>IF(DataCollect[[#This Row],[Category]]="Valve",35,0)</f>
        <v>0</v>
      </c>
      <c r="J397" s="100">
        <f>IF(DataCollect[[#This Row],[Category]]="Control",15,0)</f>
        <v>0</v>
      </c>
      <c r="K397" s="100">
        <f>IF(DataCollect[[#This Row],[Category]]="Safety",10,0)</f>
        <v>0</v>
      </c>
      <c r="L397" s="100">
        <f>IF(DataCollect[[#This Row],[Category]]="Building",50,0)</f>
        <v>0</v>
      </c>
      <c r="M397" s="100">
        <f>IF(DataCollect[[#This Row],[Category]]="Vehicle",8,0)</f>
        <v>0</v>
      </c>
      <c r="N397" s="100">
        <f>IF(DataCollect[[#This Row],[Category]]="Generators",20,0)</f>
        <v>0</v>
      </c>
      <c r="O397" s="100">
        <f>IF(DataCollect[[#This Row],[Category]]="Other",15,0)</f>
        <v>0</v>
      </c>
      <c r="P397" s="100">
        <f>IF(DataCollect[[#This Row],[Current Condition]]="Bad",(-1*LifeExpect[[#This Row],[LIFE REMAINING]]),0)</f>
        <v>0</v>
      </c>
      <c r="Q397" s="100">
        <f>IF(DataCollect[[#This Row],[Current Condition]]="Fair",(-0.5*LifeExpect[[#This Row],[LIFE REMAINING]]),0)</f>
        <v>0</v>
      </c>
      <c r="R397" s="100">
        <f t="shared" si="20"/>
        <v>0</v>
      </c>
      <c r="S397" s="100">
        <f>IF((LifeExpect[[#This Row],[NORMAL]]-('1. Basic Information'!$F$7-DataCollect[[#This Row],[Installation Year]]))&gt;0, LifeExpect[[#This Row],[NORMAL]]-('1. Basic Information'!$F$7-DataCollect[[#This Row],[Installation Year]]), 0)</f>
        <v>0</v>
      </c>
      <c r="T397" s="100">
        <f t="shared" si="21"/>
        <v>0</v>
      </c>
      <c r="U397" s="100">
        <f t="shared" si="22"/>
        <v>0</v>
      </c>
    </row>
    <row r="398" spans="1:21" x14ac:dyDescent="0.25">
      <c r="A398" s="100">
        <f>IF(DataCollect[[#This Row],[Category]]="Pump",15,0)</f>
        <v>0</v>
      </c>
      <c r="B398" s="100">
        <f>IF(DataCollect[[#This Row],[Category]]="Hydrant",50,0)</f>
        <v>0</v>
      </c>
      <c r="C398" s="100">
        <f>IF(DataCollect[[#This Row],[Category]]="Meter",15,0)</f>
        <v>0</v>
      </c>
      <c r="D398" s="100">
        <f>IF(DataCollect[[#This Row],[Category]]="Pipe",35,0)</f>
        <v>0</v>
      </c>
      <c r="E398" s="100">
        <f>IF(DataCollect[[#This Row],[Category]]="Source",35,0)</f>
        <v>0</v>
      </c>
      <c r="F398" s="100">
        <f>IF(DataCollect[[#This Row],[Category]]="Tank",50,0)</f>
        <v>0</v>
      </c>
      <c r="G398" s="100">
        <f>IF(DataCollect[[#This Row],[Category]]="Analytical",10,0)</f>
        <v>0</v>
      </c>
      <c r="H398" s="100">
        <f>IF(DataCollect[[#This Row],[Category]]="Treatment",10,0)</f>
        <v>0</v>
      </c>
      <c r="I398" s="100">
        <f>IF(DataCollect[[#This Row],[Category]]="Valve",35,0)</f>
        <v>0</v>
      </c>
      <c r="J398" s="100">
        <f>IF(DataCollect[[#This Row],[Category]]="Control",15,0)</f>
        <v>0</v>
      </c>
      <c r="K398" s="100">
        <f>IF(DataCollect[[#This Row],[Category]]="Safety",10,0)</f>
        <v>0</v>
      </c>
      <c r="L398" s="100">
        <f>IF(DataCollect[[#This Row],[Category]]="Building",50,0)</f>
        <v>0</v>
      </c>
      <c r="M398" s="100">
        <f>IF(DataCollect[[#This Row],[Category]]="Vehicle",8,0)</f>
        <v>0</v>
      </c>
      <c r="N398" s="100">
        <f>IF(DataCollect[[#This Row],[Category]]="Generators",20,0)</f>
        <v>0</v>
      </c>
      <c r="O398" s="100">
        <f>IF(DataCollect[[#This Row],[Category]]="Other",15,0)</f>
        <v>0</v>
      </c>
      <c r="P398" s="100">
        <f>IF(DataCollect[[#This Row],[Current Condition]]="Bad",(-1*LifeExpect[[#This Row],[LIFE REMAINING]]),0)</f>
        <v>0</v>
      </c>
      <c r="Q398" s="100">
        <f>IF(DataCollect[[#This Row],[Current Condition]]="Fair",(-0.5*LifeExpect[[#This Row],[LIFE REMAINING]]),0)</f>
        <v>0</v>
      </c>
      <c r="R398" s="100">
        <f t="shared" si="20"/>
        <v>0</v>
      </c>
      <c r="S398" s="100">
        <f>IF((LifeExpect[[#This Row],[NORMAL]]-('1. Basic Information'!$F$7-DataCollect[[#This Row],[Installation Year]]))&gt;0, LifeExpect[[#This Row],[NORMAL]]-('1. Basic Information'!$F$7-DataCollect[[#This Row],[Installation Year]]), 0)</f>
        <v>0</v>
      </c>
      <c r="T398" s="100">
        <f t="shared" si="21"/>
        <v>0</v>
      </c>
      <c r="U398" s="100">
        <f t="shared" si="19"/>
        <v>0</v>
      </c>
    </row>
    <row r="399" spans="1:21" x14ac:dyDescent="0.25">
      <c r="A399" s="100">
        <f>IF(DataCollect[[#This Row],[Category]]="Pump",15,0)</f>
        <v>0</v>
      </c>
      <c r="B399" s="100">
        <f>IF(DataCollect[[#This Row],[Category]]="Hydrant",50,0)</f>
        <v>0</v>
      </c>
      <c r="C399" s="100">
        <f>IF(DataCollect[[#This Row],[Category]]="Meter",15,0)</f>
        <v>0</v>
      </c>
      <c r="D399" s="100">
        <f>IF(DataCollect[[#This Row],[Category]]="Pipe",35,0)</f>
        <v>0</v>
      </c>
      <c r="E399" s="100">
        <f>IF(DataCollect[[#This Row],[Category]]="Source",35,0)</f>
        <v>0</v>
      </c>
      <c r="F399" s="100">
        <f>IF(DataCollect[[#This Row],[Category]]="Tank",50,0)</f>
        <v>0</v>
      </c>
      <c r="G399" s="100">
        <f>IF(DataCollect[[#This Row],[Category]]="Analytical",10,0)</f>
        <v>0</v>
      </c>
      <c r="H399" s="100">
        <f>IF(DataCollect[[#This Row],[Category]]="Treatment",10,0)</f>
        <v>0</v>
      </c>
      <c r="I399" s="100">
        <f>IF(DataCollect[[#This Row],[Category]]="Valve",35,0)</f>
        <v>0</v>
      </c>
      <c r="J399" s="100">
        <f>IF(DataCollect[[#This Row],[Category]]="Control",15,0)</f>
        <v>0</v>
      </c>
      <c r="K399" s="100">
        <f>IF(DataCollect[[#This Row],[Category]]="Safety",10,0)</f>
        <v>0</v>
      </c>
      <c r="L399" s="100">
        <f>IF(DataCollect[[#This Row],[Category]]="Building",50,0)</f>
        <v>0</v>
      </c>
      <c r="M399" s="100">
        <f>IF(DataCollect[[#This Row],[Category]]="Vehicle",8,0)</f>
        <v>0</v>
      </c>
      <c r="N399" s="100">
        <f>IF(DataCollect[[#This Row],[Category]]="Generators",20,0)</f>
        <v>0</v>
      </c>
      <c r="O399" s="100">
        <f>IF(DataCollect[[#This Row],[Category]]="Other",15,0)</f>
        <v>0</v>
      </c>
      <c r="P399" s="100">
        <f>IF(DataCollect[[#This Row],[Current Condition]]="Bad",(-1*LifeExpect[[#This Row],[LIFE REMAINING]]),0)</f>
        <v>0</v>
      </c>
      <c r="Q399" s="100">
        <f>IF(DataCollect[[#This Row],[Current Condition]]="Fair",(-0.5*LifeExpect[[#This Row],[LIFE REMAINING]]),0)</f>
        <v>0</v>
      </c>
      <c r="R399" s="100">
        <f t="shared" si="20"/>
        <v>0</v>
      </c>
      <c r="S399" s="100">
        <f>IF((LifeExpect[[#This Row],[NORMAL]]-('1. Basic Information'!$F$7-DataCollect[[#This Row],[Installation Year]]))&gt;0, LifeExpect[[#This Row],[NORMAL]]-('1. Basic Information'!$F$7-DataCollect[[#This Row],[Installation Year]]), 0)</f>
        <v>0</v>
      </c>
      <c r="T399" s="100">
        <f t="shared" si="21"/>
        <v>0</v>
      </c>
      <c r="U399" s="100">
        <f t="shared" si="19"/>
        <v>0</v>
      </c>
    </row>
    <row r="400" spans="1:21" x14ac:dyDescent="0.25">
      <c r="A400" s="100">
        <f>IF(DataCollect[[#This Row],[Category]]="Pump",15,0)</f>
        <v>0</v>
      </c>
      <c r="B400" s="100">
        <f>IF(DataCollect[[#This Row],[Category]]="Hydrant",50,0)</f>
        <v>0</v>
      </c>
      <c r="C400" s="100">
        <f>IF(DataCollect[[#This Row],[Category]]="Meter",15,0)</f>
        <v>0</v>
      </c>
      <c r="D400" s="100">
        <f>IF(DataCollect[[#This Row],[Category]]="Pipe",35,0)</f>
        <v>0</v>
      </c>
      <c r="E400" s="100">
        <f>IF(DataCollect[[#This Row],[Category]]="Source",35,0)</f>
        <v>0</v>
      </c>
      <c r="F400" s="100">
        <f>IF(DataCollect[[#This Row],[Category]]="Tank",50,0)</f>
        <v>0</v>
      </c>
      <c r="G400" s="100">
        <f>IF(DataCollect[[#This Row],[Category]]="Analytical",10,0)</f>
        <v>0</v>
      </c>
      <c r="H400" s="100">
        <f>IF(DataCollect[[#This Row],[Category]]="Treatment",10,0)</f>
        <v>0</v>
      </c>
      <c r="I400" s="100">
        <f>IF(DataCollect[[#This Row],[Category]]="Valve",35,0)</f>
        <v>0</v>
      </c>
      <c r="J400" s="100">
        <f>IF(DataCollect[[#This Row],[Category]]="Control",15,0)</f>
        <v>0</v>
      </c>
      <c r="K400" s="100">
        <f>IF(DataCollect[[#This Row],[Category]]="Safety",10,0)</f>
        <v>0</v>
      </c>
      <c r="L400" s="100">
        <f>IF(DataCollect[[#This Row],[Category]]="Building",50,0)</f>
        <v>0</v>
      </c>
      <c r="M400" s="100">
        <f>IF(DataCollect[[#This Row],[Category]]="Vehicle",8,0)</f>
        <v>0</v>
      </c>
      <c r="N400" s="100">
        <f>IF(DataCollect[[#This Row],[Category]]="Generators",20,0)</f>
        <v>0</v>
      </c>
      <c r="O400" s="100">
        <f>IF(DataCollect[[#This Row],[Category]]="Other",15,0)</f>
        <v>0</v>
      </c>
      <c r="P400" s="100">
        <f>IF(DataCollect[[#This Row],[Current Condition]]="Bad",(-1*LifeExpect[[#This Row],[LIFE REMAINING]]),0)</f>
        <v>0</v>
      </c>
      <c r="Q400" s="100">
        <f>IF(DataCollect[[#This Row],[Current Condition]]="Fair",(-0.5*LifeExpect[[#This Row],[LIFE REMAINING]]),0)</f>
        <v>0</v>
      </c>
      <c r="R400" s="100">
        <f t="shared" si="20"/>
        <v>0</v>
      </c>
      <c r="S400" s="100">
        <f>IF((LifeExpect[[#This Row],[NORMAL]]-('1. Basic Information'!$F$7-DataCollect[[#This Row],[Installation Year]]))&gt;0, LifeExpect[[#This Row],[NORMAL]]-('1. Basic Information'!$F$7-DataCollect[[#This Row],[Installation Year]]), 0)</f>
        <v>0</v>
      </c>
      <c r="T400" s="100">
        <f t="shared" si="21"/>
        <v>0</v>
      </c>
      <c r="U400" s="100">
        <f t="shared" ref="U400:U401" si="23">ROUNDDOWN($T400,0)</f>
        <v>0</v>
      </c>
    </row>
    <row r="401" spans="1:21" x14ac:dyDescent="0.25">
      <c r="A401" s="100">
        <f>IF(DataCollect[[#This Row],[Category]]="Pump",15,0)</f>
        <v>0</v>
      </c>
      <c r="B401" s="100">
        <f>IF(DataCollect[[#This Row],[Category]]="Hydrant",50,0)</f>
        <v>0</v>
      </c>
      <c r="C401" s="100">
        <f>IF(DataCollect[[#This Row],[Category]]="Meter",15,0)</f>
        <v>0</v>
      </c>
      <c r="D401" s="100">
        <f>IF(DataCollect[[#This Row],[Category]]="Pipe",35,0)</f>
        <v>0</v>
      </c>
      <c r="E401" s="100">
        <f>IF(DataCollect[[#This Row],[Category]]="Source",35,0)</f>
        <v>0</v>
      </c>
      <c r="F401" s="100">
        <f>IF(DataCollect[[#This Row],[Category]]="Tank",50,0)</f>
        <v>0</v>
      </c>
      <c r="G401" s="100">
        <f>IF(DataCollect[[#This Row],[Category]]="Analytical",10,0)</f>
        <v>0</v>
      </c>
      <c r="H401" s="100">
        <f>IF(DataCollect[[#This Row],[Category]]="Treatment",10,0)</f>
        <v>0</v>
      </c>
      <c r="I401" s="100">
        <f>IF(DataCollect[[#This Row],[Category]]="Valve",35,0)</f>
        <v>0</v>
      </c>
      <c r="J401" s="100">
        <f>IF(DataCollect[[#This Row],[Category]]="Control",15,0)</f>
        <v>0</v>
      </c>
      <c r="K401" s="100">
        <f>IF(DataCollect[[#This Row],[Category]]="Safety",10,0)</f>
        <v>0</v>
      </c>
      <c r="L401" s="100">
        <f>IF(DataCollect[[#This Row],[Category]]="Building",50,0)</f>
        <v>0</v>
      </c>
      <c r="M401" s="100">
        <f>IF(DataCollect[[#This Row],[Category]]="Vehicle",8,0)</f>
        <v>0</v>
      </c>
      <c r="N401" s="100">
        <f>IF(DataCollect[[#This Row],[Category]]="Generators",20,0)</f>
        <v>0</v>
      </c>
      <c r="O401" s="100">
        <f>IF(DataCollect[[#This Row],[Category]]="Other",15,0)</f>
        <v>0</v>
      </c>
      <c r="P401" s="100">
        <f>IF(DataCollect[[#This Row],[Current Condition]]="Bad",(-1*LifeExpect[[#This Row],[LIFE REMAINING]]),0)</f>
        <v>0</v>
      </c>
      <c r="Q401" s="100">
        <f>IF(DataCollect[[#This Row],[Current Condition]]="Fair",(-0.5*LifeExpect[[#This Row],[LIFE REMAINING]]),0)</f>
        <v>0</v>
      </c>
      <c r="R401" s="100">
        <f t="shared" si="20"/>
        <v>0</v>
      </c>
      <c r="S401" s="100">
        <f>IF((LifeExpect[[#This Row],[NORMAL]]-('1. Basic Information'!$F$7-DataCollect[[#This Row],[Installation Year]]))&gt;0, LifeExpect[[#This Row],[NORMAL]]-('1. Basic Information'!$F$7-DataCollect[[#This Row],[Installation Year]]), 0)</f>
        <v>0</v>
      </c>
      <c r="T401" s="100">
        <f t="shared" si="21"/>
        <v>0</v>
      </c>
      <c r="U401" s="100">
        <f t="shared" si="23"/>
        <v>0</v>
      </c>
    </row>
    <row r="402" spans="1:21" x14ac:dyDescent="0.25">
      <c r="A402" s="100">
        <f>IF(DataCollect[[#This Row],[Category]]="Pump",15,0)</f>
        <v>0</v>
      </c>
      <c r="B402" s="100">
        <f>IF(DataCollect[[#This Row],[Category]]="Hydrant",50,0)</f>
        <v>0</v>
      </c>
      <c r="C402" s="100">
        <f>IF(DataCollect[[#This Row],[Category]]="Meter",15,0)</f>
        <v>0</v>
      </c>
      <c r="D402" s="100">
        <f>IF(DataCollect[[#This Row],[Category]]="Pipe",35,0)</f>
        <v>0</v>
      </c>
      <c r="E402" s="100">
        <f>IF(DataCollect[[#This Row],[Category]]="Source",35,0)</f>
        <v>0</v>
      </c>
      <c r="F402" s="100">
        <f>IF(DataCollect[[#This Row],[Category]]="Tank",50,0)</f>
        <v>0</v>
      </c>
      <c r="G402" s="100">
        <f>IF(DataCollect[[#This Row],[Category]]="Analytical",10,0)</f>
        <v>0</v>
      </c>
      <c r="H402" s="100">
        <f>IF(DataCollect[[#This Row],[Category]]="Treatment",10,0)</f>
        <v>0</v>
      </c>
      <c r="I402" s="100">
        <f>IF(DataCollect[[#This Row],[Category]]="Valve",35,0)</f>
        <v>0</v>
      </c>
      <c r="J402" s="100">
        <f>IF(DataCollect[[#This Row],[Category]]="Control",15,0)</f>
        <v>0</v>
      </c>
      <c r="K402" s="100">
        <f>IF(DataCollect[[#This Row],[Category]]="Safety",10,0)</f>
        <v>0</v>
      </c>
      <c r="L402" s="100">
        <f>IF(DataCollect[[#This Row],[Category]]="Building",50,0)</f>
        <v>0</v>
      </c>
      <c r="M402" s="100">
        <f>IF(DataCollect[[#This Row],[Category]]="Vehicle",8,0)</f>
        <v>0</v>
      </c>
      <c r="N402" s="100">
        <f>IF(DataCollect[[#This Row],[Category]]="Generators",20,0)</f>
        <v>0</v>
      </c>
      <c r="O402" s="100">
        <f>IF(DataCollect[[#This Row],[Category]]="Other",15,0)</f>
        <v>0</v>
      </c>
      <c r="P402" s="100">
        <f>IF(DataCollect[[#This Row],[Current Condition]]="Bad",(-1*LifeExpect[[#This Row],[LIFE REMAINING]]),0)</f>
        <v>0</v>
      </c>
      <c r="Q402" s="100">
        <f>IF(DataCollect[[#This Row],[Current Condition]]="Fair",(-0.5*LifeExpect[[#This Row],[LIFE REMAINING]]),0)</f>
        <v>0</v>
      </c>
      <c r="R402" s="100">
        <f t="shared" si="20"/>
        <v>0</v>
      </c>
      <c r="S402" s="100">
        <f>IF((LifeExpect[[#This Row],[NORMAL]]-('1. Basic Information'!$F$7-DataCollect[[#This Row],[Installation Year]]))&gt;0, LifeExpect[[#This Row],[NORMAL]]-('1. Basic Information'!$F$7-DataCollect[[#This Row],[Installation Year]]), 0)</f>
        <v>0</v>
      </c>
      <c r="T402" s="100">
        <f t="shared" si="21"/>
        <v>0</v>
      </c>
      <c r="U402" s="100">
        <f t="shared" si="19"/>
        <v>0</v>
      </c>
    </row>
    <row r="403" spans="1:21" x14ac:dyDescent="0.25">
      <c r="A403" s="100">
        <f>IF(DataCollect[[#This Row],[Category]]="Pump",15,0)</f>
        <v>0</v>
      </c>
      <c r="B403" s="100">
        <f>IF(DataCollect[[#This Row],[Category]]="Hydrant",50,0)</f>
        <v>0</v>
      </c>
      <c r="C403" s="100">
        <f>IF(DataCollect[[#This Row],[Category]]="Meter",15,0)</f>
        <v>0</v>
      </c>
      <c r="D403" s="100">
        <f>IF(DataCollect[[#This Row],[Category]]="Pipe",35,0)</f>
        <v>0</v>
      </c>
      <c r="E403" s="100">
        <f>IF(DataCollect[[#This Row],[Category]]="Source",35,0)</f>
        <v>0</v>
      </c>
      <c r="F403" s="100">
        <f>IF(DataCollect[[#This Row],[Category]]="Tank",50,0)</f>
        <v>0</v>
      </c>
      <c r="G403" s="100">
        <f>IF(DataCollect[[#This Row],[Category]]="Analytical",10,0)</f>
        <v>0</v>
      </c>
      <c r="H403" s="100">
        <f>IF(DataCollect[[#This Row],[Category]]="Treatment",10,0)</f>
        <v>0</v>
      </c>
      <c r="I403" s="100">
        <f>IF(DataCollect[[#This Row],[Category]]="Valve",35,0)</f>
        <v>0</v>
      </c>
      <c r="J403" s="100">
        <f>IF(DataCollect[[#This Row],[Category]]="Control",15,0)</f>
        <v>0</v>
      </c>
      <c r="K403" s="100">
        <f>IF(DataCollect[[#This Row],[Category]]="Safety",10,0)</f>
        <v>0</v>
      </c>
      <c r="L403" s="100">
        <f>IF(DataCollect[[#This Row],[Category]]="Building",50,0)</f>
        <v>0</v>
      </c>
      <c r="M403" s="100">
        <f>IF(DataCollect[[#This Row],[Category]]="Vehicle",8,0)</f>
        <v>0</v>
      </c>
      <c r="N403" s="100">
        <f>IF(DataCollect[[#This Row],[Category]]="Generators",20,0)</f>
        <v>0</v>
      </c>
      <c r="O403" s="100">
        <f>IF(DataCollect[[#This Row],[Category]]="Other",15,0)</f>
        <v>0</v>
      </c>
      <c r="P403" s="100">
        <f>IF(DataCollect[[#This Row],[Current Condition]]="Bad",(-1*LifeExpect[[#This Row],[LIFE REMAINING]]),0)</f>
        <v>0</v>
      </c>
      <c r="Q403" s="100">
        <f>IF(DataCollect[[#This Row],[Current Condition]]="Fair",(-0.5*LifeExpect[[#This Row],[LIFE REMAINING]]),0)</f>
        <v>0</v>
      </c>
      <c r="R403" s="100">
        <f t="shared" si="20"/>
        <v>0</v>
      </c>
      <c r="S403" s="100">
        <f>IF((LifeExpect[[#This Row],[NORMAL]]-('1. Basic Information'!$F$7-DataCollect[[#This Row],[Installation Year]]))&gt;0, LifeExpect[[#This Row],[NORMAL]]-('1. Basic Information'!$F$7-DataCollect[[#This Row],[Installation Year]]), 0)</f>
        <v>0</v>
      </c>
      <c r="T403" s="100">
        <f t="shared" si="21"/>
        <v>0</v>
      </c>
      <c r="U403" s="100">
        <f t="shared" si="19"/>
        <v>0</v>
      </c>
    </row>
  </sheetData>
  <mergeCells count="1">
    <mergeCell ref="A2:U2"/>
  </mergeCell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9" tint="0.59999389629810485"/>
    <pageSetUpPr fitToPage="1"/>
  </sheetPr>
  <dimension ref="A1:M303"/>
  <sheetViews>
    <sheetView zoomScale="80" zoomScaleNormal="80" workbookViewId="0">
      <pane xSplit="4" ySplit="3" topLeftCell="E4" activePane="bottomRight" state="frozen"/>
      <selection pane="topRight" activeCell="E1" sqref="E1"/>
      <selection pane="bottomLeft" activeCell="A4" sqref="A4"/>
      <selection pane="bottomRight" activeCell="M5" sqref="M5"/>
    </sheetView>
  </sheetViews>
  <sheetFormatPr defaultColWidth="25.7109375" defaultRowHeight="18.75" x14ac:dyDescent="0.3"/>
  <cols>
    <col min="1" max="1" width="18.28515625" style="8" customWidth="1"/>
    <col min="2" max="2" width="15.28515625" style="8" customWidth="1"/>
    <col min="3" max="3" width="35.42578125" style="8" customWidth="1"/>
    <col min="4" max="4" width="57.7109375" style="8" customWidth="1"/>
    <col min="5" max="5" width="23.140625" style="5" customWidth="1"/>
    <col min="6" max="6" width="20.42578125" style="5" hidden="1" customWidth="1"/>
    <col min="7" max="7" width="23.42578125" style="74" customWidth="1"/>
    <col min="8" max="8" width="11.7109375" style="110" customWidth="1"/>
    <col min="9" max="9" width="11.7109375" style="74" customWidth="1"/>
    <col min="10" max="10" width="18.7109375" style="110" customWidth="1"/>
    <col min="11" max="11" width="20.42578125" style="5" bestFit="1" customWidth="1"/>
    <col min="12" max="12" width="23.42578125" style="5" bestFit="1" customWidth="1"/>
    <col min="13" max="13" width="142.85546875" style="8" bestFit="1" customWidth="1"/>
    <col min="14" max="16384" width="25.7109375" style="8"/>
  </cols>
  <sheetData>
    <row r="1" spans="1:13" ht="23.25" x14ac:dyDescent="0.3">
      <c r="D1" s="6" t="s">
        <v>548</v>
      </c>
    </row>
    <row r="2" spans="1:13" ht="19.5" thickBot="1" x14ac:dyDescent="0.35">
      <c r="I2" s="111"/>
      <c r="J2" s="112"/>
    </row>
    <row r="3" spans="1:13" s="13" customFormat="1" ht="42.75" thickBot="1" x14ac:dyDescent="0.4">
      <c r="A3" s="13" t="s">
        <v>103</v>
      </c>
      <c r="B3" s="13" t="s">
        <v>104</v>
      </c>
      <c r="C3" s="13" t="s">
        <v>105</v>
      </c>
      <c r="D3" s="13" t="s">
        <v>107</v>
      </c>
      <c r="E3" s="98" t="s">
        <v>111</v>
      </c>
      <c r="F3" s="98" t="s">
        <v>521</v>
      </c>
      <c r="G3" s="107" t="s">
        <v>112</v>
      </c>
      <c r="H3" s="113" t="s">
        <v>120</v>
      </c>
      <c r="I3" s="114" t="s">
        <v>121</v>
      </c>
      <c r="J3" s="117" t="s">
        <v>119</v>
      </c>
      <c r="K3" s="118" t="s">
        <v>519</v>
      </c>
      <c r="L3" s="118" t="s">
        <v>520</v>
      </c>
      <c r="M3" s="141" t="s">
        <v>556</v>
      </c>
    </row>
    <row r="4" spans="1:13" x14ac:dyDescent="0.3">
      <c r="A4" s="8" t="str">
        <f>DataCollect[[#This Row],[I.D. Number ]]</f>
        <v/>
      </c>
      <c r="B4" s="8" t="str">
        <f>IF(Results[[#This Row],[I.D. Number ]]="","",DataCollect[[#This Row],[Category]])</f>
        <v/>
      </c>
      <c r="C4" s="8" t="str">
        <f>IF(Results[[#This Row],[I.D. Number ]]="","", DataCollect[[#This Row],[Type]])</f>
        <v/>
      </c>
      <c r="D4" s="8" t="str">
        <f>IF(Results[[#This Row],[I.D. Number ]]="","", DataCollect[[#This Row],[Description]])</f>
        <v/>
      </c>
      <c r="E4" s="11" t="str">
        <f>IF(Results[[#This Row],[I.D. Number ]]="","",IF(DataCollect[[#This Row],[Installation Year]]="","",(Results[[#This Row],[Life Expectancy]]+'1. Basic Information'!$F$7)))&amp;IF(DataCollect[[#This Row],[Year Estimated?]]="Yes","±5","")</f>
        <v/>
      </c>
      <c r="F4" s="11" t="str">
        <f>IF(Results[[#This Row],[I.D. Number ]]="","",IF(DataCollect[[#This Row],[Installation Year]]="","",(Results[[#This Row],[Life Expectancy]]+'1. Basic Information'!$F$7)))</f>
        <v/>
      </c>
      <c r="G4" s="74" t="str">
        <f>IF(Results[[#This Row],[I.D. Number ]]="","",(IF(LifeExpect[[#This Row],[ROUNDED]]-('1. Basic Information'!$F$7-DataCollect[[#This Row],[Installation Year]])&lt;0,0,LifeExpect[[#This Row],[ROUNDED]]-('1. Basic Information'!$F$7-DataCollect[[#This Row],[Installation Year]]))))</f>
        <v/>
      </c>
      <c r="H4" s="110" t="str">
        <f>IF(DataCollect[[#This Row],[Concerns]]="","",ConProb[[#This Row],[CoF]])</f>
        <v/>
      </c>
      <c r="I4" s="74" t="str">
        <f>IF(DataCollect[[#This Row],[Poor Reliability]]="","",ConProb[[#This Row],[PoF]])</f>
        <v/>
      </c>
      <c r="J4" s="110" t="str">
        <f>IF(H4="","",IF(I4="","",H4*I4))</f>
        <v/>
      </c>
      <c r="K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 s="140" t="str" cm="1">
        <f t="array" ref="M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 spans="1:13" x14ac:dyDescent="0.3">
      <c r="A5" s="8" t="str">
        <f>DataCollect[[#This Row],[I.D. Number ]]</f>
        <v/>
      </c>
      <c r="B5" s="8" t="str">
        <f>IF(Results[[#This Row],[I.D. Number ]]="","",DataCollect[[#This Row],[Category]])</f>
        <v/>
      </c>
      <c r="C5" s="8" t="str">
        <f>IF(Results[[#This Row],[I.D. Number ]]="","", DataCollect[[#This Row],[Type]])</f>
        <v/>
      </c>
      <c r="D5" s="8" t="str">
        <f>IF(Results[[#This Row],[I.D. Number ]]="","", DataCollect[[#This Row],[Description]])</f>
        <v/>
      </c>
      <c r="E5" s="11" t="str">
        <f>IF(Results[[#This Row],[I.D. Number ]]="","",IF(DataCollect[[#This Row],[Installation Year]]="","",(Results[[#This Row],[Life Expectancy]]+'1. Basic Information'!$F$7)))&amp;IF(DataCollect[[#This Row],[Year Estimated?]]="Yes","±5","")</f>
        <v/>
      </c>
      <c r="F5" s="11" t="str">
        <f>IF(Results[[#This Row],[I.D. Number ]]="","",IF(DataCollect[[#This Row],[Installation Year]]="","",(Results[[#This Row],[Life Expectancy]]+'1. Basic Information'!$F$7)))</f>
        <v/>
      </c>
      <c r="G5" s="74" t="str">
        <f>IF(Results[[#This Row],[I.D. Number ]]="","",(IF(LifeExpect[[#This Row],[ROUNDED]]-('1. Basic Information'!$F$7-DataCollect[[#This Row],[Installation Year]])&lt;0,0,LifeExpect[[#This Row],[ROUNDED]]-('1. Basic Information'!$F$7-DataCollect[[#This Row],[Installation Year]]))))</f>
        <v/>
      </c>
      <c r="H5" s="110" t="str">
        <f>IF(DataCollect[[#This Row],[Concerns]]="","",ConProb[[#This Row],[CoF]])</f>
        <v/>
      </c>
      <c r="I5" s="74" t="str">
        <f>IF(DataCollect[[#This Row],[Poor Reliability]]="","",ConProb[[#This Row],[PoF]])</f>
        <v/>
      </c>
      <c r="J5" s="110" t="str">
        <f t="shared" ref="J5:J68" si="0">IF(H5="","",IF(I5="","",H5*I5))</f>
        <v/>
      </c>
      <c r="K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 s="140" t="str" cm="1">
        <f t="array" ref="M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 spans="1:13" x14ac:dyDescent="0.3">
      <c r="A6" s="8" t="str">
        <f>DataCollect[[#This Row],[I.D. Number ]]</f>
        <v/>
      </c>
      <c r="B6" s="8" t="str">
        <f>IF(Results[[#This Row],[I.D. Number ]]="","",DataCollect[[#This Row],[Category]])</f>
        <v/>
      </c>
      <c r="C6" s="8" t="str">
        <f>IF(Results[[#This Row],[I.D. Number ]]="","", DataCollect[[#This Row],[Type]])</f>
        <v/>
      </c>
      <c r="D6" s="8" t="str">
        <f>IF(Results[[#This Row],[I.D. Number ]]="","", DataCollect[[#This Row],[Description]])</f>
        <v/>
      </c>
      <c r="E6" s="11" t="str">
        <f>IF(Results[[#This Row],[I.D. Number ]]="","",IF(DataCollect[[#This Row],[Installation Year]]="","",(Results[[#This Row],[Life Expectancy]]+'1. Basic Information'!$F$7)))&amp;IF(DataCollect[[#This Row],[Year Estimated?]]="Yes","±5","")</f>
        <v/>
      </c>
      <c r="F6" s="11" t="str">
        <f>IF(Results[[#This Row],[I.D. Number ]]="","",IF(DataCollect[[#This Row],[Installation Year]]="","",(Results[[#This Row],[Life Expectancy]]+'1. Basic Information'!$F$7)))</f>
        <v/>
      </c>
      <c r="G6" s="74" t="str">
        <f>IF(Results[[#This Row],[I.D. Number ]]="","",(IF(LifeExpect[[#This Row],[ROUNDED]]-('1. Basic Information'!$F$7-DataCollect[[#This Row],[Installation Year]])&lt;0,0,LifeExpect[[#This Row],[ROUNDED]]-('1. Basic Information'!$F$7-DataCollect[[#This Row],[Installation Year]]))))</f>
        <v/>
      </c>
      <c r="H6" s="110" t="str">
        <f>IF(DataCollect[[#This Row],[Concerns]]="","",ConProb[[#This Row],[CoF]])</f>
        <v/>
      </c>
      <c r="I6" s="74" t="str">
        <f>IF(DataCollect[[#This Row],[Poor Reliability]]="","",ConProb[[#This Row],[PoF]])</f>
        <v/>
      </c>
      <c r="J6" s="110" t="str">
        <f t="shared" si="0"/>
        <v/>
      </c>
      <c r="K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 s="140" t="str" cm="1">
        <f t="array" ref="M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 spans="1:13" x14ac:dyDescent="0.3">
      <c r="A7" s="8" t="str">
        <f>DataCollect[[#This Row],[I.D. Number ]]</f>
        <v/>
      </c>
      <c r="B7" s="8" t="str">
        <f>IF(Results[[#This Row],[I.D. Number ]]="","",DataCollect[[#This Row],[Category]])</f>
        <v/>
      </c>
      <c r="C7" s="8" t="str">
        <f>IF(Results[[#This Row],[I.D. Number ]]="","", DataCollect[[#This Row],[Type]])</f>
        <v/>
      </c>
      <c r="D7" s="8" t="str">
        <f>IF(Results[[#This Row],[I.D. Number ]]="","", DataCollect[[#This Row],[Description]])</f>
        <v/>
      </c>
      <c r="E7" s="11" t="str">
        <f>IF(Results[[#This Row],[I.D. Number ]]="","",IF(DataCollect[[#This Row],[Installation Year]]="","",(Results[[#This Row],[Life Expectancy]]+'1. Basic Information'!$F$7)))&amp;IF(DataCollect[[#This Row],[Year Estimated?]]="Yes","±5","")</f>
        <v/>
      </c>
      <c r="F7" s="11" t="str">
        <f>IF(Results[[#This Row],[I.D. Number ]]="","",IF(DataCollect[[#This Row],[Installation Year]]="","",(Results[[#This Row],[Life Expectancy]]+'1. Basic Information'!$F$7)))</f>
        <v/>
      </c>
      <c r="G7" s="74" t="str">
        <f>IF(Results[[#This Row],[I.D. Number ]]="","",(IF(LifeExpect[[#This Row],[ROUNDED]]-('1. Basic Information'!$F$7-DataCollect[[#This Row],[Installation Year]])&lt;0,0,LifeExpect[[#This Row],[ROUNDED]]-('1. Basic Information'!$F$7-DataCollect[[#This Row],[Installation Year]]))))</f>
        <v/>
      </c>
      <c r="H7" s="110" t="str">
        <f>IF(DataCollect[[#This Row],[Concerns]]="","",ConProb[[#This Row],[CoF]])</f>
        <v/>
      </c>
      <c r="I7" s="74" t="str">
        <f>IF(DataCollect[[#This Row],[Poor Reliability]]="","",ConProb[[#This Row],[PoF]])</f>
        <v/>
      </c>
      <c r="J7" s="110" t="str">
        <f t="shared" si="0"/>
        <v/>
      </c>
      <c r="K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 s="140" t="str" cm="1">
        <f t="array" ref="M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 spans="1:13" x14ac:dyDescent="0.3">
      <c r="A8" s="8" t="str">
        <f>DataCollect[[#This Row],[I.D. Number ]]</f>
        <v/>
      </c>
      <c r="B8" s="8" t="str">
        <f>IF(Results[[#This Row],[I.D. Number ]]="","",DataCollect[[#This Row],[Category]])</f>
        <v/>
      </c>
      <c r="C8" s="8" t="str">
        <f>IF(Results[[#This Row],[I.D. Number ]]="","", DataCollect[[#This Row],[Type]])</f>
        <v/>
      </c>
      <c r="D8" s="8" t="str">
        <f>IF(Results[[#This Row],[I.D. Number ]]="","", DataCollect[[#This Row],[Description]])</f>
        <v/>
      </c>
      <c r="E8" s="11" t="str">
        <f>IF(Results[[#This Row],[I.D. Number ]]="","",IF(DataCollect[[#This Row],[Installation Year]]="","",(Results[[#This Row],[Life Expectancy]]+'1. Basic Information'!$F$7)))&amp;IF(DataCollect[[#This Row],[Year Estimated?]]="Yes","±5","")</f>
        <v/>
      </c>
      <c r="F8" s="11" t="str">
        <f>IF(Results[[#This Row],[I.D. Number ]]="","",IF(DataCollect[[#This Row],[Installation Year]]="","",(Results[[#This Row],[Life Expectancy]]+'1. Basic Information'!$F$7)))</f>
        <v/>
      </c>
      <c r="G8" s="74" t="str">
        <f>IF(Results[[#This Row],[I.D. Number ]]="","",(IF(LifeExpect[[#This Row],[ROUNDED]]-('1. Basic Information'!$F$7-DataCollect[[#This Row],[Installation Year]])&lt;0,0,LifeExpect[[#This Row],[ROUNDED]]-('1. Basic Information'!$F$7-DataCollect[[#This Row],[Installation Year]]))))</f>
        <v/>
      </c>
      <c r="H8" s="110" t="str">
        <f>IF(DataCollect[[#This Row],[Concerns]]="","",ConProb[[#This Row],[CoF]])</f>
        <v/>
      </c>
      <c r="I8" s="74" t="str">
        <f>IF(DataCollect[[#This Row],[Poor Reliability]]="","",ConProb[[#This Row],[PoF]])</f>
        <v/>
      </c>
      <c r="J8" s="110" t="str">
        <f t="shared" si="0"/>
        <v/>
      </c>
      <c r="K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 s="140" t="str" cm="1">
        <f t="array" ref="M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 spans="1:13" x14ac:dyDescent="0.3">
      <c r="A9" s="8" t="str">
        <f>DataCollect[[#This Row],[I.D. Number ]]</f>
        <v/>
      </c>
      <c r="B9" s="8" t="str">
        <f>IF(Results[[#This Row],[I.D. Number ]]="","",DataCollect[[#This Row],[Category]])</f>
        <v/>
      </c>
      <c r="C9" s="8" t="str">
        <f>IF(Results[[#This Row],[I.D. Number ]]="","", DataCollect[[#This Row],[Type]])</f>
        <v/>
      </c>
      <c r="D9" s="8" t="str">
        <f>IF(Results[[#This Row],[I.D. Number ]]="","", DataCollect[[#This Row],[Description]])</f>
        <v/>
      </c>
      <c r="E9" s="11" t="str">
        <f>IF(Results[[#This Row],[I.D. Number ]]="","",IF(DataCollect[[#This Row],[Installation Year]]="","",(Results[[#This Row],[Life Expectancy]]+'1. Basic Information'!$F$7)))&amp;IF(DataCollect[[#This Row],[Year Estimated?]]="Yes","±5","")</f>
        <v/>
      </c>
      <c r="F9" s="11" t="str">
        <f>IF(Results[[#This Row],[I.D. Number ]]="","",IF(DataCollect[[#This Row],[Installation Year]]="","",(Results[[#This Row],[Life Expectancy]]+'1. Basic Information'!$F$7)))</f>
        <v/>
      </c>
      <c r="G9" s="74" t="str">
        <f>IF(Results[[#This Row],[I.D. Number ]]="","",(IF(LifeExpect[[#This Row],[ROUNDED]]-('1. Basic Information'!$F$7-DataCollect[[#This Row],[Installation Year]])&lt;0,0,LifeExpect[[#This Row],[ROUNDED]]-('1. Basic Information'!$F$7-DataCollect[[#This Row],[Installation Year]]))))</f>
        <v/>
      </c>
      <c r="H9" s="110" t="str">
        <f>IF(DataCollect[[#This Row],[Concerns]]="","",ConProb[[#This Row],[CoF]])</f>
        <v/>
      </c>
      <c r="I9" s="74" t="str">
        <f>IF(DataCollect[[#This Row],[Poor Reliability]]="","",ConProb[[#This Row],[PoF]])</f>
        <v/>
      </c>
      <c r="J9" s="110" t="str">
        <f t="shared" si="0"/>
        <v/>
      </c>
      <c r="K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 s="140" t="str" cm="1">
        <f t="array" ref="M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 spans="1:13" x14ac:dyDescent="0.3">
      <c r="A10" s="8" t="str">
        <f>DataCollect[[#This Row],[I.D. Number ]]</f>
        <v/>
      </c>
      <c r="B10" s="8" t="str">
        <f>IF(Results[[#This Row],[I.D. Number ]]="","",DataCollect[[#This Row],[Category]])</f>
        <v/>
      </c>
      <c r="C10" s="8" t="str">
        <f>IF(Results[[#This Row],[I.D. Number ]]="","", DataCollect[[#This Row],[Type]])</f>
        <v/>
      </c>
      <c r="D10" s="8" t="str">
        <f>IF(Results[[#This Row],[I.D. Number ]]="","", DataCollect[[#This Row],[Description]])</f>
        <v/>
      </c>
      <c r="E10" s="11" t="str">
        <f>IF(Results[[#This Row],[I.D. Number ]]="","",IF(DataCollect[[#This Row],[Installation Year]]="","",(Results[[#This Row],[Life Expectancy]]+'1. Basic Information'!$F$7)))&amp;IF(DataCollect[[#This Row],[Year Estimated?]]="Yes","±5","")</f>
        <v/>
      </c>
      <c r="F10" s="11" t="str">
        <f>IF(Results[[#This Row],[I.D. Number ]]="","",IF(DataCollect[[#This Row],[Installation Year]]="","",(Results[[#This Row],[Life Expectancy]]+'1. Basic Information'!$F$7)))</f>
        <v/>
      </c>
      <c r="G10" s="74" t="str">
        <f>IF(Results[[#This Row],[I.D. Number ]]="","",(IF(LifeExpect[[#This Row],[ROUNDED]]-('1. Basic Information'!$F$7-DataCollect[[#This Row],[Installation Year]])&lt;0,0,LifeExpect[[#This Row],[ROUNDED]]-('1. Basic Information'!$F$7-DataCollect[[#This Row],[Installation Year]]))))</f>
        <v/>
      </c>
      <c r="H10" s="110" t="str">
        <f>IF(DataCollect[[#This Row],[Concerns]]="","",ConProb[[#This Row],[CoF]])</f>
        <v/>
      </c>
      <c r="I10" s="74" t="str">
        <f>IF(DataCollect[[#This Row],[Poor Reliability]]="","",ConProb[[#This Row],[PoF]])</f>
        <v/>
      </c>
      <c r="J10" s="110" t="str">
        <f t="shared" si="0"/>
        <v/>
      </c>
      <c r="K1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 s="140" t="str" cm="1">
        <f t="array" ref="M1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 spans="1:13" x14ac:dyDescent="0.3">
      <c r="A11" s="8" t="str">
        <f>DataCollect[[#This Row],[I.D. Number ]]</f>
        <v/>
      </c>
      <c r="B11" s="8" t="str">
        <f>IF(Results[[#This Row],[I.D. Number ]]="","",DataCollect[[#This Row],[Category]])</f>
        <v/>
      </c>
      <c r="C11" s="8" t="str">
        <f>IF(Results[[#This Row],[I.D. Number ]]="","", DataCollect[[#This Row],[Type]])</f>
        <v/>
      </c>
      <c r="D11" s="8" t="str">
        <f>IF(Results[[#This Row],[I.D. Number ]]="","", DataCollect[[#This Row],[Description]])</f>
        <v/>
      </c>
      <c r="E11" s="11" t="str">
        <f>IF(Results[[#This Row],[I.D. Number ]]="","",IF(DataCollect[[#This Row],[Installation Year]]="","",(Results[[#This Row],[Life Expectancy]]+'1. Basic Information'!$F$7)))&amp;IF(DataCollect[[#This Row],[Year Estimated?]]="Yes","±5","")</f>
        <v/>
      </c>
      <c r="F11" s="11" t="str">
        <f>IF(Results[[#This Row],[I.D. Number ]]="","",IF(DataCollect[[#This Row],[Installation Year]]="","",(Results[[#This Row],[Life Expectancy]]+'1. Basic Information'!$F$7)))</f>
        <v/>
      </c>
      <c r="G11" s="74" t="str">
        <f>IF(Results[[#This Row],[I.D. Number ]]="","",(IF(LifeExpect[[#This Row],[ROUNDED]]-('1. Basic Information'!$F$7-DataCollect[[#This Row],[Installation Year]])&lt;0,0,LifeExpect[[#This Row],[ROUNDED]]-('1. Basic Information'!$F$7-DataCollect[[#This Row],[Installation Year]]))))</f>
        <v/>
      </c>
      <c r="H11" s="110" t="str">
        <f>IF(DataCollect[[#This Row],[Concerns]]="","",ConProb[[#This Row],[CoF]])</f>
        <v/>
      </c>
      <c r="I11" s="74" t="str">
        <f>IF(DataCollect[[#This Row],[Poor Reliability]]="","",ConProb[[#This Row],[PoF]])</f>
        <v/>
      </c>
      <c r="J11" s="110" t="str">
        <f t="shared" si="0"/>
        <v/>
      </c>
      <c r="K1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 s="140" t="str" cm="1">
        <f t="array" ref="M1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 spans="1:13" x14ac:dyDescent="0.3">
      <c r="A12" s="8" t="str">
        <f>DataCollect[[#This Row],[I.D. Number ]]</f>
        <v/>
      </c>
      <c r="B12" s="8" t="str">
        <f>IF(Results[[#This Row],[I.D. Number ]]="","",DataCollect[[#This Row],[Category]])</f>
        <v/>
      </c>
      <c r="C12" s="8" t="str">
        <f>IF(Results[[#This Row],[I.D. Number ]]="","", DataCollect[[#This Row],[Type]])</f>
        <v/>
      </c>
      <c r="D12" s="8" t="str">
        <f>IF(Results[[#This Row],[I.D. Number ]]="","", DataCollect[[#This Row],[Description]])</f>
        <v/>
      </c>
      <c r="E12" s="11" t="str">
        <f>IF(Results[[#This Row],[I.D. Number ]]="","",IF(DataCollect[[#This Row],[Installation Year]]="","",(Results[[#This Row],[Life Expectancy]]+'1. Basic Information'!$F$7)))&amp;IF(DataCollect[[#This Row],[Year Estimated?]]="Yes","±5","")</f>
        <v/>
      </c>
      <c r="F12" s="11" t="str">
        <f>IF(Results[[#This Row],[I.D. Number ]]="","",IF(DataCollect[[#This Row],[Installation Year]]="","",(Results[[#This Row],[Life Expectancy]]+'1. Basic Information'!$F$7)))</f>
        <v/>
      </c>
      <c r="G12" s="74" t="str">
        <f>IF(Results[[#This Row],[I.D. Number ]]="","",(IF(LifeExpect[[#This Row],[ROUNDED]]-('1. Basic Information'!$F$7-DataCollect[[#This Row],[Installation Year]])&lt;0,0,LifeExpect[[#This Row],[ROUNDED]]-('1. Basic Information'!$F$7-DataCollect[[#This Row],[Installation Year]]))))</f>
        <v/>
      </c>
      <c r="H12" s="110" t="str">
        <f>IF(DataCollect[[#This Row],[Concerns]]="","",ConProb[[#This Row],[CoF]])</f>
        <v/>
      </c>
      <c r="I12" s="74" t="str">
        <f>IF(DataCollect[[#This Row],[Poor Reliability]]="","",ConProb[[#This Row],[PoF]])</f>
        <v/>
      </c>
      <c r="J12" s="110" t="str">
        <f t="shared" si="0"/>
        <v/>
      </c>
      <c r="K1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 s="140" t="str" cm="1">
        <f t="array" ref="M1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 spans="1:13" x14ac:dyDescent="0.3">
      <c r="A13" s="8" t="str">
        <f>DataCollect[[#This Row],[I.D. Number ]]</f>
        <v/>
      </c>
      <c r="B13" s="8" t="str">
        <f>IF(Results[[#This Row],[I.D. Number ]]="","",DataCollect[[#This Row],[Category]])</f>
        <v/>
      </c>
      <c r="C13" s="8" t="str">
        <f>IF(Results[[#This Row],[I.D. Number ]]="","", DataCollect[[#This Row],[Type]])</f>
        <v/>
      </c>
      <c r="D13" s="8" t="str">
        <f>IF(Results[[#This Row],[I.D. Number ]]="","", DataCollect[[#This Row],[Description]])</f>
        <v/>
      </c>
      <c r="E13" s="11" t="str">
        <f>IF(Results[[#This Row],[I.D. Number ]]="","",IF(DataCollect[[#This Row],[Installation Year]]="","",(Results[[#This Row],[Life Expectancy]]+'1. Basic Information'!$F$7)))&amp;IF(DataCollect[[#This Row],[Year Estimated?]]="Yes","±5","")</f>
        <v/>
      </c>
      <c r="F13" s="11" t="str">
        <f>IF(Results[[#This Row],[I.D. Number ]]="","",IF(DataCollect[[#This Row],[Installation Year]]="","",(Results[[#This Row],[Life Expectancy]]+'1. Basic Information'!$F$7)))</f>
        <v/>
      </c>
      <c r="G13" s="74" t="str">
        <f>IF(Results[[#This Row],[I.D. Number ]]="","",(IF(LifeExpect[[#This Row],[ROUNDED]]-('1. Basic Information'!$F$7-DataCollect[[#This Row],[Installation Year]])&lt;0,0,LifeExpect[[#This Row],[ROUNDED]]-('1. Basic Information'!$F$7-DataCollect[[#This Row],[Installation Year]]))))</f>
        <v/>
      </c>
      <c r="H13" s="110" t="str">
        <f>IF(DataCollect[[#This Row],[Concerns]]="","",ConProb[[#This Row],[CoF]])</f>
        <v/>
      </c>
      <c r="I13" s="74" t="str">
        <f>IF(DataCollect[[#This Row],[Poor Reliability]]="","",ConProb[[#This Row],[PoF]])</f>
        <v/>
      </c>
      <c r="J13" s="110" t="str">
        <f t="shared" si="0"/>
        <v/>
      </c>
      <c r="K1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 s="140" t="str" cm="1">
        <f t="array" ref="M1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 spans="1:13" x14ac:dyDescent="0.3">
      <c r="A14" s="8" t="str">
        <f>DataCollect[[#This Row],[I.D. Number ]]</f>
        <v/>
      </c>
      <c r="B14" s="8" t="str">
        <f>IF(Results[[#This Row],[I.D. Number ]]="","",DataCollect[[#This Row],[Category]])</f>
        <v/>
      </c>
      <c r="C14" s="8" t="str">
        <f>IF(Results[[#This Row],[I.D. Number ]]="","", DataCollect[[#This Row],[Type]])</f>
        <v/>
      </c>
      <c r="D14" s="8" t="str">
        <f>IF(Results[[#This Row],[I.D. Number ]]="","", DataCollect[[#This Row],[Description]])</f>
        <v/>
      </c>
      <c r="E14" s="11" t="str">
        <f>IF(Results[[#This Row],[I.D. Number ]]="","",IF(DataCollect[[#This Row],[Installation Year]]="","",(Results[[#This Row],[Life Expectancy]]+'1. Basic Information'!$F$7)))&amp;IF(DataCollect[[#This Row],[Year Estimated?]]="Yes","±5","")</f>
        <v/>
      </c>
      <c r="F14" s="11" t="str">
        <f>IF(Results[[#This Row],[I.D. Number ]]="","",IF(DataCollect[[#This Row],[Installation Year]]="","",(Results[[#This Row],[Life Expectancy]]+'1. Basic Information'!$F$7)))</f>
        <v/>
      </c>
      <c r="G14" s="74" t="str">
        <f>IF(Results[[#This Row],[I.D. Number ]]="","",(IF(LifeExpect[[#This Row],[ROUNDED]]-('1. Basic Information'!$F$7-DataCollect[[#This Row],[Installation Year]])&lt;0,0,LifeExpect[[#This Row],[ROUNDED]]-('1. Basic Information'!$F$7-DataCollect[[#This Row],[Installation Year]]))))</f>
        <v/>
      </c>
      <c r="H14" s="110" t="str">
        <f>IF(DataCollect[[#This Row],[Concerns]]="","",ConProb[[#This Row],[CoF]])</f>
        <v/>
      </c>
      <c r="I14" s="74" t="str">
        <f>IF(DataCollect[[#This Row],[Poor Reliability]]="","",ConProb[[#This Row],[PoF]])</f>
        <v/>
      </c>
      <c r="J14" s="110" t="str">
        <f t="shared" si="0"/>
        <v/>
      </c>
      <c r="K1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 s="140" t="str" cm="1">
        <f t="array" ref="M1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 spans="1:13" x14ac:dyDescent="0.3">
      <c r="A15" s="8" t="str">
        <f>DataCollect[[#This Row],[I.D. Number ]]</f>
        <v/>
      </c>
      <c r="B15" s="8" t="str">
        <f>IF(Results[[#This Row],[I.D. Number ]]="","",DataCollect[[#This Row],[Category]])</f>
        <v/>
      </c>
      <c r="C15" s="8" t="str">
        <f>IF(Results[[#This Row],[I.D. Number ]]="","", DataCollect[[#This Row],[Type]])</f>
        <v/>
      </c>
      <c r="D15" s="8" t="str">
        <f>IF(Results[[#This Row],[I.D. Number ]]="","", DataCollect[[#This Row],[Description]])</f>
        <v/>
      </c>
      <c r="E15" s="11" t="str">
        <f>IF(Results[[#This Row],[I.D. Number ]]="","",IF(DataCollect[[#This Row],[Installation Year]]="","",(Results[[#This Row],[Life Expectancy]]+'1. Basic Information'!$F$7)))&amp;IF(DataCollect[[#This Row],[Year Estimated?]]="Yes","±5","")</f>
        <v/>
      </c>
      <c r="F15" s="11" t="str">
        <f>IF(Results[[#This Row],[I.D. Number ]]="","",IF(DataCollect[[#This Row],[Installation Year]]="","",(Results[[#This Row],[Life Expectancy]]+'1. Basic Information'!$F$7)))</f>
        <v/>
      </c>
      <c r="G15" s="74" t="str">
        <f>IF(Results[[#This Row],[I.D. Number ]]="","",(IF(LifeExpect[[#This Row],[ROUNDED]]-('1. Basic Information'!$F$7-DataCollect[[#This Row],[Installation Year]])&lt;0,0,LifeExpect[[#This Row],[ROUNDED]]-('1. Basic Information'!$F$7-DataCollect[[#This Row],[Installation Year]]))))</f>
        <v/>
      </c>
      <c r="H15" s="110" t="str">
        <f>IF(DataCollect[[#This Row],[Concerns]]="","",ConProb[[#This Row],[CoF]])</f>
        <v/>
      </c>
      <c r="I15" s="74" t="str">
        <f>IF(DataCollect[[#This Row],[Poor Reliability]]="","",ConProb[[#This Row],[PoF]])</f>
        <v/>
      </c>
      <c r="J15" s="110" t="str">
        <f t="shared" si="0"/>
        <v/>
      </c>
      <c r="K1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 s="140" t="str" cm="1">
        <f t="array" ref="M1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 spans="1:13" x14ac:dyDescent="0.3">
      <c r="A16" s="8" t="str">
        <f>DataCollect[[#This Row],[I.D. Number ]]</f>
        <v/>
      </c>
      <c r="B16" s="8" t="str">
        <f>IF(Results[[#This Row],[I.D. Number ]]="","",DataCollect[[#This Row],[Category]])</f>
        <v/>
      </c>
      <c r="C16" s="8" t="str">
        <f>IF(Results[[#This Row],[I.D. Number ]]="","", DataCollect[[#This Row],[Type]])</f>
        <v/>
      </c>
      <c r="D16" s="8" t="str">
        <f>IF(Results[[#This Row],[I.D. Number ]]="","", DataCollect[[#This Row],[Description]])</f>
        <v/>
      </c>
      <c r="E16" s="11" t="str">
        <f>IF(Results[[#This Row],[I.D. Number ]]="","",IF(DataCollect[[#This Row],[Installation Year]]="","",(Results[[#This Row],[Life Expectancy]]+'1. Basic Information'!$F$7)))&amp;IF(DataCollect[[#This Row],[Year Estimated?]]="Yes","±5","")</f>
        <v/>
      </c>
      <c r="F16" s="11" t="str">
        <f>IF(Results[[#This Row],[I.D. Number ]]="","",IF(DataCollect[[#This Row],[Installation Year]]="","",(Results[[#This Row],[Life Expectancy]]+'1. Basic Information'!$F$7)))</f>
        <v/>
      </c>
      <c r="G16" s="74" t="str">
        <f>IF(Results[[#This Row],[I.D. Number ]]="","",(IF(LifeExpect[[#This Row],[ROUNDED]]-('1. Basic Information'!$F$7-DataCollect[[#This Row],[Installation Year]])&lt;0,0,LifeExpect[[#This Row],[ROUNDED]]-('1. Basic Information'!$F$7-DataCollect[[#This Row],[Installation Year]]))))</f>
        <v/>
      </c>
      <c r="H16" s="110" t="str">
        <f>IF(DataCollect[[#This Row],[Concerns]]="","",ConProb[[#This Row],[CoF]])</f>
        <v/>
      </c>
      <c r="I16" s="74" t="str">
        <f>IF(DataCollect[[#This Row],[Poor Reliability]]="","",ConProb[[#This Row],[PoF]])</f>
        <v/>
      </c>
      <c r="J16" s="110" t="str">
        <f t="shared" si="0"/>
        <v/>
      </c>
      <c r="K1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 s="140" t="str" cm="1">
        <f t="array" ref="M1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 spans="1:13" x14ac:dyDescent="0.3">
      <c r="A17" s="8" t="str">
        <f>DataCollect[[#This Row],[I.D. Number ]]</f>
        <v/>
      </c>
      <c r="B17" s="8" t="str">
        <f>IF(Results[[#This Row],[I.D. Number ]]="","",DataCollect[[#This Row],[Category]])</f>
        <v/>
      </c>
      <c r="C17" s="8" t="str">
        <f>IF(Results[[#This Row],[I.D. Number ]]="","", DataCollect[[#This Row],[Type]])</f>
        <v/>
      </c>
      <c r="D17" s="8" t="str">
        <f>IF(Results[[#This Row],[I.D. Number ]]="","", DataCollect[[#This Row],[Description]])</f>
        <v/>
      </c>
      <c r="E17" s="11" t="str">
        <f>IF(Results[[#This Row],[I.D. Number ]]="","",IF(DataCollect[[#This Row],[Installation Year]]="","",(Results[[#This Row],[Life Expectancy]]+'1. Basic Information'!$F$7)))&amp;IF(DataCollect[[#This Row],[Year Estimated?]]="Yes","±5","")</f>
        <v/>
      </c>
      <c r="F17" s="11" t="str">
        <f>IF(Results[[#This Row],[I.D. Number ]]="","",IF(DataCollect[[#This Row],[Installation Year]]="","",(Results[[#This Row],[Life Expectancy]]+'1. Basic Information'!$F$7)))</f>
        <v/>
      </c>
      <c r="G17" s="74" t="str">
        <f>IF(Results[[#This Row],[I.D. Number ]]="","",(IF(LifeExpect[[#This Row],[ROUNDED]]-('1. Basic Information'!$F$7-DataCollect[[#This Row],[Installation Year]])&lt;0,0,LifeExpect[[#This Row],[ROUNDED]]-('1. Basic Information'!$F$7-DataCollect[[#This Row],[Installation Year]]))))</f>
        <v/>
      </c>
      <c r="H17" s="110" t="str">
        <f>IF(DataCollect[[#This Row],[Concerns]]="","",ConProb[[#This Row],[CoF]])</f>
        <v/>
      </c>
      <c r="I17" s="74" t="str">
        <f>IF(DataCollect[[#This Row],[Poor Reliability]]="","",ConProb[[#This Row],[PoF]])</f>
        <v/>
      </c>
      <c r="J17" s="110" t="str">
        <f t="shared" si="0"/>
        <v/>
      </c>
      <c r="K1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 s="140" t="str" cm="1">
        <f t="array" ref="M1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 spans="1:13" x14ac:dyDescent="0.3">
      <c r="A18" s="8" t="str">
        <f>DataCollect[[#This Row],[I.D. Number ]]</f>
        <v/>
      </c>
      <c r="B18" s="8" t="str">
        <f>IF(Results[[#This Row],[I.D. Number ]]="","",DataCollect[[#This Row],[Category]])</f>
        <v/>
      </c>
      <c r="C18" s="8" t="str">
        <f>IF(Results[[#This Row],[I.D. Number ]]="","", DataCollect[[#This Row],[Type]])</f>
        <v/>
      </c>
      <c r="D18" s="8" t="str">
        <f>IF(Results[[#This Row],[I.D. Number ]]="","", DataCollect[[#This Row],[Description]])</f>
        <v/>
      </c>
      <c r="E18" s="11" t="str">
        <f>IF(Results[[#This Row],[I.D. Number ]]="","",IF(DataCollect[[#This Row],[Installation Year]]="","",(Results[[#This Row],[Life Expectancy]]+'1. Basic Information'!$F$7)))&amp;IF(DataCollect[[#This Row],[Year Estimated?]]="Yes","±5","")</f>
        <v/>
      </c>
      <c r="F18" s="11" t="str">
        <f>IF(Results[[#This Row],[I.D. Number ]]="","",IF(DataCollect[[#This Row],[Installation Year]]="","",(Results[[#This Row],[Life Expectancy]]+'1. Basic Information'!$F$7)))</f>
        <v/>
      </c>
      <c r="G18" s="74" t="str">
        <f>IF(Results[[#This Row],[I.D. Number ]]="","",(IF(LifeExpect[[#This Row],[ROUNDED]]-('1. Basic Information'!$F$7-DataCollect[[#This Row],[Installation Year]])&lt;0,0,LifeExpect[[#This Row],[ROUNDED]]-('1. Basic Information'!$F$7-DataCollect[[#This Row],[Installation Year]]))))</f>
        <v/>
      </c>
      <c r="H18" s="110" t="str">
        <f>IF(DataCollect[[#This Row],[Concerns]]="","",ConProb[[#This Row],[CoF]])</f>
        <v/>
      </c>
      <c r="I18" s="74" t="str">
        <f>IF(DataCollect[[#This Row],[Poor Reliability]]="","",ConProb[[#This Row],[PoF]])</f>
        <v/>
      </c>
      <c r="J18" s="110" t="str">
        <f t="shared" si="0"/>
        <v/>
      </c>
      <c r="K1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 s="140" t="str" cm="1">
        <f t="array" ref="M1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 spans="1:13" x14ac:dyDescent="0.3">
      <c r="A19" s="8" t="str">
        <f>DataCollect[[#This Row],[I.D. Number ]]</f>
        <v/>
      </c>
      <c r="B19" s="8" t="str">
        <f>IF(Results[[#This Row],[I.D. Number ]]="","",DataCollect[[#This Row],[Category]])</f>
        <v/>
      </c>
      <c r="C19" s="8" t="str">
        <f>IF(Results[[#This Row],[I.D. Number ]]="","", DataCollect[[#This Row],[Type]])</f>
        <v/>
      </c>
      <c r="D19" s="8" t="str">
        <f>IF(Results[[#This Row],[I.D. Number ]]="","", DataCollect[[#This Row],[Description]])</f>
        <v/>
      </c>
      <c r="E19" s="11" t="str">
        <f>IF(Results[[#This Row],[I.D. Number ]]="","",IF(DataCollect[[#This Row],[Installation Year]]="","",(Results[[#This Row],[Life Expectancy]]+'1. Basic Information'!$F$7)))&amp;IF(DataCollect[[#This Row],[Year Estimated?]]="Yes","±5","")</f>
        <v/>
      </c>
      <c r="F19" s="11" t="str">
        <f>IF(Results[[#This Row],[I.D. Number ]]="","",IF(DataCollect[[#This Row],[Installation Year]]="","",(Results[[#This Row],[Life Expectancy]]+'1. Basic Information'!$F$7)))</f>
        <v/>
      </c>
      <c r="G19" s="74" t="str">
        <f>IF(Results[[#This Row],[I.D. Number ]]="","",(IF(LifeExpect[[#This Row],[ROUNDED]]-('1. Basic Information'!$F$7-DataCollect[[#This Row],[Installation Year]])&lt;0,0,LifeExpect[[#This Row],[ROUNDED]]-('1. Basic Information'!$F$7-DataCollect[[#This Row],[Installation Year]]))))</f>
        <v/>
      </c>
      <c r="H19" s="110" t="str">
        <f>IF(DataCollect[[#This Row],[Concerns]]="","",ConProb[[#This Row],[CoF]])</f>
        <v/>
      </c>
      <c r="I19" s="74" t="str">
        <f>IF(DataCollect[[#This Row],[Poor Reliability]]="","",ConProb[[#This Row],[PoF]])</f>
        <v/>
      </c>
      <c r="J19" s="110" t="str">
        <f t="shared" si="0"/>
        <v/>
      </c>
      <c r="K1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 s="140" t="str" cm="1">
        <f t="array" ref="M1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 spans="1:13" x14ac:dyDescent="0.3">
      <c r="A20" s="8" t="str">
        <f>DataCollect[[#This Row],[I.D. Number ]]</f>
        <v/>
      </c>
      <c r="B20" s="8" t="str">
        <f>IF(Results[[#This Row],[I.D. Number ]]="","",DataCollect[[#This Row],[Category]])</f>
        <v/>
      </c>
      <c r="C20" s="8" t="str">
        <f>IF(Results[[#This Row],[I.D. Number ]]="","", DataCollect[[#This Row],[Type]])</f>
        <v/>
      </c>
      <c r="D20" s="8" t="str">
        <f>IF(Results[[#This Row],[I.D. Number ]]="","", DataCollect[[#This Row],[Description]])</f>
        <v/>
      </c>
      <c r="E20" s="11" t="str">
        <f>IF(Results[[#This Row],[I.D. Number ]]="","",IF(DataCollect[[#This Row],[Installation Year]]="","",(Results[[#This Row],[Life Expectancy]]+'1. Basic Information'!$F$7)))&amp;IF(DataCollect[[#This Row],[Year Estimated?]]="Yes","±5","")</f>
        <v/>
      </c>
      <c r="F20" s="11" t="str">
        <f>IF(Results[[#This Row],[I.D. Number ]]="","",IF(DataCollect[[#This Row],[Installation Year]]="","",(Results[[#This Row],[Life Expectancy]]+'1. Basic Information'!$F$7)))</f>
        <v/>
      </c>
      <c r="G20" s="74" t="str">
        <f>IF(Results[[#This Row],[I.D. Number ]]="","",(IF(LifeExpect[[#This Row],[ROUNDED]]-('1. Basic Information'!$F$7-DataCollect[[#This Row],[Installation Year]])&lt;0,0,LifeExpect[[#This Row],[ROUNDED]]-('1. Basic Information'!$F$7-DataCollect[[#This Row],[Installation Year]]))))</f>
        <v/>
      </c>
      <c r="H20" s="110" t="str">
        <f>IF(DataCollect[[#This Row],[Concerns]]="","",ConProb[[#This Row],[CoF]])</f>
        <v/>
      </c>
      <c r="I20" s="74" t="str">
        <f>IF(DataCollect[[#This Row],[Poor Reliability]]="","",ConProb[[#This Row],[PoF]])</f>
        <v/>
      </c>
      <c r="J20" s="110" t="str">
        <f t="shared" si="0"/>
        <v/>
      </c>
      <c r="K2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 s="140" t="str" cm="1">
        <f t="array" ref="M2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 spans="1:13" x14ac:dyDescent="0.3">
      <c r="A21" s="8" t="str">
        <f>DataCollect[[#This Row],[I.D. Number ]]</f>
        <v/>
      </c>
      <c r="B21" s="8" t="str">
        <f>IF(Results[[#This Row],[I.D. Number ]]="","",DataCollect[[#This Row],[Category]])</f>
        <v/>
      </c>
      <c r="C21" s="8" t="str">
        <f>IF(Results[[#This Row],[I.D. Number ]]="","", DataCollect[[#This Row],[Type]])</f>
        <v/>
      </c>
      <c r="D21" s="8" t="str">
        <f>IF(Results[[#This Row],[I.D. Number ]]="","", DataCollect[[#This Row],[Description]])</f>
        <v/>
      </c>
      <c r="E21" s="11" t="str">
        <f>IF(Results[[#This Row],[I.D. Number ]]="","",IF(DataCollect[[#This Row],[Installation Year]]="","",(Results[[#This Row],[Life Expectancy]]+'1. Basic Information'!$F$7)))&amp;IF(DataCollect[[#This Row],[Year Estimated?]]="Yes","±5","")</f>
        <v/>
      </c>
      <c r="F21" s="11" t="str">
        <f>IF(Results[[#This Row],[I.D. Number ]]="","",IF(DataCollect[[#This Row],[Installation Year]]="","",(Results[[#This Row],[Life Expectancy]]+'1. Basic Information'!$F$7)))</f>
        <v/>
      </c>
      <c r="G21" s="74" t="str">
        <f>IF(Results[[#This Row],[I.D. Number ]]="","",(IF(LifeExpect[[#This Row],[ROUNDED]]-('1. Basic Information'!$F$7-DataCollect[[#This Row],[Installation Year]])&lt;0,0,LifeExpect[[#This Row],[ROUNDED]]-('1. Basic Information'!$F$7-DataCollect[[#This Row],[Installation Year]]))))</f>
        <v/>
      </c>
      <c r="H21" s="110" t="str">
        <f>IF(DataCollect[[#This Row],[Concerns]]="","",ConProb[[#This Row],[CoF]])</f>
        <v/>
      </c>
      <c r="I21" s="74" t="str">
        <f>IF(DataCollect[[#This Row],[Poor Reliability]]="","",ConProb[[#This Row],[PoF]])</f>
        <v/>
      </c>
      <c r="J21" s="110" t="str">
        <f t="shared" si="0"/>
        <v/>
      </c>
      <c r="K2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 s="140" t="str" cm="1">
        <f t="array" ref="M2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 spans="1:13" x14ac:dyDescent="0.3">
      <c r="A22" s="8" t="str">
        <f>DataCollect[[#This Row],[I.D. Number ]]</f>
        <v/>
      </c>
      <c r="B22" s="8" t="str">
        <f>IF(Results[[#This Row],[I.D. Number ]]="","",DataCollect[[#This Row],[Category]])</f>
        <v/>
      </c>
      <c r="C22" s="8" t="str">
        <f>IF(Results[[#This Row],[I.D. Number ]]="","", DataCollect[[#This Row],[Type]])</f>
        <v/>
      </c>
      <c r="D22" s="8" t="str">
        <f>IF(Results[[#This Row],[I.D. Number ]]="","", DataCollect[[#This Row],[Description]])</f>
        <v/>
      </c>
      <c r="E22" s="11" t="str">
        <f>IF(Results[[#This Row],[I.D. Number ]]="","",IF(DataCollect[[#This Row],[Installation Year]]="","",(Results[[#This Row],[Life Expectancy]]+'1. Basic Information'!$F$7)))&amp;IF(DataCollect[[#This Row],[Year Estimated?]]="Yes","±5","")</f>
        <v/>
      </c>
      <c r="F22" s="11" t="str">
        <f>IF(Results[[#This Row],[I.D. Number ]]="","",IF(DataCollect[[#This Row],[Installation Year]]="","",(Results[[#This Row],[Life Expectancy]]+'1. Basic Information'!$F$7)))</f>
        <v/>
      </c>
      <c r="G22" s="74" t="str">
        <f>IF(Results[[#This Row],[I.D. Number ]]="","",(IF(LifeExpect[[#This Row],[ROUNDED]]-('1. Basic Information'!$F$7-DataCollect[[#This Row],[Installation Year]])&lt;0,0,LifeExpect[[#This Row],[ROUNDED]]-('1. Basic Information'!$F$7-DataCollect[[#This Row],[Installation Year]]))))</f>
        <v/>
      </c>
      <c r="H22" s="110" t="str">
        <f>IF(DataCollect[[#This Row],[Concerns]]="","",ConProb[[#This Row],[CoF]])</f>
        <v/>
      </c>
      <c r="I22" s="74" t="str">
        <f>IF(DataCollect[[#This Row],[Poor Reliability]]="","",ConProb[[#This Row],[PoF]])</f>
        <v/>
      </c>
      <c r="J22" s="110" t="str">
        <f t="shared" si="0"/>
        <v/>
      </c>
      <c r="K2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 s="140" t="str" cm="1">
        <f t="array" ref="M2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 spans="1:13" x14ac:dyDescent="0.3">
      <c r="A23" s="8" t="str">
        <f>DataCollect[[#This Row],[I.D. Number ]]</f>
        <v/>
      </c>
      <c r="B23" s="8" t="str">
        <f>IF(Results[[#This Row],[I.D. Number ]]="","",DataCollect[[#This Row],[Category]])</f>
        <v/>
      </c>
      <c r="C23" s="8" t="str">
        <f>IF(Results[[#This Row],[I.D. Number ]]="","", DataCollect[[#This Row],[Type]])</f>
        <v/>
      </c>
      <c r="D23" s="8" t="str">
        <f>IF(Results[[#This Row],[I.D. Number ]]="","", DataCollect[[#This Row],[Description]])</f>
        <v/>
      </c>
      <c r="E23" s="11" t="str">
        <f>IF(Results[[#This Row],[I.D. Number ]]="","",IF(DataCollect[[#This Row],[Installation Year]]="","",(Results[[#This Row],[Life Expectancy]]+'1. Basic Information'!$F$7)))&amp;IF(DataCollect[[#This Row],[Year Estimated?]]="Yes","±5","")</f>
        <v/>
      </c>
      <c r="F23" s="11" t="str">
        <f>IF(Results[[#This Row],[I.D. Number ]]="","",IF(DataCollect[[#This Row],[Installation Year]]="","",(Results[[#This Row],[Life Expectancy]]+'1. Basic Information'!$F$7)))</f>
        <v/>
      </c>
      <c r="G23" s="74" t="str">
        <f>IF(Results[[#This Row],[I.D. Number ]]="","",(IF(LifeExpect[[#This Row],[ROUNDED]]-('1. Basic Information'!$F$7-DataCollect[[#This Row],[Installation Year]])&lt;0,0,LifeExpect[[#This Row],[ROUNDED]]-('1. Basic Information'!$F$7-DataCollect[[#This Row],[Installation Year]]))))</f>
        <v/>
      </c>
      <c r="H23" s="110" t="str">
        <f>IF(DataCollect[[#This Row],[Concerns]]="","",ConProb[[#This Row],[CoF]])</f>
        <v/>
      </c>
      <c r="I23" s="74" t="str">
        <f>IF(DataCollect[[#This Row],[Poor Reliability]]="","",ConProb[[#This Row],[PoF]])</f>
        <v/>
      </c>
      <c r="J23" s="110" t="str">
        <f t="shared" si="0"/>
        <v/>
      </c>
      <c r="K2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 s="140" t="str" cm="1">
        <f t="array" ref="M2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 spans="1:13" x14ac:dyDescent="0.3">
      <c r="A24" s="8" t="str">
        <f>DataCollect[[#This Row],[I.D. Number ]]</f>
        <v/>
      </c>
      <c r="B24" s="8" t="str">
        <f>IF(Results[[#This Row],[I.D. Number ]]="","",DataCollect[[#This Row],[Category]])</f>
        <v/>
      </c>
      <c r="C24" s="8" t="str">
        <f>IF(Results[[#This Row],[I.D. Number ]]="","", DataCollect[[#This Row],[Type]])</f>
        <v/>
      </c>
      <c r="D24" s="8" t="str">
        <f>IF(Results[[#This Row],[I.D. Number ]]="","", DataCollect[[#This Row],[Description]])</f>
        <v/>
      </c>
      <c r="E24" s="11" t="str">
        <f>IF(Results[[#This Row],[I.D. Number ]]="","",IF(DataCollect[[#This Row],[Installation Year]]="","",(Results[[#This Row],[Life Expectancy]]+'1. Basic Information'!$F$7)))&amp;IF(DataCollect[[#This Row],[Year Estimated?]]="Yes","±5","")</f>
        <v/>
      </c>
      <c r="F24" s="11" t="str">
        <f>IF(Results[[#This Row],[I.D. Number ]]="","",IF(DataCollect[[#This Row],[Installation Year]]="","",(Results[[#This Row],[Life Expectancy]]+'1. Basic Information'!$F$7)))</f>
        <v/>
      </c>
      <c r="G24" s="74" t="str">
        <f>IF(Results[[#This Row],[I.D. Number ]]="","",(IF(LifeExpect[[#This Row],[ROUNDED]]-('1. Basic Information'!$F$7-DataCollect[[#This Row],[Installation Year]])&lt;0,0,LifeExpect[[#This Row],[ROUNDED]]-('1. Basic Information'!$F$7-DataCollect[[#This Row],[Installation Year]]))))</f>
        <v/>
      </c>
      <c r="H24" s="110" t="str">
        <f>IF(DataCollect[[#This Row],[Concerns]]="","",ConProb[[#This Row],[CoF]])</f>
        <v/>
      </c>
      <c r="I24" s="74" t="str">
        <f>IF(DataCollect[[#This Row],[Poor Reliability]]="","",ConProb[[#This Row],[PoF]])</f>
        <v/>
      </c>
      <c r="J24" s="110" t="str">
        <f t="shared" si="0"/>
        <v/>
      </c>
      <c r="K2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 s="140" t="str" cm="1">
        <f t="array" ref="M2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 spans="1:13" x14ac:dyDescent="0.3">
      <c r="A25" s="8" t="str">
        <f>DataCollect[[#This Row],[I.D. Number ]]</f>
        <v/>
      </c>
      <c r="B25" s="8" t="str">
        <f>IF(Results[[#This Row],[I.D. Number ]]="","",DataCollect[[#This Row],[Category]])</f>
        <v/>
      </c>
      <c r="C25" s="8" t="str">
        <f>IF(Results[[#This Row],[I.D. Number ]]="","", DataCollect[[#This Row],[Type]])</f>
        <v/>
      </c>
      <c r="D25" s="8" t="str">
        <f>IF(Results[[#This Row],[I.D. Number ]]="","", DataCollect[[#This Row],[Description]])</f>
        <v/>
      </c>
      <c r="E25" s="11" t="str">
        <f>IF(Results[[#This Row],[I.D. Number ]]="","",IF(DataCollect[[#This Row],[Installation Year]]="","",(Results[[#This Row],[Life Expectancy]]+'1. Basic Information'!$F$7)))&amp;IF(DataCollect[[#This Row],[Year Estimated?]]="Yes","±5","")</f>
        <v/>
      </c>
      <c r="F25" s="11" t="str">
        <f>IF(Results[[#This Row],[I.D. Number ]]="","",IF(DataCollect[[#This Row],[Installation Year]]="","",(Results[[#This Row],[Life Expectancy]]+'1. Basic Information'!$F$7)))</f>
        <v/>
      </c>
      <c r="G25" s="74" t="str">
        <f>IF(Results[[#This Row],[I.D. Number ]]="","",(IF(LifeExpect[[#This Row],[ROUNDED]]-('1. Basic Information'!$F$7-DataCollect[[#This Row],[Installation Year]])&lt;0,0,LifeExpect[[#This Row],[ROUNDED]]-('1. Basic Information'!$F$7-DataCollect[[#This Row],[Installation Year]]))))</f>
        <v/>
      </c>
      <c r="H25" s="110" t="str">
        <f>IF(DataCollect[[#This Row],[Concerns]]="","",ConProb[[#This Row],[CoF]])</f>
        <v/>
      </c>
      <c r="I25" s="74" t="str">
        <f>IF(DataCollect[[#This Row],[Poor Reliability]]="","",ConProb[[#This Row],[PoF]])</f>
        <v/>
      </c>
      <c r="J25" s="110" t="str">
        <f t="shared" si="0"/>
        <v/>
      </c>
      <c r="K2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 s="140" t="str" cm="1">
        <f t="array" ref="M2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 spans="1:13" x14ac:dyDescent="0.3">
      <c r="A26" s="8" t="str">
        <f>DataCollect[[#This Row],[I.D. Number ]]</f>
        <v/>
      </c>
      <c r="B26" s="8" t="str">
        <f>IF(Results[[#This Row],[I.D. Number ]]="","",DataCollect[[#This Row],[Category]])</f>
        <v/>
      </c>
      <c r="C26" s="8" t="str">
        <f>IF(Results[[#This Row],[I.D. Number ]]="","", DataCollect[[#This Row],[Type]])</f>
        <v/>
      </c>
      <c r="D26" s="8" t="str">
        <f>IF(Results[[#This Row],[I.D. Number ]]="","", DataCollect[[#This Row],[Description]])</f>
        <v/>
      </c>
      <c r="E26" s="11" t="str">
        <f>IF(Results[[#This Row],[I.D. Number ]]="","",IF(DataCollect[[#This Row],[Installation Year]]="","",(Results[[#This Row],[Life Expectancy]]+'1. Basic Information'!$F$7)))&amp;IF(DataCollect[[#This Row],[Year Estimated?]]="Yes","±5","")</f>
        <v/>
      </c>
      <c r="F26" s="11" t="str">
        <f>IF(Results[[#This Row],[I.D. Number ]]="","",IF(DataCollect[[#This Row],[Installation Year]]="","",(Results[[#This Row],[Life Expectancy]]+'1. Basic Information'!$F$7)))</f>
        <v/>
      </c>
      <c r="G26" s="74" t="str">
        <f>IF(Results[[#This Row],[I.D. Number ]]="","",(IF(LifeExpect[[#This Row],[ROUNDED]]-('1. Basic Information'!$F$7-DataCollect[[#This Row],[Installation Year]])&lt;0,0,LifeExpect[[#This Row],[ROUNDED]]-('1. Basic Information'!$F$7-DataCollect[[#This Row],[Installation Year]]))))</f>
        <v/>
      </c>
      <c r="H26" s="110" t="str">
        <f>IF(DataCollect[[#This Row],[Concerns]]="","",ConProb[[#This Row],[CoF]])</f>
        <v/>
      </c>
      <c r="I26" s="74" t="str">
        <f>IF(DataCollect[[#This Row],[Poor Reliability]]="","",ConProb[[#This Row],[PoF]])</f>
        <v/>
      </c>
      <c r="J26" s="110" t="str">
        <f t="shared" si="0"/>
        <v/>
      </c>
      <c r="K2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 s="140" t="str" cm="1">
        <f t="array" ref="M2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 spans="1:13" x14ac:dyDescent="0.3">
      <c r="A27" s="8" t="str">
        <f>DataCollect[[#This Row],[I.D. Number ]]</f>
        <v/>
      </c>
      <c r="B27" s="8" t="str">
        <f>IF(Results[[#This Row],[I.D. Number ]]="","",DataCollect[[#This Row],[Category]])</f>
        <v/>
      </c>
      <c r="C27" s="8" t="str">
        <f>IF(Results[[#This Row],[I.D. Number ]]="","", DataCollect[[#This Row],[Type]])</f>
        <v/>
      </c>
      <c r="D27" s="8" t="str">
        <f>IF(Results[[#This Row],[I.D. Number ]]="","", DataCollect[[#This Row],[Description]])</f>
        <v/>
      </c>
      <c r="E27" s="11" t="str">
        <f>IF(Results[[#This Row],[I.D. Number ]]="","",IF(DataCollect[[#This Row],[Installation Year]]="","",(Results[[#This Row],[Life Expectancy]]+'1. Basic Information'!$F$7)))&amp;IF(DataCollect[[#This Row],[Year Estimated?]]="Yes","±5","")</f>
        <v/>
      </c>
      <c r="F27" s="11" t="str">
        <f>IF(Results[[#This Row],[I.D. Number ]]="","",IF(DataCollect[[#This Row],[Installation Year]]="","",(Results[[#This Row],[Life Expectancy]]+'1. Basic Information'!$F$7)))</f>
        <v/>
      </c>
      <c r="G27" s="74" t="str">
        <f>IF(Results[[#This Row],[I.D. Number ]]="","",(IF(LifeExpect[[#This Row],[ROUNDED]]-('1. Basic Information'!$F$7-DataCollect[[#This Row],[Installation Year]])&lt;0,0,LifeExpect[[#This Row],[ROUNDED]]-('1. Basic Information'!$F$7-DataCollect[[#This Row],[Installation Year]]))))</f>
        <v/>
      </c>
      <c r="H27" s="110" t="str">
        <f>IF(DataCollect[[#This Row],[Concerns]]="","",ConProb[[#This Row],[CoF]])</f>
        <v/>
      </c>
      <c r="I27" s="74" t="str">
        <f>IF(DataCollect[[#This Row],[Poor Reliability]]="","",ConProb[[#This Row],[PoF]])</f>
        <v/>
      </c>
      <c r="J27" s="110" t="str">
        <f t="shared" si="0"/>
        <v/>
      </c>
      <c r="K2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 s="140" t="str" cm="1">
        <f t="array" ref="M2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 spans="1:13" x14ac:dyDescent="0.3">
      <c r="A28" s="8" t="str">
        <f>DataCollect[[#This Row],[I.D. Number ]]</f>
        <v/>
      </c>
      <c r="B28" s="8" t="str">
        <f>IF(Results[[#This Row],[I.D. Number ]]="","",DataCollect[[#This Row],[Category]])</f>
        <v/>
      </c>
      <c r="C28" s="8" t="str">
        <f>IF(Results[[#This Row],[I.D. Number ]]="","", DataCollect[[#This Row],[Type]])</f>
        <v/>
      </c>
      <c r="D28" s="8" t="str">
        <f>IF(Results[[#This Row],[I.D. Number ]]="","", DataCollect[[#This Row],[Description]])</f>
        <v/>
      </c>
      <c r="E28" s="11" t="str">
        <f>IF(Results[[#This Row],[I.D. Number ]]="","",IF(DataCollect[[#This Row],[Installation Year]]="","",(Results[[#This Row],[Life Expectancy]]+'1. Basic Information'!$F$7)))&amp;IF(DataCollect[[#This Row],[Year Estimated?]]="Yes","±5","")</f>
        <v/>
      </c>
      <c r="F28" s="11" t="str">
        <f>IF(Results[[#This Row],[I.D. Number ]]="","",IF(DataCollect[[#This Row],[Installation Year]]="","",(Results[[#This Row],[Life Expectancy]]+'1. Basic Information'!$F$7)))</f>
        <v/>
      </c>
      <c r="G28" s="74" t="str">
        <f>IF(Results[[#This Row],[I.D. Number ]]="","",(IF(LifeExpect[[#This Row],[ROUNDED]]-('1. Basic Information'!$F$7-DataCollect[[#This Row],[Installation Year]])&lt;0,0,LifeExpect[[#This Row],[ROUNDED]]-('1. Basic Information'!$F$7-DataCollect[[#This Row],[Installation Year]]))))</f>
        <v/>
      </c>
      <c r="H28" s="110" t="str">
        <f>IF(DataCollect[[#This Row],[Concerns]]="","",ConProb[[#This Row],[CoF]])</f>
        <v/>
      </c>
      <c r="I28" s="74" t="str">
        <f>IF(DataCollect[[#This Row],[Poor Reliability]]="","",ConProb[[#This Row],[PoF]])</f>
        <v/>
      </c>
      <c r="J28" s="110" t="str">
        <f t="shared" si="0"/>
        <v/>
      </c>
      <c r="K2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 s="140" t="str" cm="1">
        <f t="array" ref="M2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 spans="1:13" x14ac:dyDescent="0.3">
      <c r="A29" s="8" t="str">
        <f>DataCollect[[#This Row],[I.D. Number ]]</f>
        <v/>
      </c>
      <c r="B29" s="8" t="str">
        <f>IF(Results[[#This Row],[I.D. Number ]]="","",DataCollect[[#This Row],[Category]])</f>
        <v/>
      </c>
      <c r="C29" s="8" t="str">
        <f>IF(Results[[#This Row],[I.D. Number ]]="","", DataCollect[[#This Row],[Type]])</f>
        <v/>
      </c>
      <c r="D29" s="8" t="str">
        <f>IF(Results[[#This Row],[I.D. Number ]]="","", DataCollect[[#This Row],[Description]])</f>
        <v/>
      </c>
      <c r="E29" s="11" t="str">
        <f>IF(Results[[#This Row],[I.D. Number ]]="","",IF(DataCollect[[#This Row],[Installation Year]]="","",(Results[[#This Row],[Life Expectancy]]+'1. Basic Information'!$F$7)))&amp;IF(DataCollect[[#This Row],[Year Estimated?]]="Yes","±5","")</f>
        <v/>
      </c>
      <c r="F29" s="11" t="str">
        <f>IF(Results[[#This Row],[I.D. Number ]]="","",IF(DataCollect[[#This Row],[Installation Year]]="","",(Results[[#This Row],[Life Expectancy]]+'1. Basic Information'!$F$7)))</f>
        <v/>
      </c>
      <c r="G29" s="74" t="str">
        <f>IF(Results[[#This Row],[I.D. Number ]]="","",(IF(LifeExpect[[#This Row],[ROUNDED]]-('1. Basic Information'!$F$7-DataCollect[[#This Row],[Installation Year]])&lt;0,0,LifeExpect[[#This Row],[ROUNDED]]-('1. Basic Information'!$F$7-DataCollect[[#This Row],[Installation Year]]))))</f>
        <v/>
      </c>
      <c r="H29" s="110" t="str">
        <f>IF(DataCollect[[#This Row],[Concerns]]="","",ConProb[[#This Row],[CoF]])</f>
        <v/>
      </c>
      <c r="I29" s="74" t="str">
        <f>IF(DataCollect[[#This Row],[Poor Reliability]]="","",ConProb[[#This Row],[PoF]])</f>
        <v/>
      </c>
      <c r="J29" s="110" t="str">
        <f t="shared" si="0"/>
        <v/>
      </c>
      <c r="K2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 s="140" t="str" cm="1">
        <f t="array" ref="M2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0" spans="1:13" x14ac:dyDescent="0.3">
      <c r="A30" s="8" t="str">
        <f>DataCollect[[#This Row],[I.D. Number ]]</f>
        <v/>
      </c>
      <c r="B30" s="8" t="str">
        <f>IF(Results[[#This Row],[I.D. Number ]]="","",DataCollect[[#This Row],[Category]])</f>
        <v/>
      </c>
      <c r="C30" s="8" t="str">
        <f>IF(Results[[#This Row],[I.D. Number ]]="","", DataCollect[[#This Row],[Type]])</f>
        <v/>
      </c>
      <c r="D30" s="8" t="str">
        <f>IF(Results[[#This Row],[I.D. Number ]]="","", DataCollect[[#This Row],[Description]])</f>
        <v/>
      </c>
      <c r="E30" s="11" t="str">
        <f>IF(Results[[#This Row],[I.D. Number ]]="","",IF(DataCollect[[#This Row],[Installation Year]]="","",(Results[[#This Row],[Life Expectancy]]+'1. Basic Information'!$F$7)))&amp;IF(DataCollect[[#This Row],[Year Estimated?]]="Yes","±5","")</f>
        <v/>
      </c>
      <c r="F30" s="11" t="str">
        <f>IF(Results[[#This Row],[I.D. Number ]]="","",IF(DataCollect[[#This Row],[Installation Year]]="","",(Results[[#This Row],[Life Expectancy]]+'1. Basic Information'!$F$7)))</f>
        <v/>
      </c>
      <c r="G30" s="74" t="str">
        <f>IF(Results[[#This Row],[I.D. Number ]]="","",(IF(LifeExpect[[#This Row],[ROUNDED]]-('1. Basic Information'!$F$7-DataCollect[[#This Row],[Installation Year]])&lt;0,0,LifeExpect[[#This Row],[ROUNDED]]-('1. Basic Information'!$F$7-DataCollect[[#This Row],[Installation Year]]))))</f>
        <v/>
      </c>
      <c r="H30" s="110" t="str">
        <f>IF(DataCollect[[#This Row],[Concerns]]="","",ConProb[[#This Row],[CoF]])</f>
        <v/>
      </c>
      <c r="I30" s="74" t="str">
        <f>IF(DataCollect[[#This Row],[Poor Reliability]]="","",ConProb[[#This Row],[PoF]])</f>
        <v/>
      </c>
      <c r="J30" s="110" t="str">
        <f t="shared" si="0"/>
        <v/>
      </c>
      <c r="K3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0" s="140" t="str" cm="1">
        <f t="array" ref="M3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1" spans="1:13" x14ac:dyDescent="0.3">
      <c r="A31" s="8" t="str">
        <f>DataCollect[[#This Row],[I.D. Number ]]</f>
        <v/>
      </c>
      <c r="B31" s="8" t="str">
        <f>IF(Results[[#This Row],[I.D. Number ]]="","",DataCollect[[#This Row],[Category]])</f>
        <v/>
      </c>
      <c r="C31" s="8" t="str">
        <f>IF(Results[[#This Row],[I.D. Number ]]="","", DataCollect[[#This Row],[Type]])</f>
        <v/>
      </c>
      <c r="D31" s="8" t="str">
        <f>IF(Results[[#This Row],[I.D. Number ]]="","", DataCollect[[#This Row],[Description]])</f>
        <v/>
      </c>
      <c r="E31" s="11" t="str">
        <f>IF(Results[[#This Row],[I.D. Number ]]="","",IF(DataCollect[[#This Row],[Installation Year]]="","",(Results[[#This Row],[Life Expectancy]]+'1. Basic Information'!$F$7)))&amp;IF(DataCollect[[#This Row],[Year Estimated?]]="Yes","±5","")</f>
        <v/>
      </c>
      <c r="F31" s="11" t="str">
        <f>IF(Results[[#This Row],[I.D. Number ]]="","",IF(DataCollect[[#This Row],[Installation Year]]="","",(Results[[#This Row],[Life Expectancy]]+'1. Basic Information'!$F$7)))</f>
        <v/>
      </c>
      <c r="G31" s="74" t="str">
        <f>IF(Results[[#This Row],[I.D. Number ]]="","",(IF(LifeExpect[[#This Row],[ROUNDED]]-('1. Basic Information'!$F$7-DataCollect[[#This Row],[Installation Year]])&lt;0,0,LifeExpect[[#This Row],[ROUNDED]]-('1. Basic Information'!$F$7-DataCollect[[#This Row],[Installation Year]]))))</f>
        <v/>
      </c>
      <c r="H31" s="110" t="str">
        <f>IF(DataCollect[[#This Row],[Concerns]]="","",ConProb[[#This Row],[CoF]])</f>
        <v/>
      </c>
      <c r="I31" s="74" t="str">
        <f>IF(DataCollect[[#This Row],[Poor Reliability]]="","",ConProb[[#This Row],[PoF]])</f>
        <v/>
      </c>
      <c r="J31" s="110" t="str">
        <f t="shared" si="0"/>
        <v/>
      </c>
      <c r="K3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1" s="140" t="str" cm="1">
        <f t="array" ref="M3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2" spans="1:13" x14ac:dyDescent="0.3">
      <c r="A32" s="8" t="str">
        <f>DataCollect[[#This Row],[I.D. Number ]]</f>
        <v/>
      </c>
      <c r="B32" s="8" t="str">
        <f>IF(Results[[#This Row],[I.D. Number ]]="","",DataCollect[[#This Row],[Category]])</f>
        <v/>
      </c>
      <c r="C32" s="8" t="str">
        <f>IF(Results[[#This Row],[I.D. Number ]]="","", DataCollect[[#This Row],[Type]])</f>
        <v/>
      </c>
      <c r="D32" s="8" t="str">
        <f>IF(Results[[#This Row],[I.D. Number ]]="","", DataCollect[[#This Row],[Description]])</f>
        <v/>
      </c>
      <c r="E32" s="11" t="str">
        <f>IF(Results[[#This Row],[I.D. Number ]]="","",IF(DataCollect[[#This Row],[Installation Year]]="","",(Results[[#This Row],[Life Expectancy]]+'1. Basic Information'!$F$7)))&amp;IF(DataCollect[[#This Row],[Year Estimated?]]="Yes","±5","")</f>
        <v/>
      </c>
      <c r="F32" s="11" t="str">
        <f>IF(Results[[#This Row],[I.D. Number ]]="","",IF(DataCollect[[#This Row],[Installation Year]]="","",(Results[[#This Row],[Life Expectancy]]+'1. Basic Information'!$F$7)))</f>
        <v/>
      </c>
      <c r="G32" s="74" t="str">
        <f>IF(Results[[#This Row],[I.D. Number ]]="","",(IF(LifeExpect[[#This Row],[ROUNDED]]-('1. Basic Information'!$F$7-DataCollect[[#This Row],[Installation Year]])&lt;0,0,LifeExpect[[#This Row],[ROUNDED]]-('1. Basic Information'!$F$7-DataCollect[[#This Row],[Installation Year]]))))</f>
        <v/>
      </c>
      <c r="H32" s="110" t="str">
        <f>IF(DataCollect[[#This Row],[Concerns]]="","",ConProb[[#This Row],[CoF]])</f>
        <v/>
      </c>
      <c r="I32" s="74" t="str">
        <f>IF(DataCollect[[#This Row],[Poor Reliability]]="","",ConProb[[#This Row],[PoF]])</f>
        <v/>
      </c>
      <c r="J32" s="110" t="str">
        <f t="shared" si="0"/>
        <v/>
      </c>
      <c r="K3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2" s="140" t="str" cm="1">
        <f t="array" ref="M3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3" spans="1:13" x14ac:dyDescent="0.3">
      <c r="A33" s="8" t="str">
        <f>DataCollect[[#This Row],[I.D. Number ]]</f>
        <v/>
      </c>
      <c r="B33" s="8" t="str">
        <f>IF(Results[[#This Row],[I.D. Number ]]="","",DataCollect[[#This Row],[Category]])</f>
        <v/>
      </c>
      <c r="C33" s="8" t="str">
        <f>IF(Results[[#This Row],[I.D. Number ]]="","", DataCollect[[#This Row],[Type]])</f>
        <v/>
      </c>
      <c r="D33" s="8" t="str">
        <f>IF(Results[[#This Row],[I.D. Number ]]="","", DataCollect[[#This Row],[Description]])</f>
        <v/>
      </c>
      <c r="E33" s="11" t="str">
        <f>IF(Results[[#This Row],[I.D. Number ]]="","",IF(DataCollect[[#This Row],[Installation Year]]="","",(Results[[#This Row],[Life Expectancy]]+'1. Basic Information'!$F$7)))&amp;IF(DataCollect[[#This Row],[Year Estimated?]]="Yes","±5","")</f>
        <v/>
      </c>
      <c r="F33" s="11" t="str">
        <f>IF(Results[[#This Row],[I.D. Number ]]="","",IF(DataCollect[[#This Row],[Installation Year]]="","",(Results[[#This Row],[Life Expectancy]]+'1. Basic Information'!$F$7)))</f>
        <v/>
      </c>
      <c r="G33" s="74" t="str">
        <f>IF(Results[[#This Row],[I.D. Number ]]="","",(IF(LifeExpect[[#This Row],[ROUNDED]]-('1. Basic Information'!$F$7-DataCollect[[#This Row],[Installation Year]])&lt;0,0,LifeExpect[[#This Row],[ROUNDED]]-('1. Basic Information'!$F$7-DataCollect[[#This Row],[Installation Year]]))))</f>
        <v/>
      </c>
      <c r="H33" s="110" t="str">
        <f>IF(DataCollect[[#This Row],[Concerns]]="","",ConProb[[#This Row],[CoF]])</f>
        <v/>
      </c>
      <c r="I33" s="74" t="str">
        <f>IF(DataCollect[[#This Row],[Poor Reliability]]="","",ConProb[[#This Row],[PoF]])</f>
        <v/>
      </c>
      <c r="J33" s="110" t="str">
        <f t="shared" si="0"/>
        <v/>
      </c>
      <c r="K3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3" s="140" t="str" cm="1">
        <f t="array" ref="M3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4" spans="1:13" x14ac:dyDescent="0.3">
      <c r="A34" s="8" t="str">
        <f>DataCollect[[#This Row],[I.D. Number ]]</f>
        <v/>
      </c>
      <c r="B34" s="8" t="str">
        <f>IF(Results[[#This Row],[I.D. Number ]]="","",DataCollect[[#This Row],[Category]])</f>
        <v/>
      </c>
      <c r="C34" s="8" t="str">
        <f>IF(Results[[#This Row],[I.D. Number ]]="","", DataCollect[[#This Row],[Type]])</f>
        <v/>
      </c>
      <c r="D34" s="8" t="str">
        <f>IF(Results[[#This Row],[I.D. Number ]]="","", DataCollect[[#This Row],[Description]])</f>
        <v/>
      </c>
      <c r="E34" s="11" t="str">
        <f>IF(Results[[#This Row],[I.D. Number ]]="","",IF(DataCollect[[#This Row],[Installation Year]]="","",(Results[[#This Row],[Life Expectancy]]+'1. Basic Information'!$F$7)))&amp;IF(DataCollect[[#This Row],[Year Estimated?]]="Yes","±5","")</f>
        <v/>
      </c>
      <c r="F34" s="11" t="str">
        <f>IF(Results[[#This Row],[I.D. Number ]]="","",IF(DataCollect[[#This Row],[Installation Year]]="","",(Results[[#This Row],[Life Expectancy]]+'1. Basic Information'!$F$7)))</f>
        <v/>
      </c>
      <c r="G34" s="74" t="str">
        <f>IF(Results[[#This Row],[I.D. Number ]]="","",(IF(LifeExpect[[#This Row],[ROUNDED]]-('1. Basic Information'!$F$7-DataCollect[[#This Row],[Installation Year]])&lt;0,0,LifeExpect[[#This Row],[ROUNDED]]-('1. Basic Information'!$F$7-DataCollect[[#This Row],[Installation Year]]))))</f>
        <v/>
      </c>
      <c r="H34" s="110" t="str">
        <f>IF(DataCollect[[#This Row],[Concerns]]="","",ConProb[[#This Row],[CoF]])</f>
        <v/>
      </c>
      <c r="I34" s="74" t="str">
        <f>IF(DataCollect[[#This Row],[Poor Reliability]]="","",ConProb[[#This Row],[PoF]])</f>
        <v/>
      </c>
      <c r="J34" s="110" t="str">
        <f t="shared" si="0"/>
        <v/>
      </c>
      <c r="K3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4" s="140" t="str" cm="1">
        <f t="array" ref="M3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5" spans="1:13" x14ac:dyDescent="0.3">
      <c r="A35" s="8" t="str">
        <f>DataCollect[[#This Row],[I.D. Number ]]</f>
        <v/>
      </c>
      <c r="B35" s="8" t="str">
        <f>IF(Results[[#This Row],[I.D. Number ]]="","",DataCollect[[#This Row],[Category]])</f>
        <v/>
      </c>
      <c r="C35" s="8" t="str">
        <f>IF(Results[[#This Row],[I.D. Number ]]="","", DataCollect[[#This Row],[Type]])</f>
        <v/>
      </c>
      <c r="D35" s="8" t="str">
        <f>IF(Results[[#This Row],[I.D. Number ]]="","", DataCollect[[#This Row],[Description]])</f>
        <v/>
      </c>
      <c r="E35" s="11" t="str">
        <f>IF(Results[[#This Row],[I.D. Number ]]="","",IF(DataCollect[[#This Row],[Installation Year]]="","",(Results[[#This Row],[Life Expectancy]]+'1. Basic Information'!$F$7)))&amp;IF(DataCollect[[#This Row],[Year Estimated?]]="Yes","±5","")</f>
        <v/>
      </c>
      <c r="F35" s="11" t="str">
        <f>IF(Results[[#This Row],[I.D. Number ]]="","",IF(DataCollect[[#This Row],[Installation Year]]="","",(Results[[#This Row],[Life Expectancy]]+'1. Basic Information'!$F$7)))</f>
        <v/>
      </c>
      <c r="G35" s="74" t="str">
        <f>IF(Results[[#This Row],[I.D. Number ]]="","",(IF(LifeExpect[[#This Row],[ROUNDED]]-('1. Basic Information'!$F$7-DataCollect[[#This Row],[Installation Year]])&lt;0,0,LifeExpect[[#This Row],[ROUNDED]]-('1. Basic Information'!$F$7-DataCollect[[#This Row],[Installation Year]]))))</f>
        <v/>
      </c>
      <c r="H35" s="110" t="str">
        <f>IF(DataCollect[[#This Row],[Concerns]]="","",ConProb[[#This Row],[CoF]])</f>
        <v/>
      </c>
      <c r="I35" s="74" t="str">
        <f>IF(DataCollect[[#This Row],[Poor Reliability]]="","",ConProb[[#This Row],[PoF]])</f>
        <v/>
      </c>
      <c r="J35" s="110" t="str">
        <f t="shared" si="0"/>
        <v/>
      </c>
      <c r="K3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5" s="140" t="str" cm="1">
        <f t="array" ref="M3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6" spans="1:13" x14ac:dyDescent="0.3">
      <c r="A36" s="8" t="str">
        <f>DataCollect[[#This Row],[I.D. Number ]]</f>
        <v/>
      </c>
      <c r="B36" s="8" t="str">
        <f>IF(Results[[#This Row],[I.D. Number ]]="","",DataCollect[[#This Row],[Category]])</f>
        <v/>
      </c>
      <c r="C36" s="8" t="str">
        <f>IF(Results[[#This Row],[I.D. Number ]]="","", DataCollect[[#This Row],[Type]])</f>
        <v/>
      </c>
      <c r="D36" s="8" t="str">
        <f>IF(Results[[#This Row],[I.D. Number ]]="","", DataCollect[[#This Row],[Description]])</f>
        <v/>
      </c>
      <c r="E36" s="11" t="str">
        <f>IF(Results[[#This Row],[I.D. Number ]]="","",IF(DataCollect[[#This Row],[Installation Year]]="","",(Results[[#This Row],[Life Expectancy]]+'1. Basic Information'!$F$7)))&amp;IF(DataCollect[[#This Row],[Year Estimated?]]="Yes","±5","")</f>
        <v/>
      </c>
      <c r="F36" s="11" t="str">
        <f>IF(Results[[#This Row],[I.D. Number ]]="","",IF(DataCollect[[#This Row],[Installation Year]]="","",(Results[[#This Row],[Life Expectancy]]+'1. Basic Information'!$F$7)))</f>
        <v/>
      </c>
      <c r="G36" s="74" t="str">
        <f>IF(Results[[#This Row],[I.D. Number ]]="","",(IF(LifeExpect[[#This Row],[ROUNDED]]-('1. Basic Information'!$F$7-DataCollect[[#This Row],[Installation Year]])&lt;0,0,LifeExpect[[#This Row],[ROUNDED]]-('1. Basic Information'!$F$7-DataCollect[[#This Row],[Installation Year]]))))</f>
        <v/>
      </c>
      <c r="H36" s="110" t="str">
        <f>IF(DataCollect[[#This Row],[Concerns]]="","",ConProb[[#This Row],[CoF]])</f>
        <v/>
      </c>
      <c r="I36" s="74" t="str">
        <f>IF(DataCollect[[#This Row],[Poor Reliability]]="","",ConProb[[#This Row],[PoF]])</f>
        <v/>
      </c>
      <c r="J36" s="110" t="str">
        <f t="shared" si="0"/>
        <v/>
      </c>
      <c r="K3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6" s="140" t="str" cm="1">
        <f t="array" ref="M3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7" spans="1:13" x14ac:dyDescent="0.3">
      <c r="A37" s="8" t="str">
        <f>DataCollect[[#This Row],[I.D. Number ]]</f>
        <v/>
      </c>
      <c r="B37" s="8" t="str">
        <f>IF(Results[[#This Row],[I.D. Number ]]="","",DataCollect[[#This Row],[Category]])</f>
        <v/>
      </c>
      <c r="C37" s="8" t="str">
        <f>IF(Results[[#This Row],[I.D. Number ]]="","", DataCollect[[#This Row],[Type]])</f>
        <v/>
      </c>
      <c r="D37" s="8" t="str">
        <f>IF(Results[[#This Row],[I.D. Number ]]="","", DataCollect[[#This Row],[Description]])</f>
        <v/>
      </c>
      <c r="E37" s="11" t="str">
        <f>IF(Results[[#This Row],[I.D. Number ]]="","",IF(DataCollect[[#This Row],[Installation Year]]="","",(Results[[#This Row],[Life Expectancy]]+'1. Basic Information'!$F$7)))&amp;IF(DataCollect[[#This Row],[Year Estimated?]]="Yes","±5","")</f>
        <v/>
      </c>
      <c r="F37" s="11" t="str">
        <f>IF(Results[[#This Row],[I.D. Number ]]="","",IF(DataCollect[[#This Row],[Installation Year]]="","",(Results[[#This Row],[Life Expectancy]]+'1. Basic Information'!$F$7)))</f>
        <v/>
      </c>
      <c r="G37" s="74" t="str">
        <f>IF(Results[[#This Row],[I.D. Number ]]="","",(IF(LifeExpect[[#This Row],[ROUNDED]]-('1. Basic Information'!$F$7-DataCollect[[#This Row],[Installation Year]])&lt;0,0,LifeExpect[[#This Row],[ROUNDED]]-('1. Basic Information'!$F$7-DataCollect[[#This Row],[Installation Year]]))))</f>
        <v/>
      </c>
      <c r="H37" s="110" t="str">
        <f>IF(DataCollect[[#This Row],[Concerns]]="","",ConProb[[#This Row],[CoF]])</f>
        <v/>
      </c>
      <c r="I37" s="74" t="str">
        <f>IF(DataCollect[[#This Row],[Poor Reliability]]="","",ConProb[[#This Row],[PoF]])</f>
        <v/>
      </c>
      <c r="J37" s="110" t="str">
        <f t="shared" si="0"/>
        <v/>
      </c>
      <c r="K3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7" s="140" t="str" cm="1">
        <f t="array" ref="M3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8" spans="1:13" x14ac:dyDescent="0.3">
      <c r="A38" s="8" t="str">
        <f>DataCollect[[#This Row],[I.D. Number ]]</f>
        <v/>
      </c>
      <c r="B38" s="8" t="str">
        <f>IF(Results[[#This Row],[I.D. Number ]]="","",DataCollect[[#This Row],[Category]])</f>
        <v/>
      </c>
      <c r="C38" s="8" t="str">
        <f>IF(Results[[#This Row],[I.D. Number ]]="","", DataCollect[[#This Row],[Type]])</f>
        <v/>
      </c>
      <c r="D38" s="8" t="str">
        <f>IF(Results[[#This Row],[I.D. Number ]]="","", DataCollect[[#This Row],[Description]])</f>
        <v/>
      </c>
      <c r="E38" s="11" t="str">
        <f>IF(Results[[#This Row],[I.D. Number ]]="","",IF(DataCollect[[#This Row],[Installation Year]]="","",(Results[[#This Row],[Life Expectancy]]+'1. Basic Information'!$F$7)))&amp;IF(DataCollect[[#This Row],[Year Estimated?]]="Yes","±5","")</f>
        <v/>
      </c>
      <c r="F38" s="11" t="str">
        <f>IF(Results[[#This Row],[I.D. Number ]]="","",IF(DataCollect[[#This Row],[Installation Year]]="","",(Results[[#This Row],[Life Expectancy]]+'1. Basic Information'!$F$7)))</f>
        <v/>
      </c>
      <c r="G38" s="74" t="str">
        <f>IF(Results[[#This Row],[I.D. Number ]]="","",(IF(LifeExpect[[#This Row],[ROUNDED]]-('1. Basic Information'!$F$7-DataCollect[[#This Row],[Installation Year]])&lt;0,0,LifeExpect[[#This Row],[ROUNDED]]-('1. Basic Information'!$F$7-DataCollect[[#This Row],[Installation Year]]))))</f>
        <v/>
      </c>
      <c r="H38" s="110" t="str">
        <f>IF(DataCollect[[#This Row],[Concerns]]="","",ConProb[[#This Row],[CoF]])</f>
        <v/>
      </c>
      <c r="I38" s="74" t="str">
        <f>IF(DataCollect[[#This Row],[Poor Reliability]]="","",ConProb[[#This Row],[PoF]])</f>
        <v/>
      </c>
      <c r="J38" s="110" t="str">
        <f t="shared" si="0"/>
        <v/>
      </c>
      <c r="K3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8" s="140" t="str" cm="1">
        <f t="array" ref="M3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9" spans="1:13" x14ac:dyDescent="0.3">
      <c r="A39" s="8" t="str">
        <f>DataCollect[[#This Row],[I.D. Number ]]</f>
        <v/>
      </c>
      <c r="B39" s="8" t="str">
        <f>IF(Results[[#This Row],[I.D. Number ]]="","",DataCollect[[#This Row],[Category]])</f>
        <v/>
      </c>
      <c r="C39" s="8" t="str">
        <f>IF(Results[[#This Row],[I.D. Number ]]="","", DataCollect[[#This Row],[Type]])</f>
        <v/>
      </c>
      <c r="D39" s="8" t="str">
        <f>IF(Results[[#This Row],[I.D. Number ]]="","", DataCollect[[#This Row],[Description]])</f>
        <v/>
      </c>
      <c r="E39" s="11" t="str">
        <f>IF(Results[[#This Row],[I.D. Number ]]="","",IF(DataCollect[[#This Row],[Installation Year]]="","",(Results[[#This Row],[Life Expectancy]]+'1. Basic Information'!$F$7)))&amp;IF(DataCollect[[#This Row],[Year Estimated?]]="Yes","±5","")</f>
        <v/>
      </c>
      <c r="F39" s="11" t="str">
        <f>IF(Results[[#This Row],[I.D. Number ]]="","",IF(DataCollect[[#This Row],[Installation Year]]="","",(Results[[#This Row],[Life Expectancy]]+'1. Basic Information'!$F$7)))</f>
        <v/>
      </c>
      <c r="G39" s="74" t="str">
        <f>IF(Results[[#This Row],[I.D. Number ]]="","",(IF(LifeExpect[[#This Row],[ROUNDED]]-('1. Basic Information'!$F$7-DataCollect[[#This Row],[Installation Year]])&lt;0,0,LifeExpect[[#This Row],[ROUNDED]]-('1. Basic Information'!$F$7-DataCollect[[#This Row],[Installation Year]]))))</f>
        <v/>
      </c>
      <c r="H39" s="110" t="str">
        <f>IF(DataCollect[[#This Row],[Concerns]]="","",ConProb[[#This Row],[CoF]])</f>
        <v/>
      </c>
      <c r="I39" s="74" t="str">
        <f>IF(DataCollect[[#This Row],[Poor Reliability]]="","",ConProb[[#This Row],[PoF]])</f>
        <v/>
      </c>
      <c r="J39" s="110" t="str">
        <f t="shared" si="0"/>
        <v/>
      </c>
      <c r="K3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9" s="140" t="str" cm="1">
        <f t="array" ref="M3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0" spans="1:13" x14ac:dyDescent="0.3">
      <c r="A40" s="8" t="str">
        <f>DataCollect[[#This Row],[I.D. Number ]]</f>
        <v/>
      </c>
      <c r="B40" s="8" t="str">
        <f>IF(Results[[#This Row],[I.D. Number ]]="","",DataCollect[[#This Row],[Category]])</f>
        <v/>
      </c>
      <c r="C40" s="8" t="str">
        <f>IF(Results[[#This Row],[I.D. Number ]]="","", DataCollect[[#This Row],[Type]])</f>
        <v/>
      </c>
      <c r="D40" s="8" t="str">
        <f>IF(Results[[#This Row],[I.D. Number ]]="","", DataCollect[[#This Row],[Description]])</f>
        <v/>
      </c>
      <c r="E40" s="11" t="str">
        <f>IF(Results[[#This Row],[I.D. Number ]]="","",IF(DataCollect[[#This Row],[Installation Year]]="","",(Results[[#This Row],[Life Expectancy]]+'1. Basic Information'!$F$7)))&amp;IF(DataCollect[[#This Row],[Year Estimated?]]="Yes","±5","")</f>
        <v/>
      </c>
      <c r="F40" s="11" t="str">
        <f>IF(Results[[#This Row],[I.D. Number ]]="","",IF(DataCollect[[#This Row],[Installation Year]]="","",(Results[[#This Row],[Life Expectancy]]+'1. Basic Information'!$F$7)))</f>
        <v/>
      </c>
      <c r="G40" s="74" t="str">
        <f>IF(Results[[#This Row],[I.D. Number ]]="","",(IF(LifeExpect[[#This Row],[ROUNDED]]-('1. Basic Information'!$F$7-DataCollect[[#This Row],[Installation Year]])&lt;0,0,LifeExpect[[#This Row],[ROUNDED]]-('1. Basic Information'!$F$7-DataCollect[[#This Row],[Installation Year]]))))</f>
        <v/>
      </c>
      <c r="H40" s="110" t="str">
        <f>IF(DataCollect[[#This Row],[Concerns]]="","",ConProb[[#This Row],[CoF]])</f>
        <v/>
      </c>
      <c r="I40" s="74" t="str">
        <f>IF(DataCollect[[#This Row],[Poor Reliability]]="","",ConProb[[#This Row],[PoF]])</f>
        <v/>
      </c>
      <c r="J40" s="110" t="str">
        <f t="shared" si="0"/>
        <v/>
      </c>
      <c r="K4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0" s="140" t="str" cm="1">
        <f t="array" ref="M4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1" spans="1:13" x14ac:dyDescent="0.3">
      <c r="A41" s="8" t="str">
        <f>DataCollect[[#This Row],[I.D. Number ]]</f>
        <v/>
      </c>
      <c r="B41" s="8" t="str">
        <f>IF(Results[[#This Row],[I.D. Number ]]="","",DataCollect[[#This Row],[Category]])</f>
        <v/>
      </c>
      <c r="C41" s="8" t="str">
        <f>IF(Results[[#This Row],[I.D. Number ]]="","", DataCollect[[#This Row],[Type]])</f>
        <v/>
      </c>
      <c r="D41" s="8" t="str">
        <f>IF(Results[[#This Row],[I.D. Number ]]="","", DataCollect[[#This Row],[Description]])</f>
        <v/>
      </c>
      <c r="E41" s="11" t="str">
        <f>IF(Results[[#This Row],[I.D. Number ]]="","",IF(DataCollect[[#This Row],[Installation Year]]="","",(Results[[#This Row],[Life Expectancy]]+'1. Basic Information'!$F$7)))&amp;IF(DataCollect[[#This Row],[Year Estimated?]]="Yes","±5","")</f>
        <v/>
      </c>
      <c r="F41" s="11" t="str">
        <f>IF(Results[[#This Row],[I.D. Number ]]="","",IF(DataCollect[[#This Row],[Installation Year]]="","",(Results[[#This Row],[Life Expectancy]]+'1. Basic Information'!$F$7)))</f>
        <v/>
      </c>
      <c r="G41" s="74" t="str">
        <f>IF(Results[[#This Row],[I.D. Number ]]="","",(IF(LifeExpect[[#This Row],[ROUNDED]]-('1. Basic Information'!$F$7-DataCollect[[#This Row],[Installation Year]])&lt;0,0,LifeExpect[[#This Row],[ROUNDED]]-('1. Basic Information'!$F$7-DataCollect[[#This Row],[Installation Year]]))))</f>
        <v/>
      </c>
      <c r="H41" s="110" t="str">
        <f>IF(DataCollect[[#This Row],[Concerns]]="","",ConProb[[#This Row],[CoF]])</f>
        <v/>
      </c>
      <c r="I41" s="74" t="str">
        <f>IF(DataCollect[[#This Row],[Poor Reliability]]="","",ConProb[[#This Row],[PoF]])</f>
        <v/>
      </c>
      <c r="J41" s="110" t="str">
        <f t="shared" si="0"/>
        <v/>
      </c>
      <c r="K4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1" s="140" t="str" cm="1">
        <f t="array" ref="M4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2" spans="1:13" x14ac:dyDescent="0.3">
      <c r="A42" s="8" t="str">
        <f>DataCollect[[#This Row],[I.D. Number ]]</f>
        <v/>
      </c>
      <c r="B42" s="8" t="str">
        <f>IF(Results[[#This Row],[I.D. Number ]]="","",DataCollect[[#This Row],[Category]])</f>
        <v/>
      </c>
      <c r="C42" s="8" t="str">
        <f>IF(Results[[#This Row],[I.D. Number ]]="","", DataCollect[[#This Row],[Type]])</f>
        <v/>
      </c>
      <c r="D42" s="8" t="str">
        <f>IF(Results[[#This Row],[I.D. Number ]]="","", DataCollect[[#This Row],[Description]])</f>
        <v/>
      </c>
      <c r="E42" s="11" t="str">
        <f>IF(Results[[#This Row],[I.D. Number ]]="","",IF(DataCollect[[#This Row],[Installation Year]]="","",(Results[[#This Row],[Life Expectancy]]+'1. Basic Information'!$F$7)))&amp;IF(DataCollect[[#This Row],[Year Estimated?]]="Yes","±5","")</f>
        <v/>
      </c>
      <c r="F42" s="11" t="str">
        <f>IF(Results[[#This Row],[I.D. Number ]]="","",IF(DataCollect[[#This Row],[Installation Year]]="","",(Results[[#This Row],[Life Expectancy]]+'1. Basic Information'!$F$7)))</f>
        <v/>
      </c>
      <c r="G42" s="74" t="str">
        <f>IF(Results[[#This Row],[I.D. Number ]]="","",(IF(LifeExpect[[#This Row],[ROUNDED]]-('1. Basic Information'!$F$7-DataCollect[[#This Row],[Installation Year]])&lt;0,0,LifeExpect[[#This Row],[ROUNDED]]-('1. Basic Information'!$F$7-DataCollect[[#This Row],[Installation Year]]))))</f>
        <v/>
      </c>
      <c r="H42" s="110" t="str">
        <f>IF(DataCollect[[#This Row],[Concerns]]="","",ConProb[[#This Row],[CoF]])</f>
        <v/>
      </c>
      <c r="I42" s="74" t="str">
        <f>IF(DataCollect[[#This Row],[Poor Reliability]]="","",ConProb[[#This Row],[PoF]])</f>
        <v/>
      </c>
      <c r="J42" s="110" t="str">
        <f t="shared" si="0"/>
        <v/>
      </c>
      <c r="K4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2" s="140" t="str" cm="1">
        <f t="array" ref="M4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3" spans="1:13" x14ac:dyDescent="0.3">
      <c r="A43" s="8" t="str">
        <f>DataCollect[[#This Row],[I.D. Number ]]</f>
        <v/>
      </c>
      <c r="B43" s="8" t="str">
        <f>IF(Results[[#This Row],[I.D. Number ]]="","",DataCollect[[#This Row],[Category]])</f>
        <v/>
      </c>
      <c r="C43" s="8" t="str">
        <f>IF(Results[[#This Row],[I.D. Number ]]="","", DataCollect[[#This Row],[Type]])</f>
        <v/>
      </c>
      <c r="D43" s="8" t="str">
        <f>IF(Results[[#This Row],[I.D. Number ]]="","", DataCollect[[#This Row],[Description]])</f>
        <v/>
      </c>
      <c r="E43" s="11" t="str">
        <f>IF(Results[[#This Row],[I.D. Number ]]="","",IF(DataCollect[[#This Row],[Installation Year]]="","",(Results[[#This Row],[Life Expectancy]]+'1. Basic Information'!$F$7)))&amp;IF(DataCollect[[#This Row],[Year Estimated?]]="Yes","±5","")</f>
        <v/>
      </c>
      <c r="F43" s="11" t="str">
        <f>IF(Results[[#This Row],[I.D. Number ]]="","",IF(DataCollect[[#This Row],[Installation Year]]="","",(Results[[#This Row],[Life Expectancy]]+'1. Basic Information'!$F$7)))</f>
        <v/>
      </c>
      <c r="G43" s="74" t="str">
        <f>IF(Results[[#This Row],[I.D. Number ]]="","",(IF(LifeExpect[[#This Row],[ROUNDED]]-('1. Basic Information'!$F$7-DataCollect[[#This Row],[Installation Year]])&lt;0,0,LifeExpect[[#This Row],[ROUNDED]]-('1. Basic Information'!$F$7-DataCollect[[#This Row],[Installation Year]]))))</f>
        <v/>
      </c>
      <c r="H43" s="110" t="str">
        <f>IF(DataCollect[[#This Row],[Concerns]]="","",ConProb[[#This Row],[CoF]])</f>
        <v/>
      </c>
      <c r="I43" s="74" t="str">
        <f>IF(DataCollect[[#This Row],[Poor Reliability]]="","",ConProb[[#This Row],[PoF]])</f>
        <v/>
      </c>
      <c r="J43" s="110" t="str">
        <f t="shared" si="0"/>
        <v/>
      </c>
      <c r="K4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3" s="140" t="str" cm="1">
        <f t="array" ref="M4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4" spans="1:13" x14ac:dyDescent="0.3">
      <c r="A44" s="8" t="str">
        <f>DataCollect[[#This Row],[I.D. Number ]]</f>
        <v/>
      </c>
      <c r="B44" s="8" t="str">
        <f>IF(Results[[#This Row],[I.D. Number ]]="","",DataCollect[[#This Row],[Category]])</f>
        <v/>
      </c>
      <c r="C44" s="8" t="str">
        <f>IF(Results[[#This Row],[I.D. Number ]]="","", DataCollect[[#This Row],[Type]])</f>
        <v/>
      </c>
      <c r="D44" s="8" t="str">
        <f>IF(Results[[#This Row],[I.D. Number ]]="","", DataCollect[[#This Row],[Description]])</f>
        <v/>
      </c>
      <c r="E44" s="11" t="str">
        <f>IF(Results[[#This Row],[I.D. Number ]]="","",IF(DataCollect[[#This Row],[Installation Year]]="","",(Results[[#This Row],[Life Expectancy]]+'1. Basic Information'!$F$7)))&amp;IF(DataCollect[[#This Row],[Year Estimated?]]="Yes","±5","")</f>
        <v/>
      </c>
      <c r="F44" s="11" t="str">
        <f>IF(Results[[#This Row],[I.D. Number ]]="","",IF(DataCollect[[#This Row],[Installation Year]]="","",(Results[[#This Row],[Life Expectancy]]+'1. Basic Information'!$F$7)))</f>
        <v/>
      </c>
      <c r="G44" s="74" t="str">
        <f>IF(Results[[#This Row],[I.D. Number ]]="","",(IF(LifeExpect[[#This Row],[ROUNDED]]-('1. Basic Information'!$F$7-DataCollect[[#This Row],[Installation Year]])&lt;0,0,LifeExpect[[#This Row],[ROUNDED]]-('1. Basic Information'!$F$7-DataCollect[[#This Row],[Installation Year]]))))</f>
        <v/>
      </c>
      <c r="H44" s="110" t="str">
        <f>IF(DataCollect[[#This Row],[Concerns]]="","",ConProb[[#This Row],[CoF]])</f>
        <v/>
      </c>
      <c r="I44" s="74" t="str">
        <f>IF(DataCollect[[#This Row],[Poor Reliability]]="","",ConProb[[#This Row],[PoF]])</f>
        <v/>
      </c>
      <c r="J44" s="110" t="str">
        <f t="shared" si="0"/>
        <v/>
      </c>
      <c r="K4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4" s="140" t="str" cm="1">
        <f t="array" ref="M4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5" spans="1:13" x14ac:dyDescent="0.3">
      <c r="A45" s="8" t="str">
        <f>DataCollect[[#This Row],[I.D. Number ]]</f>
        <v/>
      </c>
      <c r="B45" s="8" t="str">
        <f>IF(Results[[#This Row],[I.D. Number ]]="","",DataCollect[[#This Row],[Category]])</f>
        <v/>
      </c>
      <c r="C45" s="8" t="str">
        <f>IF(Results[[#This Row],[I.D. Number ]]="","", DataCollect[[#This Row],[Type]])</f>
        <v/>
      </c>
      <c r="D45" s="8" t="str">
        <f>IF(Results[[#This Row],[I.D. Number ]]="","", DataCollect[[#This Row],[Description]])</f>
        <v/>
      </c>
      <c r="E45" s="11" t="str">
        <f>IF(Results[[#This Row],[I.D. Number ]]="","",IF(DataCollect[[#This Row],[Installation Year]]="","",(Results[[#This Row],[Life Expectancy]]+'1. Basic Information'!$F$7)))&amp;IF(DataCollect[[#This Row],[Year Estimated?]]="Yes","±5","")</f>
        <v/>
      </c>
      <c r="F45" s="11" t="str">
        <f>IF(Results[[#This Row],[I.D. Number ]]="","",IF(DataCollect[[#This Row],[Installation Year]]="","",(Results[[#This Row],[Life Expectancy]]+'1. Basic Information'!$F$7)))</f>
        <v/>
      </c>
      <c r="G45" s="74" t="str">
        <f>IF(Results[[#This Row],[I.D. Number ]]="","",(IF(LifeExpect[[#This Row],[ROUNDED]]-('1. Basic Information'!$F$7-DataCollect[[#This Row],[Installation Year]])&lt;0,0,LifeExpect[[#This Row],[ROUNDED]]-('1. Basic Information'!$F$7-DataCollect[[#This Row],[Installation Year]]))))</f>
        <v/>
      </c>
      <c r="H45" s="110" t="str">
        <f>IF(DataCollect[[#This Row],[Concerns]]="","",ConProb[[#This Row],[CoF]])</f>
        <v/>
      </c>
      <c r="I45" s="74" t="str">
        <f>IF(DataCollect[[#This Row],[Poor Reliability]]="","",ConProb[[#This Row],[PoF]])</f>
        <v/>
      </c>
      <c r="J45" s="110" t="str">
        <f t="shared" si="0"/>
        <v/>
      </c>
      <c r="K4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5" s="140" t="str" cm="1">
        <f t="array" ref="M4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6" spans="1:13" x14ac:dyDescent="0.3">
      <c r="A46" s="8" t="str">
        <f>DataCollect[[#This Row],[I.D. Number ]]</f>
        <v/>
      </c>
      <c r="B46" s="8" t="str">
        <f>IF(Results[[#This Row],[I.D. Number ]]="","",DataCollect[[#This Row],[Category]])</f>
        <v/>
      </c>
      <c r="C46" s="8" t="str">
        <f>IF(Results[[#This Row],[I.D. Number ]]="","", DataCollect[[#This Row],[Type]])</f>
        <v/>
      </c>
      <c r="D46" s="8" t="str">
        <f>IF(Results[[#This Row],[I.D. Number ]]="","", DataCollect[[#This Row],[Description]])</f>
        <v/>
      </c>
      <c r="E46" s="11" t="str">
        <f>IF(Results[[#This Row],[I.D. Number ]]="","",IF(DataCollect[[#This Row],[Installation Year]]="","",(Results[[#This Row],[Life Expectancy]]+'1. Basic Information'!$F$7)))&amp;IF(DataCollect[[#This Row],[Year Estimated?]]="Yes","±5","")</f>
        <v/>
      </c>
      <c r="F46" s="11" t="str">
        <f>IF(Results[[#This Row],[I.D. Number ]]="","",IF(DataCollect[[#This Row],[Installation Year]]="","",(Results[[#This Row],[Life Expectancy]]+'1. Basic Information'!$F$7)))</f>
        <v/>
      </c>
      <c r="G46" s="74" t="str">
        <f>IF(Results[[#This Row],[I.D. Number ]]="","",(IF(LifeExpect[[#This Row],[ROUNDED]]-('1. Basic Information'!$F$7-DataCollect[[#This Row],[Installation Year]])&lt;0,0,LifeExpect[[#This Row],[ROUNDED]]-('1. Basic Information'!$F$7-DataCollect[[#This Row],[Installation Year]]))))</f>
        <v/>
      </c>
      <c r="H46" s="110" t="str">
        <f>IF(DataCollect[[#This Row],[Concerns]]="","",ConProb[[#This Row],[CoF]])</f>
        <v/>
      </c>
      <c r="I46" s="74" t="str">
        <f>IF(DataCollect[[#This Row],[Poor Reliability]]="","",ConProb[[#This Row],[PoF]])</f>
        <v/>
      </c>
      <c r="J46" s="110" t="str">
        <f t="shared" si="0"/>
        <v/>
      </c>
      <c r="K4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6" s="140" t="str" cm="1">
        <f t="array" ref="M4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7" spans="1:13" x14ac:dyDescent="0.3">
      <c r="A47" s="8" t="str">
        <f>DataCollect[[#This Row],[I.D. Number ]]</f>
        <v/>
      </c>
      <c r="B47" s="8" t="str">
        <f>IF(Results[[#This Row],[I.D. Number ]]="","",DataCollect[[#This Row],[Category]])</f>
        <v/>
      </c>
      <c r="C47" s="8" t="str">
        <f>IF(Results[[#This Row],[I.D. Number ]]="","", DataCollect[[#This Row],[Type]])</f>
        <v/>
      </c>
      <c r="D47" s="8" t="str">
        <f>IF(Results[[#This Row],[I.D. Number ]]="","", DataCollect[[#This Row],[Description]])</f>
        <v/>
      </c>
      <c r="E47" s="11" t="str">
        <f>IF(Results[[#This Row],[I.D. Number ]]="","",IF(DataCollect[[#This Row],[Installation Year]]="","",(Results[[#This Row],[Life Expectancy]]+'1. Basic Information'!$F$7)))&amp;IF(DataCollect[[#This Row],[Year Estimated?]]="Yes","±5","")</f>
        <v/>
      </c>
      <c r="F47" s="11" t="str">
        <f>IF(Results[[#This Row],[I.D. Number ]]="","",IF(DataCollect[[#This Row],[Installation Year]]="","",(Results[[#This Row],[Life Expectancy]]+'1. Basic Information'!$F$7)))</f>
        <v/>
      </c>
      <c r="G47" s="74" t="str">
        <f>IF(Results[[#This Row],[I.D. Number ]]="","",(IF(LifeExpect[[#This Row],[ROUNDED]]-('1. Basic Information'!$F$7-DataCollect[[#This Row],[Installation Year]])&lt;0,0,LifeExpect[[#This Row],[ROUNDED]]-('1. Basic Information'!$F$7-DataCollect[[#This Row],[Installation Year]]))))</f>
        <v/>
      </c>
      <c r="H47" s="110" t="str">
        <f>IF(DataCollect[[#This Row],[Concerns]]="","",ConProb[[#This Row],[CoF]])</f>
        <v/>
      </c>
      <c r="I47" s="74" t="str">
        <f>IF(DataCollect[[#This Row],[Poor Reliability]]="","",ConProb[[#This Row],[PoF]])</f>
        <v/>
      </c>
      <c r="J47" s="110" t="str">
        <f t="shared" si="0"/>
        <v/>
      </c>
      <c r="K4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7" s="140" t="str" cm="1">
        <f t="array" ref="M4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8" spans="1:13" x14ac:dyDescent="0.3">
      <c r="A48" s="8" t="str">
        <f>DataCollect[[#This Row],[I.D. Number ]]</f>
        <v/>
      </c>
      <c r="B48" s="8" t="str">
        <f>IF(Results[[#This Row],[I.D. Number ]]="","",DataCollect[[#This Row],[Category]])</f>
        <v/>
      </c>
      <c r="C48" s="8" t="str">
        <f>IF(Results[[#This Row],[I.D. Number ]]="","", DataCollect[[#This Row],[Type]])</f>
        <v/>
      </c>
      <c r="D48" s="8" t="str">
        <f>IF(Results[[#This Row],[I.D. Number ]]="","", DataCollect[[#This Row],[Description]])</f>
        <v/>
      </c>
      <c r="E48" s="11" t="str">
        <f>IF(Results[[#This Row],[I.D. Number ]]="","",IF(DataCollect[[#This Row],[Installation Year]]="","",(Results[[#This Row],[Life Expectancy]]+'1. Basic Information'!$F$7)))&amp;IF(DataCollect[[#This Row],[Year Estimated?]]="Yes","±5","")</f>
        <v/>
      </c>
      <c r="F48" s="11" t="str">
        <f>IF(Results[[#This Row],[I.D. Number ]]="","",IF(DataCollect[[#This Row],[Installation Year]]="","",(Results[[#This Row],[Life Expectancy]]+'1. Basic Information'!$F$7)))</f>
        <v/>
      </c>
      <c r="G48" s="74" t="str">
        <f>IF(Results[[#This Row],[I.D. Number ]]="","",(IF(LifeExpect[[#This Row],[ROUNDED]]-('1. Basic Information'!$F$7-DataCollect[[#This Row],[Installation Year]])&lt;0,0,LifeExpect[[#This Row],[ROUNDED]]-('1. Basic Information'!$F$7-DataCollect[[#This Row],[Installation Year]]))))</f>
        <v/>
      </c>
      <c r="H48" s="110" t="str">
        <f>IF(DataCollect[[#This Row],[Concerns]]="","",ConProb[[#This Row],[CoF]])</f>
        <v/>
      </c>
      <c r="I48" s="74" t="str">
        <f>IF(DataCollect[[#This Row],[Poor Reliability]]="","",ConProb[[#This Row],[PoF]])</f>
        <v/>
      </c>
      <c r="J48" s="110" t="str">
        <f t="shared" si="0"/>
        <v/>
      </c>
      <c r="K4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8" s="140" t="str" cm="1">
        <f t="array" ref="M4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49" spans="1:13" x14ac:dyDescent="0.3">
      <c r="A49" s="8" t="str">
        <f>DataCollect[[#This Row],[I.D. Number ]]</f>
        <v/>
      </c>
      <c r="B49" s="8" t="str">
        <f>IF(Results[[#This Row],[I.D. Number ]]="","",DataCollect[[#This Row],[Category]])</f>
        <v/>
      </c>
      <c r="C49" s="8" t="str">
        <f>IF(Results[[#This Row],[I.D. Number ]]="","", DataCollect[[#This Row],[Type]])</f>
        <v/>
      </c>
      <c r="D49" s="8" t="str">
        <f>IF(Results[[#This Row],[I.D. Number ]]="","", DataCollect[[#This Row],[Description]])</f>
        <v/>
      </c>
      <c r="E49" s="11" t="str">
        <f>IF(Results[[#This Row],[I.D. Number ]]="","",IF(DataCollect[[#This Row],[Installation Year]]="","",(Results[[#This Row],[Life Expectancy]]+'1. Basic Information'!$F$7)))&amp;IF(DataCollect[[#This Row],[Year Estimated?]]="Yes","±5","")</f>
        <v/>
      </c>
      <c r="F49" s="11" t="str">
        <f>IF(Results[[#This Row],[I.D. Number ]]="","",IF(DataCollect[[#This Row],[Installation Year]]="","",(Results[[#This Row],[Life Expectancy]]+'1. Basic Information'!$F$7)))</f>
        <v/>
      </c>
      <c r="G49" s="74" t="str">
        <f>IF(Results[[#This Row],[I.D. Number ]]="","",(IF(LifeExpect[[#This Row],[ROUNDED]]-('1. Basic Information'!$F$7-DataCollect[[#This Row],[Installation Year]])&lt;0,0,LifeExpect[[#This Row],[ROUNDED]]-('1. Basic Information'!$F$7-DataCollect[[#This Row],[Installation Year]]))))</f>
        <v/>
      </c>
      <c r="H49" s="110" t="str">
        <f>IF(DataCollect[[#This Row],[Concerns]]="","",ConProb[[#This Row],[CoF]])</f>
        <v/>
      </c>
      <c r="I49" s="74" t="str">
        <f>IF(DataCollect[[#This Row],[Poor Reliability]]="","",ConProb[[#This Row],[PoF]])</f>
        <v/>
      </c>
      <c r="J49" s="110" t="str">
        <f t="shared" si="0"/>
        <v/>
      </c>
      <c r="K4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4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49" s="140" t="str" cm="1">
        <f t="array" ref="M4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0" spans="1:13" x14ac:dyDescent="0.3">
      <c r="A50" s="8" t="str">
        <f>DataCollect[[#This Row],[I.D. Number ]]</f>
        <v/>
      </c>
      <c r="B50" s="8" t="str">
        <f>IF(Results[[#This Row],[I.D. Number ]]="","",DataCollect[[#This Row],[Category]])</f>
        <v/>
      </c>
      <c r="C50" s="8" t="str">
        <f>IF(Results[[#This Row],[I.D. Number ]]="","", DataCollect[[#This Row],[Type]])</f>
        <v/>
      </c>
      <c r="D50" s="8" t="str">
        <f>IF(Results[[#This Row],[I.D. Number ]]="","", DataCollect[[#This Row],[Description]])</f>
        <v/>
      </c>
      <c r="E50" s="11" t="str">
        <f>IF(Results[[#This Row],[I.D. Number ]]="","",IF(DataCollect[[#This Row],[Installation Year]]="","",(Results[[#This Row],[Life Expectancy]]+'1. Basic Information'!$F$7)))&amp;IF(DataCollect[[#This Row],[Year Estimated?]]="Yes","±5","")</f>
        <v/>
      </c>
      <c r="F50" s="11" t="str">
        <f>IF(Results[[#This Row],[I.D. Number ]]="","",IF(DataCollect[[#This Row],[Installation Year]]="","",(Results[[#This Row],[Life Expectancy]]+'1. Basic Information'!$F$7)))</f>
        <v/>
      </c>
      <c r="G50" s="74" t="str">
        <f>IF(Results[[#This Row],[I.D. Number ]]="","",(IF(LifeExpect[[#This Row],[ROUNDED]]-('1. Basic Information'!$F$7-DataCollect[[#This Row],[Installation Year]])&lt;0,0,LifeExpect[[#This Row],[ROUNDED]]-('1. Basic Information'!$F$7-DataCollect[[#This Row],[Installation Year]]))))</f>
        <v/>
      </c>
      <c r="H50" s="110" t="str">
        <f>IF(DataCollect[[#This Row],[Concerns]]="","",ConProb[[#This Row],[CoF]])</f>
        <v/>
      </c>
      <c r="I50" s="74" t="str">
        <f>IF(DataCollect[[#This Row],[Poor Reliability]]="","",ConProb[[#This Row],[PoF]])</f>
        <v/>
      </c>
      <c r="J50" s="110" t="str">
        <f t="shared" si="0"/>
        <v/>
      </c>
      <c r="K5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0" s="140" t="str" cm="1">
        <f t="array" ref="M5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1" spans="1:13" x14ac:dyDescent="0.3">
      <c r="A51" s="8" t="str">
        <f>DataCollect[[#This Row],[I.D. Number ]]</f>
        <v/>
      </c>
      <c r="B51" s="8" t="str">
        <f>IF(Results[[#This Row],[I.D. Number ]]="","",DataCollect[[#This Row],[Category]])</f>
        <v/>
      </c>
      <c r="C51" s="8" t="str">
        <f>IF(Results[[#This Row],[I.D. Number ]]="","", DataCollect[[#This Row],[Type]])</f>
        <v/>
      </c>
      <c r="D51" s="8" t="str">
        <f>IF(Results[[#This Row],[I.D. Number ]]="","", DataCollect[[#This Row],[Description]])</f>
        <v/>
      </c>
      <c r="E51" s="11" t="str">
        <f>IF(Results[[#This Row],[I.D. Number ]]="","",IF(DataCollect[[#This Row],[Installation Year]]="","",(Results[[#This Row],[Life Expectancy]]+'1. Basic Information'!$F$7)))&amp;IF(DataCollect[[#This Row],[Year Estimated?]]="Yes","±5","")</f>
        <v/>
      </c>
      <c r="F51" s="11" t="str">
        <f>IF(Results[[#This Row],[I.D. Number ]]="","",IF(DataCollect[[#This Row],[Installation Year]]="","",(Results[[#This Row],[Life Expectancy]]+'1. Basic Information'!$F$7)))</f>
        <v/>
      </c>
      <c r="G51" s="74" t="str">
        <f>IF(Results[[#This Row],[I.D. Number ]]="","",(IF(LifeExpect[[#This Row],[ROUNDED]]-('1. Basic Information'!$F$7-DataCollect[[#This Row],[Installation Year]])&lt;0,0,LifeExpect[[#This Row],[ROUNDED]]-('1. Basic Information'!$F$7-DataCollect[[#This Row],[Installation Year]]))))</f>
        <v/>
      </c>
      <c r="H51" s="110" t="str">
        <f>IF(DataCollect[[#This Row],[Concerns]]="","",ConProb[[#This Row],[CoF]])</f>
        <v/>
      </c>
      <c r="I51" s="74" t="str">
        <f>IF(DataCollect[[#This Row],[Poor Reliability]]="","",ConProb[[#This Row],[PoF]])</f>
        <v/>
      </c>
      <c r="J51" s="110" t="str">
        <f t="shared" si="0"/>
        <v/>
      </c>
      <c r="K5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1" s="140" t="str" cm="1">
        <f t="array" ref="M5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2" spans="1:13" x14ac:dyDescent="0.3">
      <c r="A52" s="8" t="str">
        <f>DataCollect[[#This Row],[I.D. Number ]]</f>
        <v/>
      </c>
      <c r="B52" s="8" t="str">
        <f>IF(Results[[#This Row],[I.D. Number ]]="","",DataCollect[[#This Row],[Category]])</f>
        <v/>
      </c>
      <c r="C52" s="8" t="str">
        <f>IF(Results[[#This Row],[I.D. Number ]]="","", DataCollect[[#This Row],[Type]])</f>
        <v/>
      </c>
      <c r="D52" s="8" t="str">
        <f>IF(Results[[#This Row],[I.D. Number ]]="","", DataCollect[[#This Row],[Description]])</f>
        <v/>
      </c>
      <c r="E52" s="11" t="str">
        <f>IF(Results[[#This Row],[I.D. Number ]]="","",IF(DataCollect[[#This Row],[Installation Year]]="","",(Results[[#This Row],[Life Expectancy]]+'1. Basic Information'!$F$7)))&amp;IF(DataCollect[[#This Row],[Year Estimated?]]="Yes","±5","")</f>
        <v/>
      </c>
      <c r="F52" s="11" t="str">
        <f>IF(Results[[#This Row],[I.D. Number ]]="","",IF(DataCollect[[#This Row],[Installation Year]]="","",(Results[[#This Row],[Life Expectancy]]+'1. Basic Information'!$F$7)))</f>
        <v/>
      </c>
      <c r="G52" s="74" t="str">
        <f>IF(Results[[#This Row],[I.D. Number ]]="","",(IF(LifeExpect[[#This Row],[ROUNDED]]-('1. Basic Information'!$F$7-DataCollect[[#This Row],[Installation Year]])&lt;0,0,LifeExpect[[#This Row],[ROUNDED]]-('1. Basic Information'!$F$7-DataCollect[[#This Row],[Installation Year]]))))</f>
        <v/>
      </c>
      <c r="H52" s="110" t="str">
        <f>IF(DataCollect[[#This Row],[Concerns]]="","",ConProb[[#This Row],[CoF]])</f>
        <v/>
      </c>
      <c r="I52" s="74" t="str">
        <f>IF(DataCollect[[#This Row],[Poor Reliability]]="","",ConProb[[#This Row],[PoF]])</f>
        <v/>
      </c>
      <c r="J52" s="110" t="str">
        <f t="shared" si="0"/>
        <v/>
      </c>
      <c r="K5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2" s="140" t="str" cm="1">
        <f t="array" ref="M5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3" spans="1:13" x14ac:dyDescent="0.3">
      <c r="A53" s="8" t="str">
        <f>DataCollect[[#This Row],[I.D. Number ]]</f>
        <v/>
      </c>
      <c r="B53" s="8" t="str">
        <f>IF(Results[[#This Row],[I.D. Number ]]="","",DataCollect[[#This Row],[Category]])</f>
        <v/>
      </c>
      <c r="C53" s="8" t="str">
        <f>IF(Results[[#This Row],[I.D. Number ]]="","", DataCollect[[#This Row],[Type]])</f>
        <v/>
      </c>
      <c r="D53" s="8" t="str">
        <f>IF(Results[[#This Row],[I.D. Number ]]="","", DataCollect[[#This Row],[Description]])</f>
        <v/>
      </c>
      <c r="E53" s="11" t="str">
        <f>IF(Results[[#This Row],[I.D. Number ]]="","",IF(DataCollect[[#This Row],[Installation Year]]="","",(Results[[#This Row],[Life Expectancy]]+'1. Basic Information'!$F$7)))&amp;IF(DataCollect[[#This Row],[Year Estimated?]]="Yes","±5","")</f>
        <v/>
      </c>
      <c r="F53" s="11" t="str">
        <f>IF(Results[[#This Row],[I.D. Number ]]="","",IF(DataCollect[[#This Row],[Installation Year]]="","",(Results[[#This Row],[Life Expectancy]]+'1. Basic Information'!$F$7)))</f>
        <v/>
      </c>
      <c r="G53" s="74" t="str">
        <f>IF(Results[[#This Row],[I.D. Number ]]="","",(IF(LifeExpect[[#This Row],[ROUNDED]]-('1. Basic Information'!$F$7-DataCollect[[#This Row],[Installation Year]])&lt;0,0,LifeExpect[[#This Row],[ROUNDED]]-('1. Basic Information'!$F$7-DataCollect[[#This Row],[Installation Year]]))))</f>
        <v/>
      </c>
      <c r="H53" s="110" t="str">
        <f>IF(DataCollect[[#This Row],[Concerns]]="","",ConProb[[#This Row],[CoF]])</f>
        <v/>
      </c>
      <c r="I53" s="74" t="str">
        <f>IF(DataCollect[[#This Row],[Poor Reliability]]="","",ConProb[[#This Row],[PoF]])</f>
        <v/>
      </c>
      <c r="J53" s="110" t="str">
        <f t="shared" si="0"/>
        <v/>
      </c>
      <c r="K5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3" s="140" t="str" cm="1">
        <f t="array" ref="M5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4" spans="1:13" x14ac:dyDescent="0.3">
      <c r="A54" s="8" t="str">
        <f>DataCollect[[#This Row],[I.D. Number ]]</f>
        <v/>
      </c>
      <c r="B54" s="8" t="str">
        <f>IF(Results[[#This Row],[I.D. Number ]]="","",DataCollect[[#This Row],[Category]])</f>
        <v/>
      </c>
      <c r="C54" s="8" t="str">
        <f>IF(Results[[#This Row],[I.D. Number ]]="","", DataCollect[[#This Row],[Type]])</f>
        <v/>
      </c>
      <c r="D54" s="8" t="str">
        <f>IF(Results[[#This Row],[I.D. Number ]]="","", DataCollect[[#This Row],[Description]])</f>
        <v/>
      </c>
      <c r="E54" s="11" t="str">
        <f>IF(Results[[#This Row],[I.D. Number ]]="","",IF(DataCollect[[#This Row],[Installation Year]]="","",(Results[[#This Row],[Life Expectancy]]+'1. Basic Information'!$F$7)))&amp;IF(DataCollect[[#This Row],[Year Estimated?]]="Yes","±5","")</f>
        <v/>
      </c>
      <c r="F54" s="11" t="str">
        <f>IF(Results[[#This Row],[I.D. Number ]]="","",IF(DataCollect[[#This Row],[Installation Year]]="","",(Results[[#This Row],[Life Expectancy]]+'1. Basic Information'!$F$7)))</f>
        <v/>
      </c>
      <c r="G54" s="74" t="str">
        <f>IF(Results[[#This Row],[I.D. Number ]]="","",(IF(LifeExpect[[#This Row],[ROUNDED]]-('1. Basic Information'!$F$7-DataCollect[[#This Row],[Installation Year]])&lt;0,0,LifeExpect[[#This Row],[ROUNDED]]-('1. Basic Information'!$F$7-DataCollect[[#This Row],[Installation Year]]))))</f>
        <v/>
      </c>
      <c r="H54" s="110" t="str">
        <f>IF(DataCollect[[#This Row],[Concerns]]="","",ConProb[[#This Row],[CoF]])</f>
        <v/>
      </c>
      <c r="I54" s="74" t="str">
        <f>IF(DataCollect[[#This Row],[Poor Reliability]]="","",ConProb[[#This Row],[PoF]])</f>
        <v/>
      </c>
      <c r="J54" s="110" t="str">
        <f t="shared" si="0"/>
        <v/>
      </c>
      <c r="K5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4" s="140" t="str" cm="1">
        <f t="array" ref="M5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5" spans="1:13" x14ac:dyDescent="0.3">
      <c r="A55" s="8" t="str">
        <f>DataCollect[[#This Row],[I.D. Number ]]</f>
        <v/>
      </c>
      <c r="B55" s="8" t="str">
        <f>IF(Results[[#This Row],[I.D. Number ]]="","",DataCollect[[#This Row],[Category]])</f>
        <v/>
      </c>
      <c r="C55" s="8" t="str">
        <f>IF(Results[[#This Row],[I.D. Number ]]="","", DataCollect[[#This Row],[Type]])</f>
        <v/>
      </c>
      <c r="D55" s="8" t="str">
        <f>IF(Results[[#This Row],[I.D. Number ]]="","", DataCollect[[#This Row],[Description]])</f>
        <v/>
      </c>
      <c r="E55" s="11" t="str">
        <f>IF(Results[[#This Row],[I.D. Number ]]="","",IF(DataCollect[[#This Row],[Installation Year]]="","",(Results[[#This Row],[Life Expectancy]]+'1. Basic Information'!$F$7)))&amp;IF(DataCollect[[#This Row],[Year Estimated?]]="Yes","±5","")</f>
        <v/>
      </c>
      <c r="F55" s="11" t="str">
        <f>IF(Results[[#This Row],[I.D. Number ]]="","",IF(DataCollect[[#This Row],[Installation Year]]="","",(Results[[#This Row],[Life Expectancy]]+'1. Basic Information'!$F$7)))</f>
        <v/>
      </c>
      <c r="G55" s="74" t="str">
        <f>IF(Results[[#This Row],[I.D. Number ]]="","",(IF(LifeExpect[[#This Row],[ROUNDED]]-('1. Basic Information'!$F$7-DataCollect[[#This Row],[Installation Year]])&lt;0,0,LifeExpect[[#This Row],[ROUNDED]]-('1. Basic Information'!$F$7-DataCollect[[#This Row],[Installation Year]]))))</f>
        <v/>
      </c>
      <c r="H55" s="110" t="str">
        <f>IF(DataCollect[[#This Row],[Concerns]]="","",ConProb[[#This Row],[CoF]])</f>
        <v/>
      </c>
      <c r="I55" s="74" t="str">
        <f>IF(DataCollect[[#This Row],[Poor Reliability]]="","",ConProb[[#This Row],[PoF]])</f>
        <v/>
      </c>
      <c r="J55" s="110" t="str">
        <f t="shared" si="0"/>
        <v/>
      </c>
      <c r="K5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5" s="140" t="str" cm="1">
        <f t="array" ref="M5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6" spans="1:13" x14ac:dyDescent="0.3">
      <c r="A56" s="8" t="str">
        <f>DataCollect[[#This Row],[I.D. Number ]]</f>
        <v/>
      </c>
      <c r="B56" s="8" t="str">
        <f>IF(Results[[#This Row],[I.D. Number ]]="","",DataCollect[[#This Row],[Category]])</f>
        <v/>
      </c>
      <c r="C56" s="8" t="str">
        <f>IF(Results[[#This Row],[I.D. Number ]]="","", DataCollect[[#This Row],[Type]])</f>
        <v/>
      </c>
      <c r="D56" s="8" t="str">
        <f>IF(Results[[#This Row],[I.D. Number ]]="","", DataCollect[[#This Row],[Description]])</f>
        <v/>
      </c>
      <c r="E56" s="11" t="str">
        <f>IF(Results[[#This Row],[I.D. Number ]]="","",IF(DataCollect[[#This Row],[Installation Year]]="","",(Results[[#This Row],[Life Expectancy]]+'1. Basic Information'!$F$7)))&amp;IF(DataCollect[[#This Row],[Year Estimated?]]="Yes","±5","")</f>
        <v/>
      </c>
      <c r="F56" s="11" t="str">
        <f>IF(Results[[#This Row],[I.D. Number ]]="","",IF(DataCollect[[#This Row],[Installation Year]]="","",(Results[[#This Row],[Life Expectancy]]+'1. Basic Information'!$F$7)))</f>
        <v/>
      </c>
      <c r="G56" s="74" t="str">
        <f>IF(Results[[#This Row],[I.D. Number ]]="","",(IF(LifeExpect[[#This Row],[ROUNDED]]-('1. Basic Information'!$F$7-DataCollect[[#This Row],[Installation Year]])&lt;0,0,LifeExpect[[#This Row],[ROUNDED]]-('1. Basic Information'!$F$7-DataCollect[[#This Row],[Installation Year]]))))</f>
        <v/>
      </c>
      <c r="H56" s="110" t="str">
        <f>IF(DataCollect[[#This Row],[Concerns]]="","",ConProb[[#This Row],[CoF]])</f>
        <v/>
      </c>
      <c r="I56" s="74" t="str">
        <f>IF(DataCollect[[#This Row],[Poor Reliability]]="","",ConProb[[#This Row],[PoF]])</f>
        <v/>
      </c>
      <c r="J56" s="110" t="str">
        <f t="shared" si="0"/>
        <v/>
      </c>
      <c r="K5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6" s="140" t="str" cm="1">
        <f t="array" ref="M5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7" spans="1:13" x14ac:dyDescent="0.3">
      <c r="A57" s="8" t="str">
        <f>DataCollect[[#This Row],[I.D. Number ]]</f>
        <v/>
      </c>
      <c r="B57" s="8" t="str">
        <f>IF(Results[[#This Row],[I.D. Number ]]="","",DataCollect[[#This Row],[Category]])</f>
        <v/>
      </c>
      <c r="C57" s="8" t="str">
        <f>IF(Results[[#This Row],[I.D. Number ]]="","", DataCollect[[#This Row],[Type]])</f>
        <v/>
      </c>
      <c r="D57" s="8" t="str">
        <f>IF(Results[[#This Row],[I.D. Number ]]="","", DataCollect[[#This Row],[Description]])</f>
        <v/>
      </c>
      <c r="E57" s="11" t="str">
        <f>IF(Results[[#This Row],[I.D. Number ]]="","",IF(DataCollect[[#This Row],[Installation Year]]="","",(Results[[#This Row],[Life Expectancy]]+'1. Basic Information'!$F$7)))&amp;IF(DataCollect[[#This Row],[Year Estimated?]]="Yes","±5","")</f>
        <v/>
      </c>
      <c r="F57" s="11" t="str">
        <f>IF(Results[[#This Row],[I.D. Number ]]="","",IF(DataCollect[[#This Row],[Installation Year]]="","",(Results[[#This Row],[Life Expectancy]]+'1. Basic Information'!$F$7)))</f>
        <v/>
      </c>
      <c r="G57" s="74" t="str">
        <f>IF(Results[[#This Row],[I.D. Number ]]="","",(IF(LifeExpect[[#This Row],[ROUNDED]]-('1. Basic Information'!$F$7-DataCollect[[#This Row],[Installation Year]])&lt;0,0,LifeExpect[[#This Row],[ROUNDED]]-('1. Basic Information'!$F$7-DataCollect[[#This Row],[Installation Year]]))))</f>
        <v/>
      </c>
      <c r="H57" s="110" t="str">
        <f>IF(DataCollect[[#This Row],[Concerns]]="","",ConProb[[#This Row],[CoF]])</f>
        <v/>
      </c>
      <c r="I57" s="74" t="str">
        <f>IF(DataCollect[[#This Row],[Poor Reliability]]="","",ConProb[[#This Row],[PoF]])</f>
        <v/>
      </c>
      <c r="J57" s="110" t="str">
        <f t="shared" si="0"/>
        <v/>
      </c>
      <c r="K5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7" s="140" t="str" cm="1">
        <f t="array" ref="M5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8" spans="1:13" x14ac:dyDescent="0.3">
      <c r="A58" s="8" t="str">
        <f>DataCollect[[#This Row],[I.D. Number ]]</f>
        <v/>
      </c>
      <c r="B58" s="8" t="str">
        <f>IF(Results[[#This Row],[I.D. Number ]]="","",DataCollect[[#This Row],[Category]])</f>
        <v/>
      </c>
      <c r="C58" s="8" t="str">
        <f>IF(Results[[#This Row],[I.D. Number ]]="","", DataCollect[[#This Row],[Type]])</f>
        <v/>
      </c>
      <c r="D58" s="8" t="str">
        <f>IF(Results[[#This Row],[I.D. Number ]]="","", DataCollect[[#This Row],[Description]])</f>
        <v/>
      </c>
      <c r="E58" s="11" t="str">
        <f>IF(Results[[#This Row],[I.D. Number ]]="","",IF(DataCollect[[#This Row],[Installation Year]]="","",(Results[[#This Row],[Life Expectancy]]+'1. Basic Information'!$F$7)))&amp;IF(DataCollect[[#This Row],[Year Estimated?]]="Yes","±5","")</f>
        <v/>
      </c>
      <c r="F58" s="11" t="str">
        <f>IF(Results[[#This Row],[I.D. Number ]]="","",IF(DataCollect[[#This Row],[Installation Year]]="","",(Results[[#This Row],[Life Expectancy]]+'1. Basic Information'!$F$7)))</f>
        <v/>
      </c>
      <c r="G58" s="74" t="str">
        <f>IF(Results[[#This Row],[I.D. Number ]]="","",(IF(LifeExpect[[#This Row],[ROUNDED]]-('1. Basic Information'!$F$7-DataCollect[[#This Row],[Installation Year]])&lt;0,0,LifeExpect[[#This Row],[ROUNDED]]-('1. Basic Information'!$F$7-DataCollect[[#This Row],[Installation Year]]))))</f>
        <v/>
      </c>
      <c r="H58" s="110" t="str">
        <f>IF(DataCollect[[#This Row],[Concerns]]="","",ConProb[[#This Row],[CoF]])</f>
        <v/>
      </c>
      <c r="I58" s="74" t="str">
        <f>IF(DataCollect[[#This Row],[Poor Reliability]]="","",ConProb[[#This Row],[PoF]])</f>
        <v/>
      </c>
      <c r="J58" s="110" t="str">
        <f t="shared" si="0"/>
        <v/>
      </c>
      <c r="K5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8" s="140" t="str" cm="1">
        <f t="array" ref="M5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59" spans="1:13" x14ac:dyDescent="0.3">
      <c r="A59" s="8" t="str">
        <f>DataCollect[[#This Row],[I.D. Number ]]</f>
        <v/>
      </c>
      <c r="B59" s="8" t="str">
        <f>IF(Results[[#This Row],[I.D. Number ]]="","",DataCollect[[#This Row],[Category]])</f>
        <v/>
      </c>
      <c r="C59" s="8" t="str">
        <f>IF(Results[[#This Row],[I.D. Number ]]="","", DataCollect[[#This Row],[Type]])</f>
        <v/>
      </c>
      <c r="D59" s="8" t="str">
        <f>IF(Results[[#This Row],[I.D. Number ]]="","", DataCollect[[#This Row],[Description]])</f>
        <v/>
      </c>
      <c r="E59" s="11" t="str">
        <f>IF(Results[[#This Row],[I.D. Number ]]="","",IF(DataCollect[[#This Row],[Installation Year]]="","",(Results[[#This Row],[Life Expectancy]]+'1. Basic Information'!$F$7)))&amp;IF(DataCollect[[#This Row],[Year Estimated?]]="Yes","±5","")</f>
        <v/>
      </c>
      <c r="F59" s="11" t="str">
        <f>IF(Results[[#This Row],[I.D. Number ]]="","",IF(DataCollect[[#This Row],[Installation Year]]="","",(Results[[#This Row],[Life Expectancy]]+'1. Basic Information'!$F$7)))</f>
        <v/>
      </c>
      <c r="G59" s="74" t="str">
        <f>IF(Results[[#This Row],[I.D. Number ]]="","",(IF(LifeExpect[[#This Row],[ROUNDED]]-('1. Basic Information'!$F$7-DataCollect[[#This Row],[Installation Year]])&lt;0,0,LifeExpect[[#This Row],[ROUNDED]]-('1. Basic Information'!$F$7-DataCollect[[#This Row],[Installation Year]]))))</f>
        <v/>
      </c>
      <c r="H59" s="110" t="str">
        <f>IF(DataCollect[[#This Row],[Concerns]]="","",ConProb[[#This Row],[CoF]])</f>
        <v/>
      </c>
      <c r="I59" s="74" t="str">
        <f>IF(DataCollect[[#This Row],[Poor Reliability]]="","",ConProb[[#This Row],[PoF]])</f>
        <v/>
      </c>
      <c r="J59" s="110" t="str">
        <f t="shared" si="0"/>
        <v/>
      </c>
      <c r="K5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5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59" s="140" t="str" cm="1">
        <f t="array" ref="M5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0" spans="1:13" x14ac:dyDescent="0.3">
      <c r="A60" s="8" t="str">
        <f>DataCollect[[#This Row],[I.D. Number ]]</f>
        <v/>
      </c>
      <c r="B60" s="8" t="str">
        <f>IF(Results[[#This Row],[I.D. Number ]]="","",DataCollect[[#This Row],[Category]])</f>
        <v/>
      </c>
      <c r="C60" s="8" t="str">
        <f>IF(Results[[#This Row],[I.D. Number ]]="","", DataCollect[[#This Row],[Type]])</f>
        <v/>
      </c>
      <c r="D60" s="8" t="str">
        <f>IF(Results[[#This Row],[I.D. Number ]]="","", DataCollect[[#This Row],[Description]])</f>
        <v/>
      </c>
      <c r="E60" s="11" t="str">
        <f>IF(Results[[#This Row],[I.D. Number ]]="","",IF(DataCollect[[#This Row],[Installation Year]]="","",(Results[[#This Row],[Life Expectancy]]+'1. Basic Information'!$F$7)))&amp;IF(DataCollect[[#This Row],[Year Estimated?]]="Yes","±5","")</f>
        <v/>
      </c>
      <c r="F60" s="11" t="str">
        <f>IF(Results[[#This Row],[I.D. Number ]]="","",IF(DataCollect[[#This Row],[Installation Year]]="","",(Results[[#This Row],[Life Expectancy]]+'1. Basic Information'!$F$7)))</f>
        <v/>
      </c>
      <c r="G60" s="74" t="str">
        <f>IF(Results[[#This Row],[I.D. Number ]]="","",(IF(LifeExpect[[#This Row],[ROUNDED]]-('1. Basic Information'!$F$7-DataCollect[[#This Row],[Installation Year]])&lt;0,0,LifeExpect[[#This Row],[ROUNDED]]-('1. Basic Information'!$F$7-DataCollect[[#This Row],[Installation Year]]))))</f>
        <v/>
      </c>
      <c r="H60" s="110" t="str">
        <f>IF(DataCollect[[#This Row],[Concerns]]="","",ConProb[[#This Row],[CoF]])</f>
        <v/>
      </c>
      <c r="I60" s="74" t="str">
        <f>IF(DataCollect[[#This Row],[Poor Reliability]]="","",ConProb[[#This Row],[PoF]])</f>
        <v/>
      </c>
      <c r="J60" s="110" t="str">
        <f t="shared" si="0"/>
        <v/>
      </c>
      <c r="K6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0" s="140" t="str" cm="1">
        <f t="array" ref="M6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1" spans="1:13" x14ac:dyDescent="0.3">
      <c r="A61" s="8" t="str">
        <f>DataCollect[[#This Row],[I.D. Number ]]</f>
        <v/>
      </c>
      <c r="B61" s="8" t="str">
        <f>IF(Results[[#This Row],[I.D. Number ]]="","",DataCollect[[#This Row],[Category]])</f>
        <v/>
      </c>
      <c r="C61" s="8" t="str">
        <f>IF(Results[[#This Row],[I.D. Number ]]="","", DataCollect[[#This Row],[Type]])</f>
        <v/>
      </c>
      <c r="D61" s="8" t="str">
        <f>IF(Results[[#This Row],[I.D. Number ]]="","", DataCollect[[#This Row],[Description]])</f>
        <v/>
      </c>
      <c r="E61" s="11" t="str">
        <f>IF(Results[[#This Row],[I.D. Number ]]="","",IF(DataCollect[[#This Row],[Installation Year]]="","",(Results[[#This Row],[Life Expectancy]]+'1. Basic Information'!$F$7)))&amp;IF(DataCollect[[#This Row],[Year Estimated?]]="Yes","±5","")</f>
        <v/>
      </c>
      <c r="F61" s="11" t="str">
        <f>IF(Results[[#This Row],[I.D. Number ]]="","",IF(DataCollect[[#This Row],[Installation Year]]="","",(Results[[#This Row],[Life Expectancy]]+'1. Basic Information'!$F$7)))</f>
        <v/>
      </c>
      <c r="G61" s="74" t="str">
        <f>IF(Results[[#This Row],[I.D. Number ]]="","",(IF(LifeExpect[[#This Row],[ROUNDED]]-('1. Basic Information'!$F$7-DataCollect[[#This Row],[Installation Year]])&lt;0,0,LifeExpect[[#This Row],[ROUNDED]]-('1. Basic Information'!$F$7-DataCollect[[#This Row],[Installation Year]]))))</f>
        <v/>
      </c>
      <c r="H61" s="110" t="str">
        <f>IF(DataCollect[[#This Row],[Concerns]]="","",ConProb[[#This Row],[CoF]])</f>
        <v/>
      </c>
      <c r="I61" s="74" t="str">
        <f>IF(DataCollect[[#This Row],[Poor Reliability]]="","",ConProb[[#This Row],[PoF]])</f>
        <v/>
      </c>
      <c r="J61" s="110" t="str">
        <f t="shared" si="0"/>
        <v/>
      </c>
      <c r="K6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1" s="140" t="str" cm="1">
        <f t="array" ref="M6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2" spans="1:13" x14ac:dyDescent="0.3">
      <c r="A62" s="8" t="str">
        <f>DataCollect[[#This Row],[I.D. Number ]]</f>
        <v/>
      </c>
      <c r="B62" s="8" t="str">
        <f>IF(Results[[#This Row],[I.D. Number ]]="","",DataCollect[[#This Row],[Category]])</f>
        <v/>
      </c>
      <c r="C62" s="8" t="str">
        <f>IF(Results[[#This Row],[I.D. Number ]]="","", DataCollect[[#This Row],[Type]])</f>
        <v/>
      </c>
      <c r="D62" s="8" t="str">
        <f>IF(Results[[#This Row],[I.D. Number ]]="","", DataCollect[[#This Row],[Description]])</f>
        <v/>
      </c>
      <c r="E62" s="11" t="str">
        <f>IF(Results[[#This Row],[I.D. Number ]]="","",IF(DataCollect[[#This Row],[Installation Year]]="","",(Results[[#This Row],[Life Expectancy]]+'1. Basic Information'!$F$7)))&amp;IF(DataCollect[[#This Row],[Year Estimated?]]="Yes","±5","")</f>
        <v/>
      </c>
      <c r="F62" s="11" t="str">
        <f>IF(Results[[#This Row],[I.D. Number ]]="","",IF(DataCollect[[#This Row],[Installation Year]]="","",(Results[[#This Row],[Life Expectancy]]+'1. Basic Information'!$F$7)))</f>
        <v/>
      </c>
      <c r="G62" s="74" t="str">
        <f>IF(Results[[#This Row],[I.D. Number ]]="","",(IF(LifeExpect[[#This Row],[ROUNDED]]-('1. Basic Information'!$F$7-DataCollect[[#This Row],[Installation Year]])&lt;0,0,LifeExpect[[#This Row],[ROUNDED]]-('1. Basic Information'!$F$7-DataCollect[[#This Row],[Installation Year]]))))</f>
        <v/>
      </c>
      <c r="H62" s="110" t="str">
        <f>IF(DataCollect[[#This Row],[Concerns]]="","",ConProb[[#This Row],[CoF]])</f>
        <v/>
      </c>
      <c r="I62" s="74" t="str">
        <f>IF(DataCollect[[#This Row],[Poor Reliability]]="","",ConProb[[#This Row],[PoF]])</f>
        <v/>
      </c>
      <c r="J62" s="110" t="str">
        <f t="shared" si="0"/>
        <v/>
      </c>
      <c r="K6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2" s="140" t="str" cm="1">
        <f t="array" ref="M6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3" spans="1:13" x14ac:dyDescent="0.3">
      <c r="A63" s="8" t="str">
        <f>DataCollect[[#This Row],[I.D. Number ]]</f>
        <v/>
      </c>
      <c r="B63" s="8" t="str">
        <f>IF(Results[[#This Row],[I.D. Number ]]="","",DataCollect[[#This Row],[Category]])</f>
        <v/>
      </c>
      <c r="C63" s="8" t="str">
        <f>IF(Results[[#This Row],[I.D. Number ]]="","", DataCollect[[#This Row],[Type]])</f>
        <v/>
      </c>
      <c r="D63" s="8" t="str">
        <f>IF(Results[[#This Row],[I.D. Number ]]="","", DataCollect[[#This Row],[Description]])</f>
        <v/>
      </c>
      <c r="E63" s="11" t="str">
        <f>IF(Results[[#This Row],[I.D. Number ]]="","",IF(DataCollect[[#This Row],[Installation Year]]="","",(Results[[#This Row],[Life Expectancy]]+'1. Basic Information'!$F$7)))&amp;IF(DataCollect[[#This Row],[Year Estimated?]]="Yes","±5","")</f>
        <v/>
      </c>
      <c r="F63" s="11" t="str">
        <f>IF(Results[[#This Row],[I.D. Number ]]="","",IF(DataCollect[[#This Row],[Installation Year]]="","",(Results[[#This Row],[Life Expectancy]]+'1. Basic Information'!$F$7)))</f>
        <v/>
      </c>
      <c r="G63" s="74" t="str">
        <f>IF(Results[[#This Row],[I.D. Number ]]="","",(IF(LifeExpect[[#This Row],[ROUNDED]]-('1. Basic Information'!$F$7-DataCollect[[#This Row],[Installation Year]])&lt;0,0,LifeExpect[[#This Row],[ROUNDED]]-('1. Basic Information'!$F$7-DataCollect[[#This Row],[Installation Year]]))))</f>
        <v/>
      </c>
      <c r="H63" s="110" t="str">
        <f>IF(DataCollect[[#This Row],[Concerns]]="","",ConProb[[#This Row],[CoF]])</f>
        <v/>
      </c>
      <c r="I63" s="74" t="str">
        <f>IF(DataCollect[[#This Row],[Poor Reliability]]="","",ConProb[[#This Row],[PoF]])</f>
        <v/>
      </c>
      <c r="J63" s="110" t="str">
        <f t="shared" si="0"/>
        <v/>
      </c>
      <c r="K6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3" s="140" t="str" cm="1">
        <f t="array" ref="M6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4" spans="1:13" x14ac:dyDescent="0.3">
      <c r="A64" s="8" t="str">
        <f>DataCollect[[#This Row],[I.D. Number ]]</f>
        <v/>
      </c>
      <c r="B64" s="8" t="str">
        <f>IF(Results[[#This Row],[I.D. Number ]]="","",DataCollect[[#This Row],[Category]])</f>
        <v/>
      </c>
      <c r="C64" s="8" t="str">
        <f>IF(Results[[#This Row],[I.D. Number ]]="","", DataCollect[[#This Row],[Type]])</f>
        <v/>
      </c>
      <c r="D64" s="8" t="str">
        <f>IF(Results[[#This Row],[I.D. Number ]]="","", DataCollect[[#This Row],[Description]])</f>
        <v/>
      </c>
      <c r="E64" s="11" t="str">
        <f>IF(Results[[#This Row],[I.D. Number ]]="","",IF(DataCollect[[#This Row],[Installation Year]]="","",(Results[[#This Row],[Life Expectancy]]+'1. Basic Information'!$F$7)))&amp;IF(DataCollect[[#This Row],[Year Estimated?]]="Yes","±5","")</f>
        <v/>
      </c>
      <c r="F64" s="11" t="str">
        <f>IF(Results[[#This Row],[I.D. Number ]]="","",IF(DataCollect[[#This Row],[Installation Year]]="","",(Results[[#This Row],[Life Expectancy]]+'1. Basic Information'!$F$7)))</f>
        <v/>
      </c>
      <c r="G64" s="74" t="str">
        <f>IF(Results[[#This Row],[I.D. Number ]]="","",(IF(LifeExpect[[#This Row],[ROUNDED]]-('1. Basic Information'!$F$7-DataCollect[[#This Row],[Installation Year]])&lt;0,0,LifeExpect[[#This Row],[ROUNDED]]-('1. Basic Information'!$F$7-DataCollect[[#This Row],[Installation Year]]))))</f>
        <v/>
      </c>
      <c r="H64" s="110" t="str">
        <f>IF(DataCollect[[#This Row],[Concerns]]="","",ConProb[[#This Row],[CoF]])</f>
        <v/>
      </c>
      <c r="I64" s="74" t="str">
        <f>IF(DataCollect[[#This Row],[Poor Reliability]]="","",ConProb[[#This Row],[PoF]])</f>
        <v/>
      </c>
      <c r="J64" s="110" t="str">
        <f t="shared" si="0"/>
        <v/>
      </c>
      <c r="K6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4" s="140" t="str" cm="1">
        <f t="array" ref="M6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5" spans="1:13" x14ac:dyDescent="0.3">
      <c r="A65" s="8" t="str">
        <f>DataCollect[[#This Row],[I.D. Number ]]</f>
        <v/>
      </c>
      <c r="B65" s="8" t="str">
        <f>IF(Results[[#This Row],[I.D. Number ]]="","",DataCollect[[#This Row],[Category]])</f>
        <v/>
      </c>
      <c r="C65" s="8" t="str">
        <f>IF(Results[[#This Row],[I.D. Number ]]="","", DataCollect[[#This Row],[Type]])</f>
        <v/>
      </c>
      <c r="D65" s="8" t="str">
        <f>IF(Results[[#This Row],[I.D. Number ]]="","", DataCollect[[#This Row],[Description]])</f>
        <v/>
      </c>
      <c r="E65" s="11" t="str">
        <f>IF(Results[[#This Row],[I.D. Number ]]="","",IF(DataCollect[[#This Row],[Installation Year]]="","",(Results[[#This Row],[Life Expectancy]]+'1. Basic Information'!$F$7)))&amp;IF(DataCollect[[#This Row],[Year Estimated?]]="Yes","±5","")</f>
        <v/>
      </c>
      <c r="F65" s="11" t="str">
        <f>IF(Results[[#This Row],[I.D. Number ]]="","",IF(DataCollect[[#This Row],[Installation Year]]="","",(Results[[#This Row],[Life Expectancy]]+'1. Basic Information'!$F$7)))</f>
        <v/>
      </c>
      <c r="G65" s="74" t="str">
        <f>IF(Results[[#This Row],[I.D. Number ]]="","",(IF(LifeExpect[[#This Row],[ROUNDED]]-('1. Basic Information'!$F$7-DataCollect[[#This Row],[Installation Year]])&lt;0,0,LifeExpect[[#This Row],[ROUNDED]]-('1. Basic Information'!$F$7-DataCollect[[#This Row],[Installation Year]]))))</f>
        <v/>
      </c>
      <c r="H65" s="110" t="str">
        <f>IF(DataCollect[[#This Row],[Concerns]]="","",ConProb[[#This Row],[CoF]])</f>
        <v/>
      </c>
      <c r="I65" s="74" t="str">
        <f>IF(DataCollect[[#This Row],[Poor Reliability]]="","",ConProb[[#This Row],[PoF]])</f>
        <v/>
      </c>
      <c r="J65" s="110" t="str">
        <f t="shared" si="0"/>
        <v/>
      </c>
      <c r="K6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5" s="140" t="str" cm="1">
        <f t="array" ref="M6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6" spans="1:13" x14ac:dyDescent="0.3">
      <c r="A66" s="8" t="str">
        <f>DataCollect[[#This Row],[I.D. Number ]]</f>
        <v/>
      </c>
      <c r="B66" s="8" t="str">
        <f>IF(Results[[#This Row],[I.D. Number ]]="","",DataCollect[[#This Row],[Category]])</f>
        <v/>
      </c>
      <c r="C66" s="8" t="str">
        <f>IF(Results[[#This Row],[I.D. Number ]]="","", DataCollect[[#This Row],[Type]])</f>
        <v/>
      </c>
      <c r="D66" s="8" t="str">
        <f>IF(Results[[#This Row],[I.D. Number ]]="","", DataCollect[[#This Row],[Description]])</f>
        <v/>
      </c>
      <c r="E66" s="11" t="str">
        <f>IF(Results[[#This Row],[I.D. Number ]]="","",IF(DataCollect[[#This Row],[Installation Year]]="","",(Results[[#This Row],[Life Expectancy]]+'1. Basic Information'!$F$7)))&amp;IF(DataCollect[[#This Row],[Year Estimated?]]="Yes","±5","")</f>
        <v/>
      </c>
      <c r="F66" s="11" t="str">
        <f>IF(Results[[#This Row],[I.D. Number ]]="","",IF(DataCollect[[#This Row],[Installation Year]]="","",(Results[[#This Row],[Life Expectancy]]+'1. Basic Information'!$F$7)))</f>
        <v/>
      </c>
      <c r="G66" s="74" t="str">
        <f>IF(Results[[#This Row],[I.D. Number ]]="","",(IF(LifeExpect[[#This Row],[ROUNDED]]-('1. Basic Information'!$F$7-DataCollect[[#This Row],[Installation Year]])&lt;0,0,LifeExpect[[#This Row],[ROUNDED]]-('1. Basic Information'!$F$7-DataCollect[[#This Row],[Installation Year]]))))</f>
        <v/>
      </c>
      <c r="H66" s="110" t="str">
        <f>IF(DataCollect[[#This Row],[Concerns]]="","",ConProb[[#This Row],[CoF]])</f>
        <v/>
      </c>
      <c r="I66" s="74" t="str">
        <f>IF(DataCollect[[#This Row],[Poor Reliability]]="","",ConProb[[#This Row],[PoF]])</f>
        <v/>
      </c>
      <c r="J66" s="110" t="str">
        <f t="shared" si="0"/>
        <v/>
      </c>
      <c r="K6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6" s="140" t="str" cm="1">
        <f t="array" ref="M6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7" spans="1:13" x14ac:dyDescent="0.3">
      <c r="A67" s="8" t="str">
        <f>DataCollect[[#This Row],[I.D. Number ]]</f>
        <v/>
      </c>
      <c r="B67" s="8" t="str">
        <f>IF(Results[[#This Row],[I.D. Number ]]="","",DataCollect[[#This Row],[Category]])</f>
        <v/>
      </c>
      <c r="C67" s="8" t="str">
        <f>IF(Results[[#This Row],[I.D. Number ]]="","", DataCollect[[#This Row],[Type]])</f>
        <v/>
      </c>
      <c r="D67" s="8" t="str">
        <f>IF(Results[[#This Row],[I.D. Number ]]="","", DataCollect[[#This Row],[Description]])</f>
        <v/>
      </c>
      <c r="E67" s="11" t="str">
        <f>IF(Results[[#This Row],[I.D. Number ]]="","",IF(DataCollect[[#This Row],[Installation Year]]="","",(Results[[#This Row],[Life Expectancy]]+'1. Basic Information'!$F$7)))&amp;IF(DataCollect[[#This Row],[Year Estimated?]]="Yes","±5","")</f>
        <v/>
      </c>
      <c r="F67" s="11" t="str">
        <f>IF(Results[[#This Row],[I.D. Number ]]="","",IF(DataCollect[[#This Row],[Installation Year]]="","",(Results[[#This Row],[Life Expectancy]]+'1. Basic Information'!$F$7)))</f>
        <v/>
      </c>
      <c r="G67" s="74" t="str">
        <f>IF(Results[[#This Row],[I.D. Number ]]="","",(IF(LifeExpect[[#This Row],[ROUNDED]]-('1. Basic Information'!$F$7-DataCollect[[#This Row],[Installation Year]])&lt;0,0,LifeExpect[[#This Row],[ROUNDED]]-('1. Basic Information'!$F$7-DataCollect[[#This Row],[Installation Year]]))))</f>
        <v/>
      </c>
      <c r="H67" s="110" t="str">
        <f>IF(DataCollect[[#This Row],[Concerns]]="","",ConProb[[#This Row],[CoF]])</f>
        <v/>
      </c>
      <c r="I67" s="74" t="str">
        <f>IF(DataCollect[[#This Row],[Poor Reliability]]="","",ConProb[[#This Row],[PoF]])</f>
        <v/>
      </c>
      <c r="J67" s="110" t="str">
        <f t="shared" si="0"/>
        <v/>
      </c>
      <c r="K6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7" s="140" t="str" cm="1">
        <f t="array" ref="M6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8" spans="1:13" x14ac:dyDescent="0.3">
      <c r="A68" s="8" t="str">
        <f>DataCollect[[#This Row],[I.D. Number ]]</f>
        <v/>
      </c>
      <c r="B68" s="8" t="str">
        <f>IF(Results[[#This Row],[I.D. Number ]]="","",DataCollect[[#This Row],[Category]])</f>
        <v/>
      </c>
      <c r="C68" s="8" t="str">
        <f>IF(Results[[#This Row],[I.D. Number ]]="","", DataCollect[[#This Row],[Type]])</f>
        <v/>
      </c>
      <c r="D68" s="8" t="str">
        <f>IF(Results[[#This Row],[I.D. Number ]]="","", DataCollect[[#This Row],[Description]])</f>
        <v/>
      </c>
      <c r="E68" s="11" t="str">
        <f>IF(Results[[#This Row],[I.D. Number ]]="","",IF(DataCollect[[#This Row],[Installation Year]]="","",(Results[[#This Row],[Life Expectancy]]+'1. Basic Information'!$F$7)))&amp;IF(DataCollect[[#This Row],[Year Estimated?]]="Yes","±5","")</f>
        <v/>
      </c>
      <c r="F68" s="11" t="str">
        <f>IF(Results[[#This Row],[I.D. Number ]]="","",IF(DataCollect[[#This Row],[Installation Year]]="","",(Results[[#This Row],[Life Expectancy]]+'1. Basic Information'!$F$7)))</f>
        <v/>
      </c>
      <c r="G68" s="74" t="str">
        <f>IF(Results[[#This Row],[I.D. Number ]]="","",(IF(LifeExpect[[#This Row],[ROUNDED]]-('1. Basic Information'!$F$7-DataCollect[[#This Row],[Installation Year]])&lt;0,0,LifeExpect[[#This Row],[ROUNDED]]-('1. Basic Information'!$F$7-DataCollect[[#This Row],[Installation Year]]))))</f>
        <v/>
      </c>
      <c r="H68" s="110" t="str">
        <f>IF(DataCollect[[#This Row],[Concerns]]="","",ConProb[[#This Row],[CoF]])</f>
        <v/>
      </c>
      <c r="I68" s="74" t="str">
        <f>IF(DataCollect[[#This Row],[Poor Reliability]]="","",ConProb[[#This Row],[PoF]])</f>
        <v/>
      </c>
      <c r="J68" s="110" t="str">
        <f t="shared" si="0"/>
        <v/>
      </c>
      <c r="K6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8" s="140" t="str" cm="1">
        <f t="array" ref="M6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69" spans="1:13" x14ac:dyDescent="0.3">
      <c r="A69" s="8" t="str">
        <f>DataCollect[[#This Row],[I.D. Number ]]</f>
        <v/>
      </c>
      <c r="B69" s="8" t="str">
        <f>IF(Results[[#This Row],[I.D. Number ]]="","",DataCollect[[#This Row],[Category]])</f>
        <v/>
      </c>
      <c r="C69" s="8" t="str">
        <f>IF(Results[[#This Row],[I.D. Number ]]="","", DataCollect[[#This Row],[Type]])</f>
        <v/>
      </c>
      <c r="D69" s="8" t="str">
        <f>IF(Results[[#This Row],[I.D. Number ]]="","", DataCollect[[#This Row],[Description]])</f>
        <v/>
      </c>
      <c r="E69" s="11" t="str">
        <f>IF(Results[[#This Row],[I.D. Number ]]="","",IF(DataCollect[[#This Row],[Installation Year]]="","",(Results[[#This Row],[Life Expectancy]]+'1. Basic Information'!$F$7)))&amp;IF(DataCollect[[#This Row],[Year Estimated?]]="Yes","±5","")</f>
        <v/>
      </c>
      <c r="F69" s="11" t="str">
        <f>IF(Results[[#This Row],[I.D. Number ]]="","",IF(DataCollect[[#This Row],[Installation Year]]="","",(Results[[#This Row],[Life Expectancy]]+'1. Basic Information'!$F$7)))</f>
        <v/>
      </c>
      <c r="G69" s="74" t="str">
        <f>IF(Results[[#This Row],[I.D. Number ]]="","",(IF(LifeExpect[[#This Row],[ROUNDED]]-('1. Basic Information'!$F$7-DataCollect[[#This Row],[Installation Year]])&lt;0,0,LifeExpect[[#This Row],[ROUNDED]]-('1. Basic Information'!$F$7-DataCollect[[#This Row],[Installation Year]]))))</f>
        <v/>
      </c>
      <c r="H69" s="110" t="str">
        <f>IF(DataCollect[[#This Row],[Concerns]]="","",ConProb[[#This Row],[CoF]])</f>
        <v/>
      </c>
      <c r="I69" s="74" t="str">
        <f>IF(DataCollect[[#This Row],[Poor Reliability]]="","",ConProb[[#This Row],[PoF]])</f>
        <v/>
      </c>
      <c r="J69" s="110" t="str">
        <f t="shared" ref="J69:J132" si="1">IF(H69="","",IF(I69="","",H69*I69))</f>
        <v/>
      </c>
      <c r="K6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6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69" s="140" t="str" cm="1">
        <f t="array" ref="M6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0" spans="1:13" x14ac:dyDescent="0.3">
      <c r="A70" s="8" t="str">
        <f>DataCollect[[#This Row],[I.D. Number ]]</f>
        <v/>
      </c>
      <c r="B70" s="8" t="str">
        <f>IF(Results[[#This Row],[I.D. Number ]]="","",DataCollect[[#This Row],[Category]])</f>
        <v/>
      </c>
      <c r="C70" s="8" t="str">
        <f>IF(Results[[#This Row],[I.D. Number ]]="","", DataCollect[[#This Row],[Type]])</f>
        <v/>
      </c>
      <c r="D70" s="8" t="str">
        <f>IF(Results[[#This Row],[I.D. Number ]]="","", DataCollect[[#This Row],[Description]])</f>
        <v/>
      </c>
      <c r="E70" s="11" t="str">
        <f>IF(Results[[#This Row],[I.D. Number ]]="","",IF(DataCollect[[#This Row],[Installation Year]]="","",(Results[[#This Row],[Life Expectancy]]+'1. Basic Information'!$F$7)))&amp;IF(DataCollect[[#This Row],[Year Estimated?]]="Yes","±5","")</f>
        <v/>
      </c>
      <c r="F70" s="11" t="str">
        <f>IF(Results[[#This Row],[I.D. Number ]]="","",IF(DataCollect[[#This Row],[Installation Year]]="","",(Results[[#This Row],[Life Expectancy]]+'1. Basic Information'!$F$7)))</f>
        <v/>
      </c>
      <c r="G70" s="74" t="str">
        <f>IF(Results[[#This Row],[I.D. Number ]]="","",(IF(LifeExpect[[#This Row],[ROUNDED]]-('1. Basic Information'!$F$7-DataCollect[[#This Row],[Installation Year]])&lt;0,0,LifeExpect[[#This Row],[ROUNDED]]-('1. Basic Information'!$F$7-DataCollect[[#This Row],[Installation Year]]))))</f>
        <v/>
      </c>
      <c r="H70" s="110" t="str">
        <f>IF(DataCollect[[#This Row],[Concerns]]="","",ConProb[[#This Row],[CoF]])</f>
        <v/>
      </c>
      <c r="I70" s="74" t="str">
        <f>IF(DataCollect[[#This Row],[Poor Reliability]]="","",ConProb[[#This Row],[PoF]])</f>
        <v/>
      </c>
      <c r="J70" s="110" t="str">
        <f t="shared" si="1"/>
        <v/>
      </c>
      <c r="K7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0" s="140" t="str" cm="1">
        <f t="array" ref="M7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1" spans="1:13" x14ac:dyDescent="0.3">
      <c r="A71" s="8" t="str">
        <f>DataCollect[[#This Row],[I.D. Number ]]</f>
        <v/>
      </c>
      <c r="B71" s="8" t="str">
        <f>IF(Results[[#This Row],[I.D. Number ]]="","",DataCollect[[#This Row],[Category]])</f>
        <v/>
      </c>
      <c r="C71" s="8" t="str">
        <f>IF(Results[[#This Row],[I.D. Number ]]="","", DataCollect[[#This Row],[Type]])</f>
        <v/>
      </c>
      <c r="D71" s="8" t="str">
        <f>IF(Results[[#This Row],[I.D. Number ]]="","", DataCollect[[#This Row],[Description]])</f>
        <v/>
      </c>
      <c r="E71" s="11" t="str">
        <f>IF(Results[[#This Row],[I.D. Number ]]="","",IF(DataCollect[[#This Row],[Installation Year]]="","",(Results[[#This Row],[Life Expectancy]]+'1. Basic Information'!$F$7)))&amp;IF(DataCollect[[#This Row],[Year Estimated?]]="Yes","±5","")</f>
        <v/>
      </c>
      <c r="F71" s="11" t="str">
        <f>IF(Results[[#This Row],[I.D. Number ]]="","",IF(DataCollect[[#This Row],[Installation Year]]="","",(Results[[#This Row],[Life Expectancy]]+'1. Basic Information'!$F$7)))</f>
        <v/>
      </c>
      <c r="G71" s="74" t="str">
        <f>IF(Results[[#This Row],[I.D. Number ]]="","",(IF(LifeExpect[[#This Row],[ROUNDED]]-('1. Basic Information'!$F$7-DataCollect[[#This Row],[Installation Year]])&lt;0,0,LifeExpect[[#This Row],[ROUNDED]]-('1. Basic Information'!$F$7-DataCollect[[#This Row],[Installation Year]]))))</f>
        <v/>
      </c>
      <c r="H71" s="110" t="str">
        <f>IF(DataCollect[[#This Row],[Concerns]]="","",ConProb[[#This Row],[CoF]])</f>
        <v/>
      </c>
      <c r="I71" s="74" t="str">
        <f>IF(DataCollect[[#This Row],[Poor Reliability]]="","",ConProb[[#This Row],[PoF]])</f>
        <v/>
      </c>
      <c r="J71" s="110" t="str">
        <f t="shared" si="1"/>
        <v/>
      </c>
      <c r="K7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1" s="140" t="str" cm="1">
        <f t="array" ref="M7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2" spans="1:13" x14ac:dyDescent="0.3">
      <c r="A72" s="8" t="str">
        <f>DataCollect[[#This Row],[I.D. Number ]]</f>
        <v/>
      </c>
      <c r="B72" s="8" t="str">
        <f>IF(Results[[#This Row],[I.D. Number ]]="","",DataCollect[[#This Row],[Category]])</f>
        <v/>
      </c>
      <c r="C72" s="8" t="str">
        <f>IF(Results[[#This Row],[I.D. Number ]]="","", DataCollect[[#This Row],[Type]])</f>
        <v/>
      </c>
      <c r="D72" s="8" t="str">
        <f>IF(Results[[#This Row],[I.D. Number ]]="","", DataCollect[[#This Row],[Description]])</f>
        <v/>
      </c>
      <c r="E72" s="11" t="str">
        <f>IF(Results[[#This Row],[I.D. Number ]]="","",IF(DataCollect[[#This Row],[Installation Year]]="","",(Results[[#This Row],[Life Expectancy]]+'1. Basic Information'!$F$7)))&amp;IF(DataCollect[[#This Row],[Year Estimated?]]="Yes","±5","")</f>
        <v/>
      </c>
      <c r="F72" s="11" t="str">
        <f>IF(Results[[#This Row],[I.D. Number ]]="","",IF(DataCollect[[#This Row],[Installation Year]]="","",(Results[[#This Row],[Life Expectancy]]+'1. Basic Information'!$F$7)))</f>
        <v/>
      </c>
      <c r="G72" s="74" t="str">
        <f>IF(Results[[#This Row],[I.D. Number ]]="","",(IF(LifeExpect[[#This Row],[ROUNDED]]-('1. Basic Information'!$F$7-DataCollect[[#This Row],[Installation Year]])&lt;0,0,LifeExpect[[#This Row],[ROUNDED]]-('1. Basic Information'!$F$7-DataCollect[[#This Row],[Installation Year]]))))</f>
        <v/>
      </c>
      <c r="H72" s="110" t="str">
        <f>IF(DataCollect[[#This Row],[Concerns]]="","",ConProb[[#This Row],[CoF]])</f>
        <v/>
      </c>
      <c r="I72" s="74" t="str">
        <f>IF(DataCollect[[#This Row],[Poor Reliability]]="","",ConProb[[#This Row],[PoF]])</f>
        <v/>
      </c>
      <c r="J72" s="110" t="str">
        <f t="shared" si="1"/>
        <v/>
      </c>
      <c r="K7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2" s="140" t="str" cm="1">
        <f t="array" ref="M7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3" spans="1:13" x14ac:dyDescent="0.3">
      <c r="A73" s="8" t="str">
        <f>DataCollect[[#This Row],[I.D. Number ]]</f>
        <v/>
      </c>
      <c r="B73" s="8" t="str">
        <f>IF(Results[[#This Row],[I.D. Number ]]="","",DataCollect[[#This Row],[Category]])</f>
        <v/>
      </c>
      <c r="C73" s="8" t="str">
        <f>IF(Results[[#This Row],[I.D. Number ]]="","", DataCollect[[#This Row],[Type]])</f>
        <v/>
      </c>
      <c r="D73" s="8" t="str">
        <f>IF(Results[[#This Row],[I.D. Number ]]="","", DataCollect[[#This Row],[Description]])</f>
        <v/>
      </c>
      <c r="E73" s="11" t="str">
        <f>IF(Results[[#This Row],[I.D. Number ]]="","",IF(DataCollect[[#This Row],[Installation Year]]="","",(Results[[#This Row],[Life Expectancy]]+'1. Basic Information'!$F$7)))&amp;IF(DataCollect[[#This Row],[Year Estimated?]]="Yes","±5","")</f>
        <v/>
      </c>
      <c r="F73" s="11" t="str">
        <f>IF(Results[[#This Row],[I.D. Number ]]="","",IF(DataCollect[[#This Row],[Installation Year]]="","",(Results[[#This Row],[Life Expectancy]]+'1. Basic Information'!$F$7)))</f>
        <v/>
      </c>
      <c r="G73" s="74" t="str">
        <f>IF(Results[[#This Row],[I.D. Number ]]="","",(IF(LifeExpect[[#This Row],[ROUNDED]]-('1. Basic Information'!$F$7-DataCollect[[#This Row],[Installation Year]])&lt;0,0,LifeExpect[[#This Row],[ROUNDED]]-('1. Basic Information'!$F$7-DataCollect[[#This Row],[Installation Year]]))))</f>
        <v/>
      </c>
      <c r="H73" s="110" t="str">
        <f>IF(DataCollect[[#This Row],[Concerns]]="","",ConProb[[#This Row],[CoF]])</f>
        <v/>
      </c>
      <c r="I73" s="74" t="str">
        <f>IF(DataCollect[[#This Row],[Poor Reliability]]="","",ConProb[[#This Row],[PoF]])</f>
        <v/>
      </c>
      <c r="J73" s="110" t="str">
        <f t="shared" si="1"/>
        <v/>
      </c>
      <c r="K7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3" s="140" t="str" cm="1">
        <f t="array" ref="M7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4" spans="1:13" x14ac:dyDescent="0.3">
      <c r="A74" s="8" t="str">
        <f>DataCollect[[#This Row],[I.D. Number ]]</f>
        <v/>
      </c>
      <c r="B74" s="8" t="str">
        <f>IF(Results[[#This Row],[I.D. Number ]]="","",DataCollect[[#This Row],[Category]])</f>
        <v/>
      </c>
      <c r="C74" s="8" t="str">
        <f>IF(Results[[#This Row],[I.D. Number ]]="","", DataCollect[[#This Row],[Type]])</f>
        <v/>
      </c>
      <c r="D74" s="8" t="str">
        <f>IF(Results[[#This Row],[I.D. Number ]]="","", DataCollect[[#This Row],[Description]])</f>
        <v/>
      </c>
      <c r="E74" s="11" t="str">
        <f>IF(Results[[#This Row],[I.D. Number ]]="","",IF(DataCollect[[#This Row],[Installation Year]]="","",(Results[[#This Row],[Life Expectancy]]+'1. Basic Information'!$F$7)))&amp;IF(DataCollect[[#This Row],[Year Estimated?]]="Yes","±5","")</f>
        <v/>
      </c>
      <c r="F74" s="11" t="str">
        <f>IF(Results[[#This Row],[I.D. Number ]]="","",IF(DataCollect[[#This Row],[Installation Year]]="","",(Results[[#This Row],[Life Expectancy]]+'1. Basic Information'!$F$7)))</f>
        <v/>
      </c>
      <c r="G74" s="74" t="str">
        <f>IF(Results[[#This Row],[I.D. Number ]]="","",(IF(LifeExpect[[#This Row],[ROUNDED]]-('1. Basic Information'!$F$7-DataCollect[[#This Row],[Installation Year]])&lt;0,0,LifeExpect[[#This Row],[ROUNDED]]-('1. Basic Information'!$F$7-DataCollect[[#This Row],[Installation Year]]))))</f>
        <v/>
      </c>
      <c r="H74" s="110" t="str">
        <f>IF(DataCollect[[#This Row],[Concerns]]="","",ConProb[[#This Row],[CoF]])</f>
        <v/>
      </c>
      <c r="I74" s="74" t="str">
        <f>IF(DataCollect[[#This Row],[Poor Reliability]]="","",ConProb[[#This Row],[PoF]])</f>
        <v/>
      </c>
      <c r="J74" s="110" t="str">
        <f t="shared" si="1"/>
        <v/>
      </c>
      <c r="K7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4" s="140" t="str" cm="1">
        <f t="array" ref="M7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5" spans="1:13" x14ac:dyDescent="0.3">
      <c r="A75" s="8" t="str">
        <f>DataCollect[[#This Row],[I.D. Number ]]</f>
        <v/>
      </c>
      <c r="B75" s="8" t="str">
        <f>IF(Results[[#This Row],[I.D. Number ]]="","",DataCollect[[#This Row],[Category]])</f>
        <v/>
      </c>
      <c r="C75" s="8" t="str">
        <f>IF(Results[[#This Row],[I.D. Number ]]="","", DataCollect[[#This Row],[Type]])</f>
        <v/>
      </c>
      <c r="D75" s="8" t="str">
        <f>IF(Results[[#This Row],[I.D. Number ]]="","", DataCollect[[#This Row],[Description]])</f>
        <v/>
      </c>
      <c r="E75" s="11" t="str">
        <f>IF(Results[[#This Row],[I.D. Number ]]="","",IF(DataCollect[[#This Row],[Installation Year]]="","",(Results[[#This Row],[Life Expectancy]]+'1. Basic Information'!$F$7)))&amp;IF(DataCollect[[#This Row],[Year Estimated?]]="Yes","±5","")</f>
        <v/>
      </c>
      <c r="F75" s="11" t="str">
        <f>IF(Results[[#This Row],[I.D. Number ]]="","",IF(DataCollect[[#This Row],[Installation Year]]="","",(Results[[#This Row],[Life Expectancy]]+'1. Basic Information'!$F$7)))</f>
        <v/>
      </c>
      <c r="G75" s="74" t="str">
        <f>IF(Results[[#This Row],[I.D. Number ]]="","",(IF(LifeExpect[[#This Row],[ROUNDED]]-('1. Basic Information'!$F$7-DataCollect[[#This Row],[Installation Year]])&lt;0,0,LifeExpect[[#This Row],[ROUNDED]]-('1. Basic Information'!$F$7-DataCollect[[#This Row],[Installation Year]]))))</f>
        <v/>
      </c>
      <c r="H75" s="110" t="str">
        <f>IF(DataCollect[[#This Row],[Concerns]]="","",ConProb[[#This Row],[CoF]])</f>
        <v/>
      </c>
      <c r="I75" s="74" t="str">
        <f>IF(DataCollect[[#This Row],[Poor Reliability]]="","",ConProb[[#This Row],[PoF]])</f>
        <v/>
      </c>
      <c r="J75" s="110" t="str">
        <f t="shared" si="1"/>
        <v/>
      </c>
      <c r="K7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5" s="140" t="str" cm="1">
        <f t="array" ref="M7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6" spans="1:13" x14ac:dyDescent="0.3">
      <c r="A76" s="8" t="str">
        <f>DataCollect[[#This Row],[I.D. Number ]]</f>
        <v/>
      </c>
      <c r="B76" s="8" t="str">
        <f>IF(Results[[#This Row],[I.D. Number ]]="","",DataCollect[[#This Row],[Category]])</f>
        <v/>
      </c>
      <c r="C76" s="8" t="str">
        <f>IF(Results[[#This Row],[I.D. Number ]]="","", DataCollect[[#This Row],[Type]])</f>
        <v/>
      </c>
      <c r="D76" s="8" t="str">
        <f>IF(Results[[#This Row],[I.D. Number ]]="","", DataCollect[[#This Row],[Description]])</f>
        <v/>
      </c>
      <c r="E76" s="11" t="str">
        <f>IF(Results[[#This Row],[I.D. Number ]]="","",IF(DataCollect[[#This Row],[Installation Year]]="","",(Results[[#This Row],[Life Expectancy]]+'1. Basic Information'!$F$7)))&amp;IF(DataCollect[[#This Row],[Year Estimated?]]="Yes","±5","")</f>
        <v/>
      </c>
      <c r="F76" s="11" t="str">
        <f>IF(Results[[#This Row],[I.D. Number ]]="","",IF(DataCollect[[#This Row],[Installation Year]]="","",(Results[[#This Row],[Life Expectancy]]+'1. Basic Information'!$F$7)))</f>
        <v/>
      </c>
      <c r="G76" s="74" t="str">
        <f>IF(Results[[#This Row],[I.D. Number ]]="","",(IF(LifeExpect[[#This Row],[ROUNDED]]-('1. Basic Information'!$F$7-DataCollect[[#This Row],[Installation Year]])&lt;0,0,LifeExpect[[#This Row],[ROUNDED]]-('1. Basic Information'!$F$7-DataCollect[[#This Row],[Installation Year]]))))</f>
        <v/>
      </c>
      <c r="H76" s="110" t="str">
        <f>IF(DataCollect[[#This Row],[Concerns]]="","",ConProb[[#This Row],[CoF]])</f>
        <v/>
      </c>
      <c r="I76" s="74" t="str">
        <f>IF(DataCollect[[#This Row],[Poor Reliability]]="","",ConProb[[#This Row],[PoF]])</f>
        <v/>
      </c>
      <c r="J76" s="110" t="str">
        <f t="shared" si="1"/>
        <v/>
      </c>
      <c r="K7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6" s="140" t="str" cm="1">
        <f t="array" ref="M7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7" spans="1:13" x14ac:dyDescent="0.3">
      <c r="A77" s="8" t="str">
        <f>DataCollect[[#This Row],[I.D. Number ]]</f>
        <v/>
      </c>
      <c r="B77" s="8" t="str">
        <f>IF(Results[[#This Row],[I.D. Number ]]="","",DataCollect[[#This Row],[Category]])</f>
        <v/>
      </c>
      <c r="C77" s="8" t="str">
        <f>IF(Results[[#This Row],[I.D. Number ]]="","", DataCollect[[#This Row],[Type]])</f>
        <v/>
      </c>
      <c r="D77" s="8" t="str">
        <f>IF(Results[[#This Row],[I.D. Number ]]="","", DataCollect[[#This Row],[Description]])</f>
        <v/>
      </c>
      <c r="E77" s="11" t="str">
        <f>IF(Results[[#This Row],[I.D. Number ]]="","",IF(DataCollect[[#This Row],[Installation Year]]="","",(Results[[#This Row],[Life Expectancy]]+'1. Basic Information'!$F$7)))&amp;IF(DataCollect[[#This Row],[Year Estimated?]]="Yes","±5","")</f>
        <v/>
      </c>
      <c r="F77" s="11" t="str">
        <f>IF(Results[[#This Row],[I.D. Number ]]="","",IF(DataCollect[[#This Row],[Installation Year]]="","",(Results[[#This Row],[Life Expectancy]]+'1. Basic Information'!$F$7)))</f>
        <v/>
      </c>
      <c r="G77" s="74" t="str">
        <f>IF(Results[[#This Row],[I.D. Number ]]="","",(IF(LifeExpect[[#This Row],[ROUNDED]]-('1. Basic Information'!$F$7-DataCollect[[#This Row],[Installation Year]])&lt;0,0,LifeExpect[[#This Row],[ROUNDED]]-('1. Basic Information'!$F$7-DataCollect[[#This Row],[Installation Year]]))))</f>
        <v/>
      </c>
      <c r="H77" s="110" t="str">
        <f>IF(DataCollect[[#This Row],[Concerns]]="","",ConProb[[#This Row],[CoF]])</f>
        <v/>
      </c>
      <c r="I77" s="74" t="str">
        <f>IF(DataCollect[[#This Row],[Poor Reliability]]="","",ConProb[[#This Row],[PoF]])</f>
        <v/>
      </c>
      <c r="J77" s="110" t="str">
        <f t="shared" si="1"/>
        <v/>
      </c>
      <c r="K7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7" s="140" t="str" cm="1">
        <f t="array" ref="M7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8" spans="1:13" x14ac:dyDescent="0.3">
      <c r="A78" s="8" t="str">
        <f>DataCollect[[#This Row],[I.D. Number ]]</f>
        <v/>
      </c>
      <c r="B78" s="8" t="str">
        <f>IF(Results[[#This Row],[I.D. Number ]]="","",DataCollect[[#This Row],[Category]])</f>
        <v/>
      </c>
      <c r="C78" s="8" t="str">
        <f>IF(Results[[#This Row],[I.D. Number ]]="","", DataCollect[[#This Row],[Type]])</f>
        <v/>
      </c>
      <c r="D78" s="8" t="str">
        <f>IF(Results[[#This Row],[I.D. Number ]]="","", DataCollect[[#This Row],[Description]])</f>
        <v/>
      </c>
      <c r="E78" s="11" t="str">
        <f>IF(Results[[#This Row],[I.D. Number ]]="","",IF(DataCollect[[#This Row],[Installation Year]]="","",(Results[[#This Row],[Life Expectancy]]+'1. Basic Information'!$F$7)))&amp;IF(DataCollect[[#This Row],[Year Estimated?]]="Yes","±5","")</f>
        <v/>
      </c>
      <c r="F78" s="11" t="str">
        <f>IF(Results[[#This Row],[I.D. Number ]]="","",IF(DataCollect[[#This Row],[Installation Year]]="","",(Results[[#This Row],[Life Expectancy]]+'1. Basic Information'!$F$7)))</f>
        <v/>
      </c>
      <c r="G78" s="74" t="str">
        <f>IF(Results[[#This Row],[I.D. Number ]]="","",(IF(LifeExpect[[#This Row],[ROUNDED]]-('1. Basic Information'!$F$7-DataCollect[[#This Row],[Installation Year]])&lt;0,0,LifeExpect[[#This Row],[ROUNDED]]-('1. Basic Information'!$F$7-DataCollect[[#This Row],[Installation Year]]))))</f>
        <v/>
      </c>
      <c r="H78" s="110" t="str">
        <f>IF(DataCollect[[#This Row],[Concerns]]="","",ConProb[[#This Row],[CoF]])</f>
        <v/>
      </c>
      <c r="I78" s="74" t="str">
        <f>IF(DataCollect[[#This Row],[Poor Reliability]]="","",ConProb[[#This Row],[PoF]])</f>
        <v/>
      </c>
      <c r="J78" s="110" t="str">
        <f t="shared" si="1"/>
        <v/>
      </c>
      <c r="K7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8" s="140" t="str" cm="1">
        <f t="array" ref="M7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79" spans="1:13" x14ac:dyDescent="0.3">
      <c r="A79" s="8" t="str">
        <f>DataCollect[[#This Row],[I.D. Number ]]</f>
        <v/>
      </c>
      <c r="B79" s="8" t="str">
        <f>IF(Results[[#This Row],[I.D. Number ]]="","",DataCollect[[#This Row],[Category]])</f>
        <v/>
      </c>
      <c r="C79" s="8" t="str">
        <f>IF(Results[[#This Row],[I.D. Number ]]="","", DataCollect[[#This Row],[Type]])</f>
        <v/>
      </c>
      <c r="D79" s="8" t="str">
        <f>IF(Results[[#This Row],[I.D. Number ]]="","", DataCollect[[#This Row],[Description]])</f>
        <v/>
      </c>
      <c r="E79" s="11" t="str">
        <f>IF(Results[[#This Row],[I.D. Number ]]="","",IF(DataCollect[[#This Row],[Installation Year]]="","",(Results[[#This Row],[Life Expectancy]]+'1. Basic Information'!$F$7)))&amp;IF(DataCollect[[#This Row],[Year Estimated?]]="Yes","±5","")</f>
        <v/>
      </c>
      <c r="F79" s="11" t="str">
        <f>IF(Results[[#This Row],[I.D. Number ]]="","",IF(DataCollect[[#This Row],[Installation Year]]="","",(Results[[#This Row],[Life Expectancy]]+'1. Basic Information'!$F$7)))</f>
        <v/>
      </c>
      <c r="G79" s="74" t="str">
        <f>IF(Results[[#This Row],[I.D. Number ]]="","",(IF(LifeExpect[[#This Row],[ROUNDED]]-('1. Basic Information'!$F$7-DataCollect[[#This Row],[Installation Year]])&lt;0,0,LifeExpect[[#This Row],[ROUNDED]]-('1. Basic Information'!$F$7-DataCollect[[#This Row],[Installation Year]]))))</f>
        <v/>
      </c>
      <c r="H79" s="110" t="str">
        <f>IF(DataCollect[[#This Row],[Concerns]]="","",ConProb[[#This Row],[CoF]])</f>
        <v/>
      </c>
      <c r="I79" s="74" t="str">
        <f>IF(DataCollect[[#This Row],[Poor Reliability]]="","",ConProb[[#This Row],[PoF]])</f>
        <v/>
      </c>
      <c r="J79" s="110" t="str">
        <f t="shared" si="1"/>
        <v/>
      </c>
      <c r="K7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7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79" s="140" t="str" cm="1">
        <f t="array" ref="M7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0" spans="1:13" x14ac:dyDescent="0.3">
      <c r="A80" s="8" t="str">
        <f>DataCollect[[#This Row],[I.D. Number ]]</f>
        <v/>
      </c>
      <c r="B80" s="8" t="str">
        <f>IF(Results[[#This Row],[I.D. Number ]]="","",DataCollect[[#This Row],[Category]])</f>
        <v/>
      </c>
      <c r="C80" s="8" t="str">
        <f>IF(Results[[#This Row],[I.D. Number ]]="","", DataCollect[[#This Row],[Type]])</f>
        <v/>
      </c>
      <c r="D80" s="8" t="str">
        <f>IF(Results[[#This Row],[I.D. Number ]]="","", DataCollect[[#This Row],[Description]])</f>
        <v/>
      </c>
      <c r="E80" s="11" t="str">
        <f>IF(Results[[#This Row],[I.D. Number ]]="","",IF(DataCollect[[#This Row],[Installation Year]]="","",(Results[[#This Row],[Life Expectancy]]+'1. Basic Information'!$F$7)))&amp;IF(DataCollect[[#This Row],[Year Estimated?]]="Yes","±5","")</f>
        <v/>
      </c>
      <c r="F80" s="11" t="str">
        <f>IF(Results[[#This Row],[I.D. Number ]]="","",IF(DataCollect[[#This Row],[Installation Year]]="","",(Results[[#This Row],[Life Expectancy]]+'1. Basic Information'!$F$7)))</f>
        <v/>
      </c>
      <c r="G80" s="74" t="str">
        <f>IF(Results[[#This Row],[I.D. Number ]]="","",(IF(LifeExpect[[#This Row],[ROUNDED]]-('1. Basic Information'!$F$7-DataCollect[[#This Row],[Installation Year]])&lt;0,0,LifeExpect[[#This Row],[ROUNDED]]-('1. Basic Information'!$F$7-DataCollect[[#This Row],[Installation Year]]))))</f>
        <v/>
      </c>
      <c r="H80" s="110" t="str">
        <f>IF(DataCollect[[#This Row],[Concerns]]="","",ConProb[[#This Row],[CoF]])</f>
        <v/>
      </c>
      <c r="I80" s="74" t="str">
        <f>IF(DataCollect[[#This Row],[Poor Reliability]]="","",ConProb[[#This Row],[PoF]])</f>
        <v/>
      </c>
      <c r="J80" s="110" t="str">
        <f t="shared" si="1"/>
        <v/>
      </c>
      <c r="K8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0" s="140" t="str" cm="1">
        <f t="array" ref="M8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1" spans="1:13" x14ac:dyDescent="0.3">
      <c r="A81" s="8" t="str">
        <f>DataCollect[[#This Row],[I.D. Number ]]</f>
        <v/>
      </c>
      <c r="B81" s="8" t="str">
        <f>IF(Results[[#This Row],[I.D. Number ]]="","",DataCollect[[#This Row],[Category]])</f>
        <v/>
      </c>
      <c r="C81" s="8" t="str">
        <f>IF(Results[[#This Row],[I.D. Number ]]="","", DataCollect[[#This Row],[Type]])</f>
        <v/>
      </c>
      <c r="D81" s="8" t="str">
        <f>IF(Results[[#This Row],[I.D. Number ]]="","", DataCollect[[#This Row],[Description]])</f>
        <v/>
      </c>
      <c r="E81" s="11" t="str">
        <f>IF(Results[[#This Row],[I.D. Number ]]="","",IF(DataCollect[[#This Row],[Installation Year]]="","",(Results[[#This Row],[Life Expectancy]]+'1. Basic Information'!$F$7)))&amp;IF(DataCollect[[#This Row],[Year Estimated?]]="Yes","±5","")</f>
        <v/>
      </c>
      <c r="F81" s="11" t="str">
        <f>IF(Results[[#This Row],[I.D. Number ]]="","",IF(DataCollect[[#This Row],[Installation Year]]="","",(Results[[#This Row],[Life Expectancy]]+'1. Basic Information'!$F$7)))</f>
        <v/>
      </c>
      <c r="G81" s="74" t="str">
        <f>IF(Results[[#This Row],[I.D. Number ]]="","",(IF(LifeExpect[[#This Row],[ROUNDED]]-('1. Basic Information'!$F$7-DataCollect[[#This Row],[Installation Year]])&lt;0,0,LifeExpect[[#This Row],[ROUNDED]]-('1. Basic Information'!$F$7-DataCollect[[#This Row],[Installation Year]]))))</f>
        <v/>
      </c>
      <c r="H81" s="110" t="str">
        <f>IF(DataCollect[[#This Row],[Concerns]]="","",ConProb[[#This Row],[CoF]])</f>
        <v/>
      </c>
      <c r="I81" s="74" t="str">
        <f>IF(DataCollect[[#This Row],[Poor Reliability]]="","",ConProb[[#This Row],[PoF]])</f>
        <v/>
      </c>
      <c r="J81" s="110" t="str">
        <f t="shared" si="1"/>
        <v/>
      </c>
      <c r="K8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1" s="140" t="str" cm="1">
        <f t="array" ref="M8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2" spans="1:13" x14ac:dyDescent="0.3">
      <c r="A82" s="8" t="str">
        <f>DataCollect[[#This Row],[I.D. Number ]]</f>
        <v/>
      </c>
      <c r="B82" s="8" t="str">
        <f>IF(Results[[#This Row],[I.D. Number ]]="","",DataCollect[[#This Row],[Category]])</f>
        <v/>
      </c>
      <c r="C82" s="8" t="str">
        <f>IF(Results[[#This Row],[I.D. Number ]]="","", DataCollect[[#This Row],[Type]])</f>
        <v/>
      </c>
      <c r="D82" s="8" t="str">
        <f>IF(Results[[#This Row],[I.D. Number ]]="","", DataCollect[[#This Row],[Description]])</f>
        <v/>
      </c>
      <c r="E82" s="11" t="str">
        <f>IF(Results[[#This Row],[I.D. Number ]]="","",IF(DataCollect[[#This Row],[Installation Year]]="","",(Results[[#This Row],[Life Expectancy]]+'1. Basic Information'!$F$7)))&amp;IF(DataCollect[[#This Row],[Year Estimated?]]="Yes","±5","")</f>
        <v/>
      </c>
      <c r="F82" s="11" t="str">
        <f>IF(Results[[#This Row],[I.D. Number ]]="","",IF(DataCollect[[#This Row],[Installation Year]]="","",(Results[[#This Row],[Life Expectancy]]+'1. Basic Information'!$F$7)))</f>
        <v/>
      </c>
      <c r="G82" s="74" t="str">
        <f>IF(Results[[#This Row],[I.D. Number ]]="","",(IF(LifeExpect[[#This Row],[ROUNDED]]-('1. Basic Information'!$F$7-DataCollect[[#This Row],[Installation Year]])&lt;0,0,LifeExpect[[#This Row],[ROUNDED]]-('1. Basic Information'!$F$7-DataCollect[[#This Row],[Installation Year]]))))</f>
        <v/>
      </c>
      <c r="H82" s="110" t="str">
        <f>IF(DataCollect[[#This Row],[Concerns]]="","",ConProb[[#This Row],[CoF]])</f>
        <v/>
      </c>
      <c r="I82" s="74" t="str">
        <f>IF(DataCollect[[#This Row],[Poor Reliability]]="","",ConProb[[#This Row],[PoF]])</f>
        <v/>
      </c>
      <c r="J82" s="110" t="str">
        <f t="shared" si="1"/>
        <v/>
      </c>
      <c r="K8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2" s="140" t="str" cm="1">
        <f t="array" ref="M8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3" spans="1:13" x14ac:dyDescent="0.3">
      <c r="A83" s="8" t="str">
        <f>DataCollect[[#This Row],[I.D. Number ]]</f>
        <v/>
      </c>
      <c r="B83" s="8" t="str">
        <f>IF(Results[[#This Row],[I.D. Number ]]="","",DataCollect[[#This Row],[Category]])</f>
        <v/>
      </c>
      <c r="C83" s="8" t="str">
        <f>IF(Results[[#This Row],[I.D. Number ]]="","", DataCollect[[#This Row],[Type]])</f>
        <v/>
      </c>
      <c r="D83" s="8" t="str">
        <f>IF(Results[[#This Row],[I.D. Number ]]="","", DataCollect[[#This Row],[Description]])</f>
        <v/>
      </c>
      <c r="E83" s="11" t="str">
        <f>IF(Results[[#This Row],[I.D. Number ]]="","",IF(DataCollect[[#This Row],[Installation Year]]="","",(Results[[#This Row],[Life Expectancy]]+'1. Basic Information'!$F$7)))&amp;IF(DataCollect[[#This Row],[Year Estimated?]]="Yes","±5","")</f>
        <v/>
      </c>
      <c r="F83" s="11" t="str">
        <f>IF(Results[[#This Row],[I.D. Number ]]="","",IF(DataCollect[[#This Row],[Installation Year]]="","",(Results[[#This Row],[Life Expectancy]]+'1. Basic Information'!$F$7)))</f>
        <v/>
      </c>
      <c r="G83" s="74" t="str">
        <f>IF(Results[[#This Row],[I.D. Number ]]="","",(IF(LifeExpect[[#This Row],[ROUNDED]]-('1. Basic Information'!$F$7-DataCollect[[#This Row],[Installation Year]])&lt;0,0,LifeExpect[[#This Row],[ROUNDED]]-('1. Basic Information'!$F$7-DataCollect[[#This Row],[Installation Year]]))))</f>
        <v/>
      </c>
      <c r="H83" s="110" t="str">
        <f>IF(DataCollect[[#This Row],[Concerns]]="","",ConProb[[#This Row],[CoF]])</f>
        <v/>
      </c>
      <c r="I83" s="74" t="str">
        <f>IF(DataCollect[[#This Row],[Poor Reliability]]="","",ConProb[[#This Row],[PoF]])</f>
        <v/>
      </c>
      <c r="J83" s="110" t="str">
        <f t="shared" si="1"/>
        <v/>
      </c>
      <c r="K8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3" s="140" t="str" cm="1">
        <f t="array" ref="M8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4" spans="1:13" x14ac:dyDescent="0.3">
      <c r="A84" s="8" t="str">
        <f>DataCollect[[#This Row],[I.D. Number ]]</f>
        <v/>
      </c>
      <c r="B84" s="8" t="str">
        <f>IF(Results[[#This Row],[I.D. Number ]]="","",DataCollect[[#This Row],[Category]])</f>
        <v/>
      </c>
      <c r="C84" s="8" t="str">
        <f>IF(Results[[#This Row],[I.D. Number ]]="","", DataCollect[[#This Row],[Type]])</f>
        <v/>
      </c>
      <c r="D84" s="8" t="str">
        <f>IF(Results[[#This Row],[I.D. Number ]]="","", DataCollect[[#This Row],[Description]])</f>
        <v/>
      </c>
      <c r="E84" s="11" t="str">
        <f>IF(Results[[#This Row],[I.D. Number ]]="","",IF(DataCollect[[#This Row],[Installation Year]]="","",(Results[[#This Row],[Life Expectancy]]+'1. Basic Information'!$F$7)))&amp;IF(DataCollect[[#This Row],[Year Estimated?]]="Yes","±5","")</f>
        <v/>
      </c>
      <c r="F84" s="11" t="str">
        <f>IF(Results[[#This Row],[I.D. Number ]]="","",IF(DataCollect[[#This Row],[Installation Year]]="","",(Results[[#This Row],[Life Expectancy]]+'1. Basic Information'!$F$7)))</f>
        <v/>
      </c>
      <c r="G84" s="74" t="str">
        <f>IF(Results[[#This Row],[I.D. Number ]]="","",(IF(LifeExpect[[#This Row],[ROUNDED]]-('1. Basic Information'!$F$7-DataCollect[[#This Row],[Installation Year]])&lt;0,0,LifeExpect[[#This Row],[ROUNDED]]-('1. Basic Information'!$F$7-DataCollect[[#This Row],[Installation Year]]))))</f>
        <v/>
      </c>
      <c r="H84" s="110" t="str">
        <f>IF(DataCollect[[#This Row],[Concerns]]="","",ConProb[[#This Row],[CoF]])</f>
        <v/>
      </c>
      <c r="I84" s="74" t="str">
        <f>IF(DataCollect[[#This Row],[Poor Reliability]]="","",ConProb[[#This Row],[PoF]])</f>
        <v/>
      </c>
      <c r="J84" s="110" t="str">
        <f t="shared" si="1"/>
        <v/>
      </c>
      <c r="K8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4" s="140" t="str" cm="1">
        <f t="array" ref="M8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5" spans="1:13" x14ac:dyDescent="0.3">
      <c r="A85" s="8" t="str">
        <f>DataCollect[[#This Row],[I.D. Number ]]</f>
        <v/>
      </c>
      <c r="B85" s="8" t="str">
        <f>IF(Results[[#This Row],[I.D. Number ]]="","",DataCollect[[#This Row],[Category]])</f>
        <v/>
      </c>
      <c r="C85" s="8" t="str">
        <f>IF(Results[[#This Row],[I.D. Number ]]="","", DataCollect[[#This Row],[Type]])</f>
        <v/>
      </c>
      <c r="D85" s="8" t="str">
        <f>IF(Results[[#This Row],[I.D. Number ]]="","", DataCollect[[#This Row],[Description]])</f>
        <v/>
      </c>
      <c r="E85" s="11" t="str">
        <f>IF(Results[[#This Row],[I.D. Number ]]="","",IF(DataCollect[[#This Row],[Installation Year]]="","",(Results[[#This Row],[Life Expectancy]]+'1. Basic Information'!$F$7)))&amp;IF(DataCollect[[#This Row],[Year Estimated?]]="Yes","±5","")</f>
        <v/>
      </c>
      <c r="F85" s="11" t="str">
        <f>IF(Results[[#This Row],[I.D. Number ]]="","",IF(DataCollect[[#This Row],[Installation Year]]="","",(Results[[#This Row],[Life Expectancy]]+'1. Basic Information'!$F$7)))</f>
        <v/>
      </c>
      <c r="G85" s="74" t="str">
        <f>IF(Results[[#This Row],[I.D. Number ]]="","",(IF(LifeExpect[[#This Row],[ROUNDED]]-('1. Basic Information'!$F$7-DataCollect[[#This Row],[Installation Year]])&lt;0,0,LifeExpect[[#This Row],[ROUNDED]]-('1. Basic Information'!$F$7-DataCollect[[#This Row],[Installation Year]]))))</f>
        <v/>
      </c>
      <c r="H85" s="110" t="str">
        <f>IF(DataCollect[[#This Row],[Concerns]]="","",ConProb[[#This Row],[CoF]])</f>
        <v/>
      </c>
      <c r="I85" s="74" t="str">
        <f>IF(DataCollect[[#This Row],[Poor Reliability]]="","",ConProb[[#This Row],[PoF]])</f>
        <v/>
      </c>
      <c r="J85" s="110" t="str">
        <f t="shared" si="1"/>
        <v/>
      </c>
      <c r="K8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5" s="140" t="str" cm="1">
        <f t="array" ref="M8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6" spans="1:13" x14ac:dyDescent="0.3">
      <c r="A86" s="8" t="str">
        <f>DataCollect[[#This Row],[I.D. Number ]]</f>
        <v/>
      </c>
      <c r="B86" s="8" t="str">
        <f>IF(Results[[#This Row],[I.D. Number ]]="","",DataCollect[[#This Row],[Category]])</f>
        <v/>
      </c>
      <c r="C86" s="8" t="str">
        <f>IF(Results[[#This Row],[I.D. Number ]]="","", DataCollect[[#This Row],[Type]])</f>
        <v/>
      </c>
      <c r="D86" s="8" t="str">
        <f>IF(Results[[#This Row],[I.D. Number ]]="","", DataCollect[[#This Row],[Description]])</f>
        <v/>
      </c>
      <c r="E86" s="11" t="str">
        <f>IF(Results[[#This Row],[I.D. Number ]]="","",IF(DataCollect[[#This Row],[Installation Year]]="","",(Results[[#This Row],[Life Expectancy]]+'1. Basic Information'!$F$7)))&amp;IF(DataCollect[[#This Row],[Year Estimated?]]="Yes","±5","")</f>
        <v/>
      </c>
      <c r="F86" s="11" t="str">
        <f>IF(Results[[#This Row],[I.D. Number ]]="","",IF(DataCollect[[#This Row],[Installation Year]]="","",(Results[[#This Row],[Life Expectancy]]+'1. Basic Information'!$F$7)))</f>
        <v/>
      </c>
      <c r="G86" s="74" t="str">
        <f>IF(Results[[#This Row],[I.D. Number ]]="","",(IF(LifeExpect[[#This Row],[ROUNDED]]-('1. Basic Information'!$F$7-DataCollect[[#This Row],[Installation Year]])&lt;0,0,LifeExpect[[#This Row],[ROUNDED]]-('1. Basic Information'!$F$7-DataCollect[[#This Row],[Installation Year]]))))</f>
        <v/>
      </c>
      <c r="H86" s="110" t="str">
        <f>IF(DataCollect[[#This Row],[Concerns]]="","",ConProb[[#This Row],[CoF]])</f>
        <v/>
      </c>
      <c r="I86" s="74" t="str">
        <f>IF(DataCollect[[#This Row],[Poor Reliability]]="","",ConProb[[#This Row],[PoF]])</f>
        <v/>
      </c>
      <c r="J86" s="110" t="str">
        <f t="shared" si="1"/>
        <v/>
      </c>
      <c r="K8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6" s="140" t="str" cm="1">
        <f t="array" ref="M8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7" spans="1:13" x14ac:dyDescent="0.3">
      <c r="A87" s="8" t="str">
        <f>DataCollect[[#This Row],[I.D. Number ]]</f>
        <v/>
      </c>
      <c r="B87" s="8" t="str">
        <f>IF(Results[[#This Row],[I.D. Number ]]="","",DataCollect[[#This Row],[Category]])</f>
        <v/>
      </c>
      <c r="C87" s="8" t="str">
        <f>IF(Results[[#This Row],[I.D. Number ]]="","", DataCollect[[#This Row],[Type]])</f>
        <v/>
      </c>
      <c r="D87" s="8" t="str">
        <f>IF(Results[[#This Row],[I.D. Number ]]="","", DataCollect[[#This Row],[Description]])</f>
        <v/>
      </c>
      <c r="E87" s="11" t="str">
        <f>IF(Results[[#This Row],[I.D. Number ]]="","",IF(DataCollect[[#This Row],[Installation Year]]="","",(Results[[#This Row],[Life Expectancy]]+'1. Basic Information'!$F$7)))&amp;IF(DataCollect[[#This Row],[Year Estimated?]]="Yes","±5","")</f>
        <v/>
      </c>
      <c r="F87" s="11" t="str">
        <f>IF(Results[[#This Row],[I.D. Number ]]="","",IF(DataCollect[[#This Row],[Installation Year]]="","",(Results[[#This Row],[Life Expectancy]]+'1. Basic Information'!$F$7)))</f>
        <v/>
      </c>
      <c r="G87" s="74" t="str">
        <f>IF(Results[[#This Row],[I.D. Number ]]="","",(IF(LifeExpect[[#This Row],[ROUNDED]]-('1. Basic Information'!$F$7-DataCollect[[#This Row],[Installation Year]])&lt;0,0,LifeExpect[[#This Row],[ROUNDED]]-('1. Basic Information'!$F$7-DataCollect[[#This Row],[Installation Year]]))))</f>
        <v/>
      </c>
      <c r="H87" s="110" t="str">
        <f>IF(DataCollect[[#This Row],[Concerns]]="","",ConProb[[#This Row],[CoF]])</f>
        <v/>
      </c>
      <c r="I87" s="74" t="str">
        <f>IF(DataCollect[[#This Row],[Poor Reliability]]="","",ConProb[[#This Row],[PoF]])</f>
        <v/>
      </c>
      <c r="J87" s="110" t="str">
        <f t="shared" si="1"/>
        <v/>
      </c>
      <c r="K8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7" s="140" t="str" cm="1">
        <f t="array" ref="M8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8" spans="1:13" x14ac:dyDescent="0.3">
      <c r="A88" s="8" t="str">
        <f>DataCollect[[#This Row],[I.D. Number ]]</f>
        <v/>
      </c>
      <c r="B88" s="8" t="str">
        <f>IF(Results[[#This Row],[I.D. Number ]]="","",DataCollect[[#This Row],[Category]])</f>
        <v/>
      </c>
      <c r="C88" s="8" t="str">
        <f>IF(Results[[#This Row],[I.D. Number ]]="","", DataCollect[[#This Row],[Type]])</f>
        <v/>
      </c>
      <c r="D88" s="8" t="str">
        <f>IF(Results[[#This Row],[I.D. Number ]]="","", DataCollect[[#This Row],[Description]])</f>
        <v/>
      </c>
      <c r="E88" s="11" t="str">
        <f>IF(Results[[#This Row],[I.D. Number ]]="","",IF(DataCollect[[#This Row],[Installation Year]]="","",(Results[[#This Row],[Life Expectancy]]+'1. Basic Information'!$F$7)))&amp;IF(DataCollect[[#This Row],[Year Estimated?]]="Yes","±5","")</f>
        <v/>
      </c>
      <c r="F88" s="11" t="str">
        <f>IF(Results[[#This Row],[I.D. Number ]]="","",IF(DataCollect[[#This Row],[Installation Year]]="","",(Results[[#This Row],[Life Expectancy]]+'1. Basic Information'!$F$7)))</f>
        <v/>
      </c>
      <c r="G88" s="74" t="str">
        <f>IF(Results[[#This Row],[I.D. Number ]]="","",(IF(LifeExpect[[#This Row],[ROUNDED]]-('1. Basic Information'!$F$7-DataCollect[[#This Row],[Installation Year]])&lt;0,0,LifeExpect[[#This Row],[ROUNDED]]-('1. Basic Information'!$F$7-DataCollect[[#This Row],[Installation Year]]))))</f>
        <v/>
      </c>
      <c r="H88" s="110" t="str">
        <f>IF(DataCollect[[#This Row],[Concerns]]="","",ConProb[[#This Row],[CoF]])</f>
        <v/>
      </c>
      <c r="I88" s="74" t="str">
        <f>IF(DataCollect[[#This Row],[Poor Reliability]]="","",ConProb[[#This Row],[PoF]])</f>
        <v/>
      </c>
      <c r="J88" s="110" t="str">
        <f t="shared" si="1"/>
        <v/>
      </c>
      <c r="K8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8" s="140" t="str" cm="1">
        <f t="array" ref="M8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89" spans="1:13" x14ac:dyDescent="0.3">
      <c r="A89" s="8" t="str">
        <f>DataCollect[[#This Row],[I.D. Number ]]</f>
        <v/>
      </c>
      <c r="B89" s="8" t="str">
        <f>IF(Results[[#This Row],[I.D. Number ]]="","",DataCollect[[#This Row],[Category]])</f>
        <v/>
      </c>
      <c r="C89" s="8" t="str">
        <f>IF(Results[[#This Row],[I.D. Number ]]="","", DataCollect[[#This Row],[Type]])</f>
        <v/>
      </c>
      <c r="D89" s="8" t="str">
        <f>IF(Results[[#This Row],[I.D. Number ]]="","", DataCollect[[#This Row],[Description]])</f>
        <v/>
      </c>
      <c r="E89" s="11" t="str">
        <f>IF(Results[[#This Row],[I.D. Number ]]="","",IF(DataCollect[[#This Row],[Installation Year]]="","",(Results[[#This Row],[Life Expectancy]]+'1. Basic Information'!$F$7)))&amp;IF(DataCollect[[#This Row],[Year Estimated?]]="Yes","±5","")</f>
        <v/>
      </c>
      <c r="F89" s="11" t="str">
        <f>IF(Results[[#This Row],[I.D. Number ]]="","",IF(DataCollect[[#This Row],[Installation Year]]="","",(Results[[#This Row],[Life Expectancy]]+'1. Basic Information'!$F$7)))</f>
        <v/>
      </c>
      <c r="G89" s="74" t="str">
        <f>IF(Results[[#This Row],[I.D. Number ]]="","",(IF(LifeExpect[[#This Row],[ROUNDED]]-('1. Basic Information'!$F$7-DataCollect[[#This Row],[Installation Year]])&lt;0,0,LifeExpect[[#This Row],[ROUNDED]]-('1. Basic Information'!$F$7-DataCollect[[#This Row],[Installation Year]]))))</f>
        <v/>
      </c>
      <c r="H89" s="110" t="str">
        <f>IF(DataCollect[[#This Row],[Concerns]]="","",ConProb[[#This Row],[CoF]])</f>
        <v/>
      </c>
      <c r="I89" s="74" t="str">
        <f>IF(DataCollect[[#This Row],[Poor Reliability]]="","",ConProb[[#This Row],[PoF]])</f>
        <v/>
      </c>
      <c r="J89" s="110" t="str">
        <f t="shared" si="1"/>
        <v/>
      </c>
      <c r="K8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8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89" s="140" t="str" cm="1">
        <f t="array" ref="M8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0" spans="1:13" x14ac:dyDescent="0.3">
      <c r="A90" s="8" t="str">
        <f>DataCollect[[#This Row],[I.D. Number ]]</f>
        <v/>
      </c>
      <c r="B90" s="8" t="str">
        <f>IF(Results[[#This Row],[I.D. Number ]]="","",DataCollect[[#This Row],[Category]])</f>
        <v/>
      </c>
      <c r="C90" s="8" t="str">
        <f>IF(Results[[#This Row],[I.D. Number ]]="","", DataCollect[[#This Row],[Type]])</f>
        <v/>
      </c>
      <c r="D90" s="8" t="str">
        <f>IF(Results[[#This Row],[I.D. Number ]]="","", DataCollect[[#This Row],[Description]])</f>
        <v/>
      </c>
      <c r="E90" s="11" t="str">
        <f>IF(Results[[#This Row],[I.D. Number ]]="","",IF(DataCollect[[#This Row],[Installation Year]]="","",(Results[[#This Row],[Life Expectancy]]+'1. Basic Information'!$F$7)))&amp;IF(DataCollect[[#This Row],[Year Estimated?]]="Yes","±5","")</f>
        <v/>
      </c>
      <c r="F90" s="11" t="str">
        <f>IF(Results[[#This Row],[I.D. Number ]]="","",IF(DataCollect[[#This Row],[Installation Year]]="","",(Results[[#This Row],[Life Expectancy]]+'1. Basic Information'!$F$7)))</f>
        <v/>
      </c>
      <c r="G90" s="74" t="str">
        <f>IF(Results[[#This Row],[I.D. Number ]]="","",(IF(LifeExpect[[#This Row],[ROUNDED]]-('1. Basic Information'!$F$7-DataCollect[[#This Row],[Installation Year]])&lt;0,0,LifeExpect[[#This Row],[ROUNDED]]-('1. Basic Information'!$F$7-DataCollect[[#This Row],[Installation Year]]))))</f>
        <v/>
      </c>
      <c r="H90" s="110" t="str">
        <f>IF(DataCollect[[#This Row],[Concerns]]="","",ConProb[[#This Row],[CoF]])</f>
        <v/>
      </c>
      <c r="I90" s="74" t="str">
        <f>IF(DataCollect[[#This Row],[Poor Reliability]]="","",ConProb[[#This Row],[PoF]])</f>
        <v/>
      </c>
      <c r="J90" s="110" t="str">
        <f t="shared" si="1"/>
        <v/>
      </c>
      <c r="K9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0" s="140" t="str" cm="1">
        <f t="array" ref="M9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1" spans="1:13" x14ac:dyDescent="0.3">
      <c r="A91" s="8" t="str">
        <f>DataCollect[[#This Row],[I.D. Number ]]</f>
        <v/>
      </c>
      <c r="B91" s="8" t="str">
        <f>IF(Results[[#This Row],[I.D. Number ]]="","",DataCollect[[#This Row],[Category]])</f>
        <v/>
      </c>
      <c r="C91" s="8" t="str">
        <f>IF(Results[[#This Row],[I.D. Number ]]="","", DataCollect[[#This Row],[Type]])</f>
        <v/>
      </c>
      <c r="D91" s="8" t="str">
        <f>IF(Results[[#This Row],[I.D. Number ]]="","", DataCollect[[#This Row],[Description]])</f>
        <v/>
      </c>
      <c r="E91" s="11" t="str">
        <f>IF(Results[[#This Row],[I.D. Number ]]="","",IF(DataCollect[[#This Row],[Installation Year]]="","",(Results[[#This Row],[Life Expectancy]]+'1. Basic Information'!$F$7)))&amp;IF(DataCollect[[#This Row],[Year Estimated?]]="Yes","±5","")</f>
        <v/>
      </c>
      <c r="F91" s="11" t="str">
        <f>IF(Results[[#This Row],[I.D. Number ]]="","",IF(DataCollect[[#This Row],[Installation Year]]="","",(Results[[#This Row],[Life Expectancy]]+'1. Basic Information'!$F$7)))</f>
        <v/>
      </c>
      <c r="G91" s="74" t="str">
        <f>IF(Results[[#This Row],[I.D. Number ]]="","",(IF(LifeExpect[[#This Row],[ROUNDED]]-('1. Basic Information'!$F$7-DataCollect[[#This Row],[Installation Year]])&lt;0,0,LifeExpect[[#This Row],[ROUNDED]]-('1. Basic Information'!$F$7-DataCollect[[#This Row],[Installation Year]]))))</f>
        <v/>
      </c>
      <c r="H91" s="110" t="str">
        <f>IF(DataCollect[[#This Row],[Concerns]]="","",ConProb[[#This Row],[CoF]])</f>
        <v/>
      </c>
      <c r="I91" s="74" t="str">
        <f>IF(DataCollect[[#This Row],[Poor Reliability]]="","",ConProb[[#This Row],[PoF]])</f>
        <v/>
      </c>
      <c r="J91" s="110" t="str">
        <f t="shared" si="1"/>
        <v/>
      </c>
      <c r="K9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1" s="140" t="str" cm="1">
        <f t="array" ref="M9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2" spans="1:13" x14ac:dyDescent="0.3">
      <c r="A92" s="8" t="str">
        <f>DataCollect[[#This Row],[I.D. Number ]]</f>
        <v/>
      </c>
      <c r="B92" s="8" t="str">
        <f>IF(Results[[#This Row],[I.D. Number ]]="","",DataCollect[[#This Row],[Category]])</f>
        <v/>
      </c>
      <c r="C92" s="8" t="str">
        <f>IF(Results[[#This Row],[I.D. Number ]]="","", DataCollect[[#This Row],[Type]])</f>
        <v/>
      </c>
      <c r="D92" s="8" t="str">
        <f>IF(Results[[#This Row],[I.D. Number ]]="","", DataCollect[[#This Row],[Description]])</f>
        <v/>
      </c>
      <c r="E92" s="11" t="str">
        <f>IF(Results[[#This Row],[I.D. Number ]]="","",IF(DataCollect[[#This Row],[Installation Year]]="","",(Results[[#This Row],[Life Expectancy]]+'1. Basic Information'!$F$7)))&amp;IF(DataCollect[[#This Row],[Year Estimated?]]="Yes","±5","")</f>
        <v/>
      </c>
      <c r="F92" s="11" t="str">
        <f>IF(Results[[#This Row],[I.D. Number ]]="","",IF(DataCollect[[#This Row],[Installation Year]]="","",(Results[[#This Row],[Life Expectancy]]+'1. Basic Information'!$F$7)))</f>
        <v/>
      </c>
      <c r="G92" s="74" t="str">
        <f>IF(Results[[#This Row],[I.D. Number ]]="","",(IF(LifeExpect[[#This Row],[ROUNDED]]-('1. Basic Information'!$F$7-DataCollect[[#This Row],[Installation Year]])&lt;0,0,LifeExpect[[#This Row],[ROUNDED]]-('1. Basic Information'!$F$7-DataCollect[[#This Row],[Installation Year]]))))</f>
        <v/>
      </c>
      <c r="H92" s="110" t="str">
        <f>IF(DataCollect[[#This Row],[Concerns]]="","",ConProb[[#This Row],[CoF]])</f>
        <v/>
      </c>
      <c r="I92" s="74" t="str">
        <f>IF(DataCollect[[#This Row],[Poor Reliability]]="","",ConProb[[#This Row],[PoF]])</f>
        <v/>
      </c>
      <c r="J92" s="110" t="str">
        <f t="shared" si="1"/>
        <v/>
      </c>
      <c r="K9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2" s="140" t="str" cm="1">
        <f t="array" ref="M9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3" spans="1:13" x14ac:dyDescent="0.3">
      <c r="A93" s="8" t="str">
        <f>DataCollect[[#This Row],[I.D. Number ]]</f>
        <v/>
      </c>
      <c r="B93" s="8" t="str">
        <f>IF(Results[[#This Row],[I.D. Number ]]="","",DataCollect[[#This Row],[Category]])</f>
        <v/>
      </c>
      <c r="C93" s="8" t="str">
        <f>IF(Results[[#This Row],[I.D. Number ]]="","", DataCollect[[#This Row],[Type]])</f>
        <v/>
      </c>
      <c r="D93" s="8" t="str">
        <f>IF(Results[[#This Row],[I.D. Number ]]="","", DataCollect[[#This Row],[Description]])</f>
        <v/>
      </c>
      <c r="E93" s="11" t="str">
        <f>IF(Results[[#This Row],[I.D. Number ]]="","",IF(DataCollect[[#This Row],[Installation Year]]="","",(Results[[#This Row],[Life Expectancy]]+'1. Basic Information'!$F$7)))&amp;IF(DataCollect[[#This Row],[Year Estimated?]]="Yes","±5","")</f>
        <v/>
      </c>
      <c r="F93" s="11" t="str">
        <f>IF(Results[[#This Row],[I.D. Number ]]="","",IF(DataCollect[[#This Row],[Installation Year]]="","",(Results[[#This Row],[Life Expectancy]]+'1. Basic Information'!$F$7)))</f>
        <v/>
      </c>
      <c r="G93" s="74" t="str">
        <f>IF(Results[[#This Row],[I.D. Number ]]="","",(IF(LifeExpect[[#This Row],[ROUNDED]]-('1. Basic Information'!$F$7-DataCollect[[#This Row],[Installation Year]])&lt;0,0,LifeExpect[[#This Row],[ROUNDED]]-('1. Basic Information'!$F$7-DataCollect[[#This Row],[Installation Year]]))))</f>
        <v/>
      </c>
      <c r="H93" s="110" t="str">
        <f>IF(DataCollect[[#This Row],[Concerns]]="","",ConProb[[#This Row],[CoF]])</f>
        <v/>
      </c>
      <c r="I93" s="74" t="str">
        <f>IF(DataCollect[[#This Row],[Poor Reliability]]="","",ConProb[[#This Row],[PoF]])</f>
        <v/>
      </c>
      <c r="J93" s="110" t="str">
        <f t="shared" si="1"/>
        <v/>
      </c>
      <c r="K9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3" s="140" t="str" cm="1">
        <f t="array" ref="M9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4" spans="1:13" x14ac:dyDescent="0.3">
      <c r="A94" s="8" t="str">
        <f>DataCollect[[#This Row],[I.D. Number ]]</f>
        <v/>
      </c>
      <c r="B94" s="8" t="str">
        <f>IF(Results[[#This Row],[I.D. Number ]]="","",DataCollect[[#This Row],[Category]])</f>
        <v/>
      </c>
      <c r="C94" s="8" t="str">
        <f>IF(Results[[#This Row],[I.D. Number ]]="","", DataCollect[[#This Row],[Type]])</f>
        <v/>
      </c>
      <c r="D94" s="8" t="str">
        <f>IF(Results[[#This Row],[I.D. Number ]]="","", DataCollect[[#This Row],[Description]])</f>
        <v/>
      </c>
      <c r="E94" s="11" t="str">
        <f>IF(Results[[#This Row],[I.D. Number ]]="","",IF(DataCollect[[#This Row],[Installation Year]]="","",(Results[[#This Row],[Life Expectancy]]+'1. Basic Information'!$F$7)))&amp;IF(DataCollect[[#This Row],[Year Estimated?]]="Yes","±5","")</f>
        <v/>
      </c>
      <c r="F94" s="11" t="str">
        <f>IF(Results[[#This Row],[I.D. Number ]]="","",IF(DataCollect[[#This Row],[Installation Year]]="","",(Results[[#This Row],[Life Expectancy]]+'1. Basic Information'!$F$7)))</f>
        <v/>
      </c>
      <c r="G94" s="74" t="str">
        <f>IF(Results[[#This Row],[I.D. Number ]]="","",(IF(LifeExpect[[#This Row],[ROUNDED]]-('1. Basic Information'!$F$7-DataCollect[[#This Row],[Installation Year]])&lt;0,0,LifeExpect[[#This Row],[ROUNDED]]-('1. Basic Information'!$F$7-DataCollect[[#This Row],[Installation Year]]))))</f>
        <v/>
      </c>
      <c r="H94" s="110" t="str">
        <f>IF(DataCollect[[#This Row],[Concerns]]="","",ConProb[[#This Row],[CoF]])</f>
        <v/>
      </c>
      <c r="I94" s="74" t="str">
        <f>IF(DataCollect[[#This Row],[Poor Reliability]]="","",ConProb[[#This Row],[PoF]])</f>
        <v/>
      </c>
      <c r="J94" s="110" t="str">
        <f t="shared" si="1"/>
        <v/>
      </c>
      <c r="K9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4" s="140" t="str" cm="1">
        <f t="array" ref="M9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5" spans="1:13" x14ac:dyDescent="0.3">
      <c r="A95" s="8" t="str">
        <f>DataCollect[[#This Row],[I.D. Number ]]</f>
        <v/>
      </c>
      <c r="B95" s="8" t="str">
        <f>IF(Results[[#This Row],[I.D. Number ]]="","",DataCollect[[#This Row],[Category]])</f>
        <v/>
      </c>
      <c r="C95" s="8" t="str">
        <f>IF(Results[[#This Row],[I.D. Number ]]="","", DataCollect[[#This Row],[Type]])</f>
        <v/>
      </c>
      <c r="D95" s="8" t="str">
        <f>IF(Results[[#This Row],[I.D. Number ]]="","", DataCollect[[#This Row],[Description]])</f>
        <v/>
      </c>
      <c r="E95" s="11" t="str">
        <f>IF(Results[[#This Row],[I.D. Number ]]="","",IF(DataCollect[[#This Row],[Installation Year]]="","",(Results[[#This Row],[Life Expectancy]]+'1. Basic Information'!$F$7)))&amp;IF(DataCollect[[#This Row],[Year Estimated?]]="Yes","±5","")</f>
        <v/>
      </c>
      <c r="F95" s="11" t="str">
        <f>IF(Results[[#This Row],[I.D. Number ]]="","",IF(DataCollect[[#This Row],[Installation Year]]="","",(Results[[#This Row],[Life Expectancy]]+'1. Basic Information'!$F$7)))</f>
        <v/>
      </c>
      <c r="G95" s="74" t="str">
        <f>IF(Results[[#This Row],[I.D. Number ]]="","",(IF(LifeExpect[[#This Row],[ROUNDED]]-('1. Basic Information'!$F$7-DataCollect[[#This Row],[Installation Year]])&lt;0,0,LifeExpect[[#This Row],[ROUNDED]]-('1. Basic Information'!$F$7-DataCollect[[#This Row],[Installation Year]]))))</f>
        <v/>
      </c>
      <c r="H95" s="110" t="str">
        <f>IF(DataCollect[[#This Row],[Concerns]]="","",ConProb[[#This Row],[CoF]])</f>
        <v/>
      </c>
      <c r="I95" s="74" t="str">
        <f>IF(DataCollect[[#This Row],[Poor Reliability]]="","",ConProb[[#This Row],[PoF]])</f>
        <v/>
      </c>
      <c r="J95" s="110" t="str">
        <f t="shared" si="1"/>
        <v/>
      </c>
      <c r="K9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5" s="140" t="str" cm="1">
        <f t="array" ref="M9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6" spans="1:13" x14ac:dyDescent="0.3">
      <c r="A96" s="8" t="str">
        <f>DataCollect[[#This Row],[I.D. Number ]]</f>
        <v/>
      </c>
      <c r="B96" s="8" t="str">
        <f>IF(Results[[#This Row],[I.D. Number ]]="","",DataCollect[[#This Row],[Category]])</f>
        <v/>
      </c>
      <c r="C96" s="8" t="str">
        <f>IF(Results[[#This Row],[I.D. Number ]]="","", DataCollect[[#This Row],[Type]])</f>
        <v/>
      </c>
      <c r="D96" s="8" t="str">
        <f>IF(Results[[#This Row],[I.D. Number ]]="","", DataCollect[[#This Row],[Description]])</f>
        <v/>
      </c>
      <c r="E96" s="11" t="str">
        <f>IF(Results[[#This Row],[I.D. Number ]]="","",IF(DataCollect[[#This Row],[Installation Year]]="","",(Results[[#This Row],[Life Expectancy]]+'1. Basic Information'!$F$7)))&amp;IF(DataCollect[[#This Row],[Year Estimated?]]="Yes","±5","")</f>
        <v/>
      </c>
      <c r="F96" s="11" t="str">
        <f>IF(Results[[#This Row],[I.D. Number ]]="","",IF(DataCollect[[#This Row],[Installation Year]]="","",(Results[[#This Row],[Life Expectancy]]+'1. Basic Information'!$F$7)))</f>
        <v/>
      </c>
      <c r="G96" s="74" t="str">
        <f>IF(Results[[#This Row],[I.D. Number ]]="","",(IF(LifeExpect[[#This Row],[ROUNDED]]-('1. Basic Information'!$F$7-DataCollect[[#This Row],[Installation Year]])&lt;0,0,LifeExpect[[#This Row],[ROUNDED]]-('1. Basic Information'!$F$7-DataCollect[[#This Row],[Installation Year]]))))</f>
        <v/>
      </c>
      <c r="H96" s="110" t="str">
        <f>IF(DataCollect[[#This Row],[Concerns]]="","",ConProb[[#This Row],[CoF]])</f>
        <v/>
      </c>
      <c r="I96" s="74" t="str">
        <f>IF(DataCollect[[#This Row],[Poor Reliability]]="","",ConProb[[#This Row],[PoF]])</f>
        <v/>
      </c>
      <c r="J96" s="110" t="str">
        <f t="shared" si="1"/>
        <v/>
      </c>
      <c r="K9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6" s="140" t="str" cm="1">
        <f t="array" ref="M9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7" spans="1:13" x14ac:dyDescent="0.3">
      <c r="A97" s="8" t="str">
        <f>DataCollect[[#This Row],[I.D. Number ]]</f>
        <v/>
      </c>
      <c r="B97" s="8" t="str">
        <f>IF(Results[[#This Row],[I.D. Number ]]="","",DataCollect[[#This Row],[Category]])</f>
        <v/>
      </c>
      <c r="C97" s="8" t="str">
        <f>IF(Results[[#This Row],[I.D. Number ]]="","", DataCollect[[#This Row],[Type]])</f>
        <v/>
      </c>
      <c r="D97" s="8" t="str">
        <f>IF(Results[[#This Row],[I.D. Number ]]="","", DataCollect[[#This Row],[Description]])</f>
        <v/>
      </c>
      <c r="E97" s="11" t="str">
        <f>IF(Results[[#This Row],[I.D. Number ]]="","",IF(DataCollect[[#This Row],[Installation Year]]="","",(Results[[#This Row],[Life Expectancy]]+'1. Basic Information'!$F$7)))&amp;IF(DataCollect[[#This Row],[Year Estimated?]]="Yes","±5","")</f>
        <v/>
      </c>
      <c r="F97" s="11" t="str">
        <f>IF(Results[[#This Row],[I.D. Number ]]="","",IF(DataCollect[[#This Row],[Installation Year]]="","",(Results[[#This Row],[Life Expectancy]]+'1. Basic Information'!$F$7)))</f>
        <v/>
      </c>
      <c r="G97" s="74" t="str">
        <f>IF(Results[[#This Row],[I.D. Number ]]="","",(IF(LifeExpect[[#This Row],[ROUNDED]]-('1. Basic Information'!$F$7-DataCollect[[#This Row],[Installation Year]])&lt;0,0,LifeExpect[[#This Row],[ROUNDED]]-('1. Basic Information'!$F$7-DataCollect[[#This Row],[Installation Year]]))))</f>
        <v/>
      </c>
      <c r="H97" s="110" t="str">
        <f>IF(DataCollect[[#This Row],[Concerns]]="","",ConProb[[#This Row],[CoF]])</f>
        <v/>
      </c>
      <c r="I97" s="74" t="str">
        <f>IF(DataCollect[[#This Row],[Poor Reliability]]="","",ConProb[[#This Row],[PoF]])</f>
        <v/>
      </c>
      <c r="J97" s="110" t="str">
        <f t="shared" si="1"/>
        <v/>
      </c>
      <c r="K9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7" s="140" t="str" cm="1">
        <f t="array" ref="M9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8" spans="1:13" x14ac:dyDescent="0.3">
      <c r="A98" s="8" t="str">
        <f>DataCollect[[#This Row],[I.D. Number ]]</f>
        <v/>
      </c>
      <c r="B98" s="8" t="str">
        <f>IF(Results[[#This Row],[I.D. Number ]]="","",DataCollect[[#This Row],[Category]])</f>
        <v/>
      </c>
      <c r="C98" s="8" t="str">
        <f>IF(Results[[#This Row],[I.D. Number ]]="","", DataCollect[[#This Row],[Type]])</f>
        <v/>
      </c>
      <c r="D98" s="8" t="str">
        <f>IF(Results[[#This Row],[I.D. Number ]]="","", DataCollect[[#This Row],[Description]])</f>
        <v/>
      </c>
      <c r="E98" s="11" t="str">
        <f>IF(Results[[#This Row],[I.D. Number ]]="","",IF(DataCollect[[#This Row],[Installation Year]]="","",(Results[[#This Row],[Life Expectancy]]+'1. Basic Information'!$F$7)))&amp;IF(DataCollect[[#This Row],[Year Estimated?]]="Yes","±5","")</f>
        <v/>
      </c>
      <c r="F98" s="11" t="str">
        <f>IF(Results[[#This Row],[I.D. Number ]]="","",IF(DataCollect[[#This Row],[Installation Year]]="","",(Results[[#This Row],[Life Expectancy]]+'1. Basic Information'!$F$7)))</f>
        <v/>
      </c>
      <c r="G98" s="74" t="str">
        <f>IF(Results[[#This Row],[I.D. Number ]]="","",(IF(LifeExpect[[#This Row],[ROUNDED]]-('1. Basic Information'!$F$7-DataCollect[[#This Row],[Installation Year]])&lt;0,0,LifeExpect[[#This Row],[ROUNDED]]-('1. Basic Information'!$F$7-DataCollect[[#This Row],[Installation Year]]))))</f>
        <v/>
      </c>
      <c r="H98" s="110" t="str">
        <f>IF(DataCollect[[#This Row],[Concerns]]="","",ConProb[[#This Row],[CoF]])</f>
        <v/>
      </c>
      <c r="I98" s="74" t="str">
        <f>IF(DataCollect[[#This Row],[Poor Reliability]]="","",ConProb[[#This Row],[PoF]])</f>
        <v/>
      </c>
      <c r="J98" s="110" t="str">
        <f t="shared" si="1"/>
        <v/>
      </c>
      <c r="K9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8" s="140" t="str" cm="1">
        <f t="array" ref="M9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99" spans="1:13" x14ac:dyDescent="0.3">
      <c r="A99" s="8" t="str">
        <f>DataCollect[[#This Row],[I.D. Number ]]</f>
        <v/>
      </c>
      <c r="B99" s="8" t="str">
        <f>IF(Results[[#This Row],[I.D. Number ]]="","",DataCollect[[#This Row],[Category]])</f>
        <v/>
      </c>
      <c r="C99" s="8" t="str">
        <f>IF(Results[[#This Row],[I.D. Number ]]="","", DataCollect[[#This Row],[Type]])</f>
        <v/>
      </c>
      <c r="D99" s="8" t="str">
        <f>IF(Results[[#This Row],[I.D. Number ]]="","", DataCollect[[#This Row],[Description]])</f>
        <v/>
      </c>
      <c r="E99" s="11" t="str">
        <f>IF(Results[[#This Row],[I.D. Number ]]="","",IF(DataCollect[[#This Row],[Installation Year]]="","",(Results[[#This Row],[Life Expectancy]]+'1. Basic Information'!$F$7)))&amp;IF(DataCollect[[#This Row],[Year Estimated?]]="Yes","±5","")</f>
        <v/>
      </c>
      <c r="F99" s="11" t="str">
        <f>IF(Results[[#This Row],[I.D. Number ]]="","",IF(DataCollect[[#This Row],[Installation Year]]="","",(Results[[#This Row],[Life Expectancy]]+'1. Basic Information'!$F$7)))</f>
        <v/>
      </c>
      <c r="G99" s="74" t="str">
        <f>IF(Results[[#This Row],[I.D. Number ]]="","",(IF(LifeExpect[[#This Row],[ROUNDED]]-('1. Basic Information'!$F$7-DataCollect[[#This Row],[Installation Year]])&lt;0,0,LifeExpect[[#This Row],[ROUNDED]]-('1. Basic Information'!$F$7-DataCollect[[#This Row],[Installation Year]]))))</f>
        <v/>
      </c>
      <c r="H99" s="110" t="str">
        <f>IF(DataCollect[[#This Row],[Concerns]]="","",ConProb[[#This Row],[CoF]])</f>
        <v/>
      </c>
      <c r="I99" s="74" t="str">
        <f>IF(DataCollect[[#This Row],[Poor Reliability]]="","",ConProb[[#This Row],[PoF]])</f>
        <v/>
      </c>
      <c r="J99" s="110" t="str">
        <f t="shared" si="1"/>
        <v/>
      </c>
      <c r="K9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9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99" s="140" t="str" cm="1">
        <f t="array" ref="M9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0" spans="1:13" x14ac:dyDescent="0.3">
      <c r="A100" s="8" t="str">
        <f>DataCollect[[#This Row],[I.D. Number ]]</f>
        <v/>
      </c>
      <c r="B100" s="8" t="str">
        <f>IF(Results[[#This Row],[I.D. Number ]]="","",DataCollect[[#This Row],[Category]])</f>
        <v/>
      </c>
      <c r="C100" s="8" t="str">
        <f>IF(Results[[#This Row],[I.D. Number ]]="","", DataCollect[[#This Row],[Type]])</f>
        <v/>
      </c>
      <c r="D100" s="8" t="str">
        <f>IF(Results[[#This Row],[I.D. Number ]]="","", DataCollect[[#This Row],[Description]])</f>
        <v/>
      </c>
      <c r="E100" s="11" t="str">
        <f>IF(Results[[#This Row],[I.D. Number ]]="","",IF(DataCollect[[#This Row],[Installation Year]]="","",(Results[[#This Row],[Life Expectancy]]+'1. Basic Information'!$F$7)))&amp;IF(DataCollect[[#This Row],[Year Estimated?]]="Yes","±5","")</f>
        <v/>
      </c>
      <c r="F100" s="11" t="str">
        <f>IF(Results[[#This Row],[I.D. Number ]]="","",IF(DataCollect[[#This Row],[Installation Year]]="","",(Results[[#This Row],[Life Expectancy]]+'1. Basic Information'!$F$7)))</f>
        <v/>
      </c>
      <c r="G100" s="74" t="str">
        <f>IF(Results[[#This Row],[I.D. Number ]]="","",(IF(LifeExpect[[#This Row],[ROUNDED]]-('1. Basic Information'!$F$7-DataCollect[[#This Row],[Installation Year]])&lt;0,0,LifeExpect[[#This Row],[ROUNDED]]-('1. Basic Information'!$F$7-DataCollect[[#This Row],[Installation Year]]))))</f>
        <v/>
      </c>
      <c r="H100" s="110" t="str">
        <f>IF(DataCollect[[#This Row],[Concerns]]="","",ConProb[[#This Row],[CoF]])</f>
        <v/>
      </c>
      <c r="I100" s="74" t="str">
        <f>IF(DataCollect[[#This Row],[Poor Reliability]]="","",ConProb[[#This Row],[PoF]])</f>
        <v/>
      </c>
      <c r="J100" s="110" t="str">
        <f t="shared" si="1"/>
        <v/>
      </c>
      <c r="K10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0" s="140" t="str" cm="1">
        <f t="array" ref="M10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1" spans="1:13" x14ac:dyDescent="0.3">
      <c r="A101" s="8" t="str">
        <f>DataCollect[[#This Row],[I.D. Number ]]</f>
        <v/>
      </c>
      <c r="B101" s="8" t="str">
        <f>IF(Results[[#This Row],[I.D. Number ]]="","",DataCollect[[#This Row],[Category]])</f>
        <v/>
      </c>
      <c r="C101" s="8" t="str">
        <f>IF(Results[[#This Row],[I.D. Number ]]="","", DataCollect[[#This Row],[Type]])</f>
        <v/>
      </c>
      <c r="D101" s="8" t="str">
        <f>IF(Results[[#This Row],[I.D. Number ]]="","", DataCollect[[#This Row],[Description]])</f>
        <v/>
      </c>
      <c r="E101" s="11" t="str">
        <f>IF(Results[[#This Row],[I.D. Number ]]="","",IF(DataCollect[[#This Row],[Installation Year]]="","",(Results[[#This Row],[Life Expectancy]]+'1. Basic Information'!$F$7)))&amp;IF(DataCollect[[#This Row],[Year Estimated?]]="Yes","±5","")</f>
        <v/>
      </c>
      <c r="F101" s="11" t="str">
        <f>IF(Results[[#This Row],[I.D. Number ]]="","",IF(DataCollect[[#This Row],[Installation Year]]="","",(Results[[#This Row],[Life Expectancy]]+'1. Basic Information'!$F$7)))</f>
        <v/>
      </c>
      <c r="G101" s="74" t="str">
        <f>IF(Results[[#This Row],[I.D. Number ]]="","",(IF(LifeExpect[[#This Row],[ROUNDED]]-('1. Basic Information'!$F$7-DataCollect[[#This Row],[Installation Year]])&lt;0,0,LifeExpect[[#This Row],[ROUNDED]]-('1. Basic Information'!$F$7-DataCollect[[#This Row],[Installation Year]]))))</f>
        <v/>
      </c>
      <c r="H101" s="110" t="str">
        <f>IF(DataCollect[[#This Row],[Concerns]]="","",ConProb[[#This Row],[CoF]])</f>
        <v/>
      </c>
      <c r="I101" s="74" t="str">
        <f>IF(DataCollect[[#This Row],[Poor Reliability]]="","",ConProb[[#This Row],[PoF]])</f>
        <v/>
      </c>
      <c r="J101" s="110" t="str">
        <f t="shared" si="1"/>
        <v/>
      </c>
      <c r="K10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1" s="140" t="str" cm="1">
        <f t="array" ref="M10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2" spans="1:13" x14ac:dyDescent="0.3">
      <c r="A102" s="8" t="str">
        <f>DataCollect[[#This Row],[I.D. Number ]]</f>
        <v/>
      </c>
      <c r="B102" s="8" t="str">
        <f>IF(Results[[#This Row],[I.D. Number ]]="","",DataCollect[[#This Row],[Category]])</f>
        <v/>
      </c>
      <c r="C102" s="8" t="str">
        <f>IF(Results[[#This Row],[I.D. Number ]]="","", DataCollect[[#This Row],[Type]])</f>
        <v/>
      </c>
      <c r="D102" s="8" t="str">
        <f>IF(Results[[#This Row],[I.D. Number ]]="","", DataCollect[[#This Row],[Description]])</f>
        <v/>
      </c>
      <c r="E102" s="11" t="str">
        <f>IF(Results[[#This Row],[I.D. Number ]]="","",IF(DataCollect[[#This Row],[Installation Year]]="","",(Results[[#This Row],[Life Expectancy]]+'1. Basic Information'!$F$7)))&amp;IF(DataCollect[[#This Row],[Year Estimated?]]="Yes","±5","")</f>
        <v/>
      </c>
      <c r="F102" s="11" t="str">
        <f>IF(Results[[#This Row],[I.D. Number ]]="","",IF(DataCollect[[#This Row],[Installation Year]]="","",(Results[[#This Row],[Life Expectancy]]+'1. Basic Information'!$F$7)))</f>
        <v/>
      </c>
      <c r="G102" s="74" t="str">
        <f>IF(Results[[#This Row],[I.D. Number ]]="","",(IF(LifeExpect[[#This Row],[ROUNDED]]-('1. Basic Information'!$F$7-DataCollect[[#This Row],[Installation Year]])&lt;0,0,LifeExpect[[#This Row],[ROUNDED]]-('1. Basic Information'!$F$7-DataCollect[[#This Row],[Installation Year]]))))</f>
        <v/>
      </c>
      <c r="H102" s="110" t="str">
        <f>IF(DataCollect[[#This Row],[Concerns]]="","",ConProb[[#This Row],[CoF]])</f>
        <v/>
      </c>
      <c r="I102" s="74" t="str">
        <f>IF(DataCollect[[#This Row],[Poor Reliability]]="","",ConProb[[#This Row],[PoF]])</f>
        <v/>
      </c>
      <c r="J102" s="110" t="str">
        <f t="shared" si="1"/>
        <v/>
      </c>
      <c r="K10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2" s="140" t="str" cm="1">
        <f t="array" ref="M10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3" spans="1:13" x14ac:dyDescent="0.3">
      <c r="A103" s="8" t="str">
        <f>DataCollect[[#This Row],[I.D. Number ]]</f>
        <v/>
      </c>
      <c r="B103" s="8" t="str">
        <f>IF(Results[[#This Row],[I.D. Number ]]="","",DataCollect[[#This Row],[Category]])</f>
        <v/>
      </c>
      <c r="C103" s="8" t="str">
        <f>IF(Results[[#This Row],[I.D. Number ]]="","", DataCollect[[#This Row],[Type]])</f>
        <v/>
      </c>
      <c r="D103" s="8" t="str">
        <f>IF(Results[[#This Row],[I.D. Number ]]="","", DataCollect[[#This Row],[Description]])</f>
        <v/>
      </c>
      <c r="E103" s="11" t="str">
        <f>IF(Results[[#This Row],[I.D. Number ]]="","",IF(DataCollect[[#This Row],[Installation Year]]="","",(Results[[#This Row],[Life Expectancy]]+'1. Basic Information'!$F$7)))&amp;IF(DataCollect[[#This Row],[Year Estimated?]]="Yes","±5","")</f>
        <v/>
      </c>
      <c r="F103" s="11" t="str">
        <f>IF(Results[[#This Row],[I.D. Number ]]="","",IF(DataCollect[[#This Row],[Installation Year]]="","",(Results[[#This Row],[Life Expectancy]]+'1. Basic Information'!$F$7)))</f>
        <v/>
      </c>
      <c r="G103" s="74" t="str">
        <f>IF(Results[[#This Row],[I.D. Number ]]="","",(IF(LifeExpect[[#This Row],[ROUNDED]]-('1. Basic Information'!$F$7-DataCollect[[#This Row],[Installation Year]])&lt;0,0,LifeExpect[[#This Row],[ROUNDED]]-('1. Basic Information'!$F$7-DataCollect[[#This Row],[Installation Year]]))))</f>
        <v/>
      </c>
      <c r="H103" s="110" t="str">
        <f>IF(DataCollect[[#This Row],[Concerns]]="","",ConProb[[#This Row],[CoF]])</f>
        <v/>
      </c>
      <c r="I103" s="74" t="str">
        <f>IF(DataCollect[[#This Row],[Poor Reliability]]="","",ConProb[[#This Row],[PoF]])</f>
        <v/>
      </c>
      <c r="J103" s="110" t="str">
        <f t="shared" si="1"/>
        <v/>
      </c>
      <c r="K10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3" s="140" t="str" cm="1">
        <f t="array" ref="M10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4" spans="1:13" x14ac:dyDescent="0.3">
      <c r="A104" s="8" t="str">
        <f>DataCollect[[#This Row],[I.D. Number ]]</f>
        <v/>
      </c>
      <c r="B104" s="8" t="str">
        <f>IF(Results[[#This Row],[I.D. Number ]]="","",DataCollect[[#This Row],[Category]])</f>
        <v/>
      </c>
      <c r="C104" s="8" t="str">
        <f>IF(Results[[#This Row],[I.D. Number ]]="","", DataCollect[[#This Row],[Type]])</f>
        <v/>
      </c>
      <c r="D104" s="8" t="str">
        <f>IF(Results[[#This Row],[I.D. Number ]]="","", DataCollect[[#This Row],[Description]])</f>
        <v/>
      </c>
      <c r="E104" s="11" t="str">
        <f>IF(Results[[#This Row],[I.D. Number ]]="","",IF(DataCollect[[#This Row],[Installation Year]]="","",(Results[[#This Row],[Life Expectancy]]+'1. Basic Information'!$F$7)))&amp;IF(DataCollect[[#This Row],[Year Estimated?]]="Yes","±5","")</f>
        <v/>
      </c>
      <c r="F104" s="11" t="str">
        <f>IF(Results[[#This Row],[I.D. Number ]]="","",IF(DataCollect[[#This Row],[Installation Year]]="","",(Results[[#This Row],[Life Expectancy]]+'1. Basic Information'!$F$7)))</f>
        <v/>
      </c>
      <c r="G104" s="74" t="str">
        <f>IF(Results[[#This Row],[I.D. Number ]]="","",(IF(LifeExpect[[#This Row],[ROUNDED]]-('1. Basic Information'!$F$7-DataCollect[[#This Row],[Installation Year]])&lt;0,0,LifeExpect[[#This Row],[ROUNDED]]-('1. Basic Information'!$F$7-DataCollect[[#This Row],[Installation Year]]))))</f>
        <v/>
      </c>
      <c r="H104" s="110" t="str">
        <f>IF(DataCollect[[#This Row],[Concerns]]="","",ConProb[[#This Row],[CoF]])</f>
        <v/>
      </c>
      <c r="I104" s="74" t="str">
        <f>IF(DataCollect[[#This Row],[Poor Reliability]]="","",ConProb[[#This Row],[PoF]])</f>
        <v/>
      </c>
      <c r="J104" s="110" t="str">
        <f t="shared" si="1"/>
        <v/>
      </c>
      <c r="K10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4" s="140" t="str" cm="1">
        <f t="array" ref="M10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5" spans="1:13" x14ac:dyDescent="0.3">
      <c r="A105" s="8" t="str">
        <f>DataCollect[[#This Row],[I.D. Number ]]</f>
        <v/>
      </c>
      <c r="B105" s="8" t="str">
        <f>IF(Results[[#This Row],[I.D. Number ]]="","",DataCollect[[#This Row],[Category]])</f>
        <v/>
      </c>
      <c r="C105" s="8" t="str">
        <f>IF(Results[[#This Row],[I.D. Number ]]="","", DataCollect[[#This Row],[Type]])</f>
        <v/>
      </c>
      <c r="D105" s="8" t="str">
        <f>IF(Results[[#This Row],[I.D. Number ]]="","", DataCollect[[#This Row],[Description]])</f>
        <v/>
      </c>
      <c r="E105" s="11" t="str">
        <f>IF(Results[[#This Row],[I.D. Number ]]="","",IF(DataCollect[[#This Row],[Installation Year]]="","",(Results[[#This Row],[Life Expectancy]]+'1. Basic Information'!$F$7)))&amp;IF(DataCollect[[#This Row],[Year Estimated?]]="Yes","±5","")</f>
        <v/>
      </c>
      <c r="F105" s="11" t="str">
        <f>IF(Results[[#This Row],[I.D. Number ]]="","",IF(DataCollect[[#This Row],[Installation Year]]="","",(Results[[#This Row],[Life Expectancy]]+'1. Basic Information'!$F$7)))</f>
        <v/>
      </c>
      <c r="G105" s="74" t="str">
        <f>IF(Results[[#This Row],[I.D. Number ]]="","",(IF(LifeExpect[[#This Row],[ROUNDED]]-('1. Basic Information'!$F$7-DataCollect[[#This Row],[Installation Year]])&lt;0,0,LifeExpect[[#This Row],[ROUNDED]]-('1. Basic Information'!$F$7-DataCollect[[#This Row],[Installation Year]]))))</f>
        <v/>
      </c>
      <c r="H105" s="110" t="str">
        <f>IF(DataCollect[[#This Row],[Concerns]]="","",ConProb[[#This Row],[CoF]])</f>
        <v/>
      </c>
      <c r="I105" s="74" t="str">
        <f>IF(DataCollect[[#This Row],[Poor Reliability]]="","",ConProb[[#This Row],[PoF]])</f>
        <v/>
      </c>
      <c r="J105" s="110" t="str">
        <f t="shared" si="1"/>
        <v/>
      </c>
      <c r="K10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5" s="140" t="str" cm="1">
        <f t="array" ref="M10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6" spans="1:13" x14ac:dyDescent="0.3">
      <c r="A106" s="8" t="str">
        <f>DataCollect[[#This Row],[I.D. Number ]]</f>
        <v/>
      </c>
      <c r="B106" s="8" t="str">
        <f>IF(Results[[#This Row],[I.D. Number ]]="","",DataCollect[[#This Row],[Category]])</f>
        <v/>
      </c>
      <c r="C106" s="8" t="str">
        <f>IF(Results[[#This Row],[I.D. Number ]]="","", DataCollect[[#This Row],[Type]])</f>
        <v/>
      </c>
      <c r="D106" s="8" t="str">
        <f>IF(Results[[#This Row],[I.D. Number ]]="","", DataCollect[[#This Row],[Description]])</f>
        <v/>
      </c>
      <c r="E106" s="11" t="str">
        <f>IF(Results[[#This Row],[I.D. Number ]]="","",IF(DataCollect[[#This Row],[Installation Year]]="","",(Results[[#This Row],[Life Expectancy]]+'1. Basic Information'!$F$7)))&amp;IF(DataCollect[[#This Row],[Year Estimated?]]="Yes","±5","")</f>
        <v/>
      </c>
      <c r="F106" s="11" t="str">
        <f>IF(Results[[#This Row],[I.D. Number ]]="","",IF(DataCollect[[#This Row],[Installation Year]]="","",(Results[[#This Row],[Life Expectancy]]+'1. Basic Information'!$F$7)))</f>
        <v/>
      </c>
      <c r="G106" s="74" t="str">
        <f>IF(Results[[#This Row],[I.D. Number ]]="","",(IF(LifeExpect[[#This Row],[ROUNDED]]-('1. Basic Information'!$F$7-DataCollect[[#This Row],[Installation Year]])&lt;0,0,LifeExpect[[#This Row],[ROUNDED]]-('1. Basic Information'!$F$7-DataCollect[[#This Row],[Installation Year]]))))</f>
        <v/>
      </c>
      <c r="H106" s="110" t="str">
        <f>IF(DataCollect[[#This Row],[Concerns]]="","",ConProb[[#This Row],[CoF]])</f>
        <v/>
      </c>
      <c r="I106" s="74" t="str">
        <f>IF(DataCollect[[#This Row],[Poor Reliability]]="","",ConProb[[#This Row],[PoF]])</f>
        <v/>
      </c>
      <c r="J106" s="110" t="str">
        <f t="shared" si="1"/>
        <v/>
      </c>
      <c r="K10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6" s="140" t="str" cm="1">
        <f t="array" ref="M10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7" spans="1:13" x14ac:dyDescent="0.3">
      <c r="A107" s="8" t="str">
        <f>DataCollect[[#This Row],[I.D. Number ]]</f>
        <v/>
      </c>
      <c r="B107" s="8" t="str">
        <f>IF(Results[[#This Row],[I.D. Number ]]="","",DataCollect[[#This Row],[Category]])</f>
        <v/>
      </c>
      <c r="C107" s="8" t="str">
        <f>IF(Results[[#This Row],[I.D. Number ]]="","", DataCollect[[#This Row],[Type]])</f>
        <v/>
      </c>
      <c r="D107" s="8" t="str">
        <f>IF(Results[[#This Row],[I.D. Number ]]="","", DataCollect[[#This Row],[Description]])</f>
        <v/>
      </c>
      <c r="E107" s="11" t="str">
        <f>IF(Results[[#This Row],[I.D. Number ]]="","",IF(DataCollect[[#This Row],[Installation Year]]="","",(Results[[#This Row],[Life Expectancy]]+'1. Basic Information'!$F$7)))&amp;IF(DataCollect[[#This Row],[Year Estimated?]]="Yes","±5","")</f>
        <v/>
      </c>
      <c r="F107" s="11" t="str">
        <f>IF(Results[[#This Row],[I.D. Number ]]="","",IF(DataCollect[[#This Row],[Installation Year]]="","",(Results[[#This Row],[Life Expectancy]]+'1. Basic Information'!$F$7)))</f>
        <v/>
      </c>
      <c r="G107" s="74" t="str">
        <f>IF(Results[[#This Row],[I.D. Number ]]="","",(IF(LifeExpect[[#This Row],[ROUNDED]]-('1. Basic Information'!$F$7-DataCollect[[#This Row],[Installation Year]])&lt;0,0,LifeExpect[[#This Row],[ROUNDED]]-('1. Basic Information'!$F$7-DataCollect[[#This Row],[Installation Year]]))))</f>
        <v/>
      </c>
      <c r="H107" s="110" t="str">
        <f>IF(DataCollect[[#This Row],[Concerns]]="","",ConProb[[#This Row],[CoF]])</f>
        <v/>
      </c>
      <c r="I107" s="74" t="str">
        <f>IF(DataCollect[[#This Row],[Poor Reliability]]="","",ConProb[[#This Row],[PoF]])</f>
        <v/>
      </c>
      <c r="J107" s="110" t="str">
        <f t="shared" si="1"/>
        <v/>
      </c>
      <c r="K10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7" s="140" t="str" cm="1">
        <f t="array" ref="M10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8" spans="1:13" x14ac:dyDescent="0.3">
      <c r="A108" s="8" t="str">
        <f>DataCollect[[#This Row],[I.D. Number ]]</f>
        <v/>
      </c>
      <c r="B108" s="8" t="str">
        <f>IF(Results[[#This Row],[I.D. Number ]]="","",DataCollect[[#This Row],[Category]])</f>
        <v/>
      </c>
      <c r="C108" s="8" t="str">
        <f>IF(Results[[#This Row],[I.D. Number ]]="","", DataCollect[[#This Row],[Type]])</f>
        <v/>
      </c>
      <c r="D108" s="8" t="str">
        <f>IF(Results[[#This Row],[I.D. Number ]]="","", DataCollect[[#This Row],[Description]])</f>
        <v/>
      </c>
      <c r="E108" s="11" t="str">
        <f>IF(Results[[#This Row],[I.D. Number ]]="","",IF(DataCollect[[#This Row],[Installation Year]]="","",(Results[[#This Row],[Life Expectancy]]+'1. Basic Information'!$F$7)))&amp;IF(DataCollect[[#This Row],[Year Estimated?]]="Yes","±5","")</f>
        <v/>
      </c>
      <c r="F108" s="11" t="str">
        <f>IF(Results[[#This Row],[I.D. Number ]]="","",IF(DataCollect[[#This Row],[Installation Year]]="","",(Results[[#This Row],[Life Expectancy]]+'1. Basic Information'!$F$7)))</f>
        <v/>
      </c>
      <c r="G108" s="74" t="str">
        <f>IF(Results[[#This Row],[I.D. Number ]]="","",(IF(LifeExpect[[#This Row],[ROUNDED]]-('1. Basic Information'!$F$7-DataCollect[[#This Row],[Installation Year]])&lt;0,0,LifeExpect[[#This Row],[ROUNDED]]-('1. Basic Information'!$F$7-DataCollect[[#This Row],[Installation Year]]))))</f>
        <v/>
      </c>
      <c r="H108" s="110" t="str">
        <f>IF(DataCollect[[#This Row],[Concerns]]="","",ConProb[[#This Row],[CoF]])</f>
        <v/>
      </c>
      <c r="I108" s="74" t="str">
        <f>IF(DataCollect[[#This Row],[Poor Reliability]]="","",ConProb[[#This Row],[PoF]])</f>
        <v/>
      </c>
      <c r="J108" s="110" t="str">
        <f t="shared" si="1"/>
        <v/>
      </c>
      <c r="K10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8" s="140" t="str" cm="1">
        <f t="array" ref="M10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09" spans="1:13" x14ac:dyDescent="0.3">
      <c r="A109" s="8" t="str">
        <f>DataCollect[[#This Row],[I.D. Number ]]</f>
        <v/>
      </c>
      <c r="B109" s="8" t="str">
        <f>IF(Results[[#This Row],[I.D. Number ]]="","",DataCollect[[#This Row],[Category]])</f>
        <v/>
      </c>
      <c r="C109" s="8" t="str">
        <f>IF(Results[[#This Row],[I.D. Number ]]="","", DataCollect[[#This Row],[Type]])</f>
        <v/>
      </c>
      <c r="D109" s="8" t="str">
        <f>IF(Results[[#This Row],[I.D. Number ]]="","", DataCollect[[#This Row],[Description]])</f>
        <v/>
      </c>
      <c r="E109" s="11" t="str">
        <f>IF(Results[[#This Row],[I.D. Number ]]="","",IF(DataCollect[[#This Row],[Installation Year]]="","",(Results[[#This Row],[Life Expectancy]]+'1. Basic Information'!$F$7)))&amp;IF(DataCollect[[#This Row],[Year Estimated?]]="Yes","±5","")</f>
        <v/>
      </c>
      <c r="F109" s="11" t="str">
        <f>IF(Results[[#This Row],[I.D. Number ]]="","",IF(DataCollect[[#This Row],[Installation Year]]="","",(Results[[#This Row],[Life Expectancy]]+'1. Basic Information'!$F$7)))</f>
        <v/>
      </c>
      <c r="G109" s="74" t="str">
        <f>IF(Results[[#This Row],[I.D. Number ]]="","",(IF(LifeExpect[[#This Row],[ROUNDED]]-('1. Basic Information'!$F$7-DataCollect[[#This Row],[Installation Year]])&lt;0,0,LifeExpect[[#This Row],[ROUNDED]]-('1. Basic Information'!$F$7-DataCollect[[#This Row],[Installation Year]]))))</f>
        <v/>
      </c>
      <c r="H109" s="110" t="str">
        <f>IF(DataCollect[[#This Row],[Concerns]]="","",ConProb[[#This Row],[CoF]])</f>
        <v/>
      </c>
      <c r="I109" s="74" t="str">
        <f>IF(DataCollect[[#This Row],[Poor Reliability]]="","",ConProb[[#This Row],[PoF]])</f>
        <v/>
      </c>
      <c r="J109" s="110" t="str">
        <f t="shared" si="1"/>
        <v/>
      </c>
      <c r="K10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0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09" s="140" t="str" cm="1">
        <f t="array" ref="M10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0" spans="1:13" x14ac:dyDescent="0.3">
      <c r="A110" s="8" t="str">
        <f>DataCollect[[#This Row],[I.D. Number ]]</f>
        <v/>
      </c>
      <c r="B110" s="8" t="str">
        <f>IF(Results[[#This Row],[I.D. Number ]]="","",DataCollect[[#This Row],[Category]])</f>
        <v/>
      </c>
      <c r="C110" s="8" t="str">
        <f>IF(Results[[#This Row],[I.D. Number ]]="","", DataCollect[[#This Row],[Type]])</f>
        <v/>
      </c>
      <c r="D110" s="8" t="str">
        <f>IF(Results[[#This Row],[I.D. Number ]]="","", DataCollect[[#This Row],[Description]])</f>
        <v/>
      </c>
      <c r="E110" s="11" t="str">
        <f>IF(Results[[#This Row],[I.D. Number ]]="","",IF(DataCollect[[#This Row],[Installation Year]]="","",(Results[[#This Row],[Life Expectancy]]+'1. Basic Information'!$F$7)))&amp;IF(DataCollect[[#This Row],[Year Estimated?]]="Yes","±5","")</f>
        <v/>
      </c>
      <c r="F110" s="11" t="str">
        <f>IF(Results[[#This Row],[I.D. Number ]]="","",IF(DataCollect[[#This Row],[Installation Year]]="","",(Results[[#This Row],[Life Expectancy]]+'1. Basic Information'!$F$7)))</f>
        <v/>
      </c>
      <c r="G110" s="74" t="str">
        <f>IF(Results[[#This Row],[I.D. Number ]]="","",(IF(LifeExpect[[#This Row],[ROUNDED]]-('1. Basic Information'!$F$7-DataCollect[[#This Row],[Installation Year]])&lt;0,0,LifeExpect[[#This Row],[ROUNDED]]-('1. Basic Information'!$F$7-DataCollect[[#This Row],[Installation Year]]))))</f>
        <v/>
      </c>
      <c r="H110" s="110" t="str">
        <f>IF(DataCollect[[#This Row],[Concerns]]="","",ConProb[[#This Row],[CoF]])</f>
        <v/>
      </c>
      <c r="I110" s="74" t="str">
        <f>IF(DataCollect[[#This Row],[Poor Reliability]]="","",ConProb[[#This Row],[PoF]])</f>
        <v/>
      </c>
      <c r="J110" s="110" t="str">
        <f t="shared" si="1"/>
        <v/>
      </c>
      <c r="K11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0" s="140" t="str" cm="1">
        <f t="array" ref="M11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1" spans="1:13" x14ac:dyDescent="0.3">
      <c r="A111" s="8" t="str">
        <f>DataCollect[[#This Row],[I.D. Number ]]</f>
        <v/>
      </c>
      <c r="B111" s="8" t="str">
        <f>IF(Results[[#This Row],[I.D. Number ]]="","",DataCollect[[#This Row],[Category]])</f>
        <v/>
      </c>
      <c r="C111" s="8" t="str">
        <f>IF(Results[[#This Row],[I.D. Number ]]="","", DataCollect[[#This Row],[Type]])</f>
        <v/>
      </c>
      <c r="D111" s="8" t="str">
        <f>IF(Results[[#This Row],[I.D. Number ]]="","", DataCollect[[#This Row],[Description]])</f>
        <v/>
      </c>
      <c r="E111" s="11" t="str">
        <f>IF(Results[[#This Row],[I.D. Number ]]="","",IF(DataCollect[[#This Row],[Installation Year]]="","",(Results[[#This Row],[Life Expectancy]]+'1. Basic Information'!$F$7)))&amp;IF(DataCollect[[#This Row],[Year Estimated?]]="Yes","±5","")</f>
        <v/>
      </c>
      <c r="F111" s="11" t="str">
        <f>IF(Results[[#This Row],[I.D. Number ]]="","",IF(DataCollect[[#This Row],[Installation Year]]="","",(Results[[#This Row],[Life Expectancy]]+'1. Basic Information'!$F$7)))</f>
        <v/>
      </c>
      <c r="G111" s="74" t="str">
        <f>IF(Results[[#This Row],[I.D. Number ]]="","",(IF(LifeExpect[[#This Row],[ROUNDED]]-('1. Basic Information'!$F$7-DataCollect[[#This Row],[Installation Year]])&lt;0,0,LifeExpect[[#This Row],[ROUNDED]]-('1. Basic Information'!$F$7-DataCollect[[#This Row],[Installation Year]]))))</f>
        <v/>
      </c>
      <c r="H111" s="110" t="str">
        <f>IF(DataCollect[[#This Row],[Concerns]]="","",ConProb[[#This Row],[CoF]])</f>
        <v/>
      </c>
      <c r="I111" s="74" t="str">
        <f>IF(DataCollect[[#This Row],[Poor Reliability]]="","",ConProb[[#This Row],[PoF]])</f>
        <v/>
      </c>
      <c r="J111" s="110" t="str">
        <f t="shared" si="1"/>
        <v/>
      </c>
      <c r="K11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1" s="140" t="str" cm="1">
        <f t="array" ref="M11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2" spans="1:13" x14ac:dyDescent="0.3">
      <c r="A112" s="8" t="str">
        <f>DataCollect[[#This Row],[I.D. Number ]]</f>
        <v/>
      </c>
      <c r="B112" s="8" t="str">
        <f>IF(Results[[#This Row],[I.D. Number ]]="","",DataCollect[[#This Row],[Category]])</f>
        <v/>
      </c>
      <c r="C112" s="8" t="str">
        <f>IF(Results[[#This Row],[I.D. Number ]]="","", DataCollect[[#This Row],[Type]])</f>
        <v/>
      </c>
      <c r="D112" s="8" t="str">
        <f>IF(Results[[#This Row],[I.D. Number ]]="","", DataCollect[[#This Row],[Description]])</f>
        <v/>
      </c>
      <c r="E112" s="11" t="str">
        <f>IF(Results[[#This Row],[I.D. Number ]]="","",IF(DataCollect[[#This Row],[Installation Year]]="","",(Results[[#This Row],[Life Expectancy]]+'1. Basic Information'!$F$7)))&amp;IF(DataCollect[[#This Row],[Year Estimated?]]="Yes","±5","")</f>
        <v/>
      </c>
      <c r="F112" s="11" t="str">
        <f>IF(Results[[#This Row],[I.D. Number ]]="","",IF(DataCollect[[#This Row],[Installation Year]]="","",(Results[[#This Row],[Life Expectancy]]+'1. Basic Information'!$F$7)))</f>
        <v/>
      </c>
      <c r="G112" s="74" t="str">
        <f>IF(Results[[#This Row],[I.D. Number ]]="","",(IF(LifeExpect[[#This Row],[ROUNDED]]-('1. Basic Information'!$F$7-DataCollect[[#This Row],[Installation Year]])&lt;0,0,LifeExpect[[#This Row],[ROUNDED]]-('1. Basic Information'!$F$7-DataCollect[[#This Row],[Installation Year]]))))</f>
        <v/>
      </c>
      <c r="H112" s="110" t="str">
        <f>IF(DataCollect[[#This Row],[Concerns]]="","",ConProb[[#This Row],[CoF]])</f>
        <v/>
      </c>
      <c r="I112" s="74" t="str">
        <f>IF(DataCollect[[#This Row],[Poor Reliability]]="","",ConProb[[#This Row],[PoF]])</f>
        <v/>
      </c>
      <c r="J112" s="110" t="str">
        <f t="shared" si="1"/>
        <v/>
      </c>
      <c r="K11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2" s="140" t="str" cm="1">
        <f t="array" ref="M11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3" spans="1:13" x14ac:dyDescent="0.3">
      <c r="A113" s="8" t="str">
        <f>DataCollect[[#This Row],[I.D. Number ]]</f>
        <v/>
      </c>
      <c r="B113" s="8" t="str">
        <f>IF(Results[[#This Row],[I.D. Number ]]="","",DataCollect[[#This Row],[Category]])</f>
        <v/>
      </c>
      <c r="C113" s="8" t="str">
        <f>IF(Results[[#This Row],[I.D. Number ]]="","", DataCollect[[#This Row],[Type]])</f>
        <v/>
      </c>
      <c r="D113" s="8" t="str">
        <f>IF(Results[[#This Row],[I.D. Number ]]="","", DataCollect[[#This Row],[Description]])</f>
        <v/>
      </c>
      <c r="E113" s="11" t="str">
        <f>IF(Results[[#This Row],[I.D. Number ]]="","",IF(DataCollect[[#This Row],[Installation Year]]="","",(Results[[#This Row],[Life Expectancy]]+'1. Basic Information'!$F$7)))&amp;IF(DataCollect[[#This Row],[Year Estimated?]]="Yes","±5","")</f>
        <v/>
      </c>
      <c r="F113" s="11" t="str">
        <f>IF(Results[[#This Row],[I.D. Number ]]="","",IF(DataCollect[[#This Row],[Installation Year]]="","",(Results[[#This Row],[Life Expectancy]]+'1. Basic Information'!$F$7)))</f>
        <v/>
      </c>
      <c r="G113" s="74" t="str">
        <f>IF(Results[[#This Row],[I.D. Number ]]="","",(IF(LifeExpect[[#This Row],[ROUNDED]]-('1. Basic Information'!$F$7-DataCollect[[#This Row],[Installation Year]])&lt;0,0,LifeExpect[[#This Row],[ROUNDED]]-('1. Basic Information'!$F$7-DataCollect[[#This Row],[Installation Year]]))))</f>
        <v/>
      </c>
      <c r="H113" s="110" t="str">
        <f>IF(DataCollect[[#This Row],[Concerns]]="","",ConProb[[#This Row],[CoF]])</f>
        <v/>
      </c>
      <c r="I113" s="74" t="str">
        <f>IF(DataCollect[[#This Row],[Poor Reliability]]="","",ConProb[[#This Row],[PoF]])</f>
        <v/>
      </c>
      <c r="J113" s="110" t="str">
        <f t="shared" si="1"/>
        <v/>
      </c>
      <c r="K11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3" s="140" t="str" cm="1">
        <f t="array" ref="M11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4" spans="1:13" x14ac:dyDescent="0.3">
      <c r="A114" s="8" t="str">
        <f>DataCollect[[#This Row],[I.D. Number ]]</f>
        <v/>
      </c>
      <c r="B114" s="8" t="str">
        <f>IF(Results[[#This Row],[I.D. Number ]]="","",DataCollect[[#This Row],[Category]])</f>
        <v/>
      </c>
      <c r="C114" s="8" t="str">
        <f>IF(Results[[#This Row],[I.D. Number ]]="","", DataCollect[[#This Row],[Type]])</f>
        <v/>
      </c>
      <c r="D114" s="8" t="str">
        <f>IF(Results[[#This Row],[I.D. Number ]]="","", DataCollect[[#This Row],[Description]])</f>
        <v/>
      </c>
      <c r="E114" s="11" t="str">
        <f>IF(Results[[#This Row],[I.D. Number ]]="","",IF(DataCollect[[#This Row],[Installation Year]]="","",(Results[[#This Row],[Life Expectancy]]+'1. Basic Information'!$F$7)))&amp;IF(DataCollect[[#This Row],[Year Estimated?]]="Yes","±5","")</f>
        <v/>
      </c>
      <c r="F114" s="11" t="str">
        <f>IF(Results[[#This Row],[I.D. Number ]]="","",IF(DataCollect[[#This Row],[Installation Year]]="","",(Results[[#This Row],[Life Expectancy]]+'1. Basic Information'!$F$7)))</f>
        <v/>
      </c>
      <c r="G114" s="74" t="str">
        <f>IF(Results[[#This Row],[I.D. Number ]]="","",(IF(LifeExpect[[#This Row],[ROUNDED]]-('1. Basic Information'!$F$7-DataCollect[[#This Row],[Installation Year]])&lt;0,0,LifeExpect[[#This Row],[ROUNDED]]-('1. Basic Information'!$F$7-DataCollect[[#This Row],[Installation Year]]))))</f>
        <v/>
      </c>
      <c r="H114" s="110" t="str">
        <f>IF(DataCollect[[#This Row],[Concerns]]="","",ConProb[[#This Row],[CoF]])</f>
        <v/>
      </c>
      <c r="I114" s="74" t="str">
        <f>IF(DataCollect[[#This Row],[Poor Reliability]]="","",ConProb[[#This Row],[PoF]])</f>
        <v/>
      </c>
      <c r="J114" s="110" t="str">
        <f t="shared" si="1"/>
        <v/>
      </c>
      <c r="K11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4" s="140" t="str" cm="1">
        <f t="array" ref="M11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5" spans="1:13" x14ac:dyDescent="0.3">
      <c r="A115" s="8" t="str">
        <f>DataCollect[[#This Row],[I.D. Number ]]</f>
        <v/>
      </c>
      <c r="B115" s="8" t="str">
        <f>IF(Results[[#This Row],[I.D. Number ]]="","",DataCollect[[#This Row],[Category]])</f>
        <v/>
      </c>
      <c r="C115" s="8" t="str">
        <f>IF(Results[[#This Row],[I.D. Number ]]="","", DataCollect[[#This Row],[Type]])</f>
        <v/>
      </c>
      <c r="D115" s="8" t="str">
        <f>IF(Results[[#This Row],[I.D. Number ]]="","", DataCollect[[#This Row],[Description]])</f>
        <v/>
      </c>
      <c r="E115" s="11" t="str">
        <f>IF(Results[[#This Row],[I.D. Number ]]="","",IF(DataCollect[[#This Row],[Installation Year]]="","",(Results[[#This Row],[Life Expectancy]]+'1. Basic Information'!$F$7)))&amp;IF(DataCollect[[#This Row],[Year Estimated?]]="Yes","±5","")</f>
        <v/>
      </c>
      <c r="F115" s="11" t="str">
        <f>IF(Results[[#This Row],[I.D. Number ]]="","",IF(DataCollect[[#This Row],[Installation Year]]="","",(Results[[#This Row],[Life Expectancy]]+'1. Basic Information'!$F$7)))</f>
        <v/>
      </c>
      <c r="G115" s="74" t="str">
        <f>IF(Results[[#This Row],[I.D. Number ]]="","",(IF(LifeExpect[[#This Row],[ROUNDED]]-('1. Basic Information'!$F$7-DataCollect[[#This Row],[Installation Year]])&lt;0,0,LifeExpect[[#This Row],[ROUNDED]]-('1. Basic Information'!$F$7-DataCollect[[#This Row],[Installation Year]]))))</f>
        <v/>
      </c>
      <c r="H115" s="110" t="str">
        <f>IF(DataCollect[[#This Row],[Concerns]]="","",ConProb[[#This Row],[CoF]])</f>
        <v/>
      </c>
      <c r="I115" s="74" t="str">
        <f>IF(DataCollect[[#This Row],[Poor Reliability]]="","",ConProb[[#This Row],[PoF]])</f>
        <v/>
      </c>
      <c r="J115" s="110" t="str">
        <f t="shared" si="1"/>
        <v/>
      </c>
      <c r="K11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5" s="140" t="str" cm="1">
        <f t="array" ref="M11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6" spans="1:13" x14ac:dyDescent="0.3">
      <c r="A116" s="8" t="str">
        <f>DataCollect[[#This Row],[I.D. Number ]]</f>
        <v/>
      </c>
      <c r="B116" s="8" t="str">
        <f>IF(Results[[#This Row],[I.D. Number ]]="","",DataCollect[[#This Row],[Category]])</f>
        <v/>
      </c>
      <c r="C116" s="8" t="str">
        <f>IF(Results[[#This Row],[I.D. Number ]]="","", DataCollect[[#This Row],[Type]])</f>
        <v/>
      </c>
      <c r="D116" s="8" t="str">
        <f>IF(Results[[#This Row],[I.D. Number ]]="","", DataCollect[[#This Row],[Description]])</f>
        <v/>
      </c>
      <c r="E116" s="11" t="str">
        <f>IF(Results[[#This Row],[I.D. Number ]]="","",IF(DataCollect[[#This Row],[Installation Year]]="","",(Results[[#This Row],[Life Expectancy]]+'1. Basic Information'!$F$7)))&amp;IF(DataCollect[[#This Row],[Year Estimated?]]="Yes","±5","")</f>
        <v/>
      </c>
      <c r="F116" s="11" t="str">
        <f>IF(Results[[#This Row],[I.D. Number ]]="","",IF(DataCollect[[#This Row],[Installation Year]]="","",(Results[[#This Row],[Life Expectancy]]+'1. Basic Information'!$F$7)))</f>
        <v/>
      </c>
      <c r="G116" s="74" t="str">
        <f>IF(Results[[#This Row],[I.D. Number ]]="","",(IF(LifeExpect[[#This Row],[ROUNDED]]-('1. Basic Information'!$F$7-DataCollect[[#This Row],[Installation Year]])&lt;0,0,LifeExpect[[#This Row],[ROUNDED]]-('1. Basic Information'!$F$7-DataCollect[[#This Row],[Installation Year]]))))</f>
        <v/>
      </c>
      <c r="H116" s="110" t="str">
        <f>IF(DataCollect[[#This Row],[Concerns]]="","",ConProb[[#This Row],[CoF]])</f>
        <v/>
      </c>
      <c r="I116" s="74" t="str">
        <f>IF(DataCollect[[#This Row],[Poor Reliability]]="","",ConProb[[#This Row],[PoF]])</f>
        <v/>
      </c>
      <c r="J116" s="110" t="str">
        <f t="shared" si="1"/>
        <v/>
      </c>
      <c r="K11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6" s="140" t="str" cm="1">
        <f t="array" ref="M11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7" spans="1:13" x14ac:dyDescent="0.3">
      <c r="A117" s="8" t="str">
        <f>DataCollect[[#This Row],[I.D. Number ]]</f>
        <v/>
      </c>
      <c r="B117" s="8" t="str">
        <f>IF(Results[[#This Row],[I.D. Number ]]="","",DataCollect[[#This Row],[Category]])</f>
        <v/>
      </c>
      <c r="C117" s="8" t="str">
        <f>IF(Results[[#This Row],[I.D. Number ]]="","", DataCollect[[#This Row],[Type]])</f>
        <v/>
      </c>
      <c r="D117" s="8" t="str">
        <f>IF(Results[[#This Row],[I.D. Number ]]="","", DataCollect[[#This Row],[Description]])</f>
        <v/>
      </c>
      <c r="E117" s="11" t="str">
        <f>IF(Results[[#This Row],[I.D. Number ]]="","",IF(DataCollect[[#This Row],[Installation Year]]="","",(Results[[#This Row],[Life Expectancy]]+'1. Basic Information'!$F$7)))&amp;IF(DataCollect[[#This Row],[Year Estimated?]]="Yes","±5","")</f>
        <v/>
      </c>
      <c r="F117" s="11" t="str">
        <f>IF(Results[[#This Row],[I.D. Number ]]="","",IF(DataCollect[[#This Row],[Installation Year]]="","",(Results[[#This Row],[Life Expectancy]]+'1. Basic Information'!$F$7)))</f>
        <v/>
      </c>
      <c r="G117" s="74" t="str">
        <f>IF(Results[[#This Row],[I.D. Number ]]="","",(IF(LifeExpect[[#This Row],[ROUNDED]]-('1. Basic Information'!$F$7-DataCollect[[#This Row],[Installation Year]])&lt;0,0,LifeExpect[[#This Row],[ROUNDED]]-('1. Basic Information'!$F$7-DataCollect[[#This Row],[Installation Year]]))))</f>
        <v/>
      </c>
      <c r="H117" s="110" t="str">
        <f>IF(DataCollect[[#This Row],[Concerns]]="","",ConProb[[#This Row],[CoF]])</f>
        <v/>
      </c>
      <c r="I117" s="74" t="str">
        <f>IF(DataCollect[[#This Row],[Poor Reliability]]="","",ConProb[[#This Row],[PoF]])</f>
        <v/>
      </c>
      <c r="J117" s="110" t="str">
        <f t="shared" si="1"/>
        <v/>
      </c>
      <c r="K11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7" s="140" t="str" cm="1">
        <f t="array" ref="M11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8" spans="1:13" x14ac:dyDescent="0.3">
      <c r="A118" s="8" t="str">
        <f>DataCollect[[#This Row],[I.D. Number ]]</f>
        <v/>
      </c>
      <c r="B118" s="8" t="str">
        <f>IF(Results[[#This Row],[I.D. Number ]]="","",DataCollect[[#This Row],[Category]])</f>
        <v/>
      </c>
      <c r="C118" s="8" t="str">
        <f>IF(Results[[#This Row],[I.D. Number ]]="","", DataCollect[[#This Row],[Type]])</f>
        <v/>
      </c>
      <c r="D118" s="8" t="str">
        <f>IF(Results[[#This Row],[I.D. Number ]]="","", DataCollect[[#This Row],[Description]])</f>
        <v/>
      </c>
      <c r="E118" s="11" t="str">
        <f>IF(Results[[#This Row],[I.D. Number ]]="","",IF(DataCollect[[#This Row],[Installation Year]]="","",(Results[[#This Row],[Life Expectancy]]+'1. Basic Information'!$F$7)))&amp;IF(DataCollect[[#This Row],[Year Estimated?]]="Yes","±5","")</f>
        <v/>
      </c>
      <c r="F118" s="11" t="str">
        <f>IF(Results[[#This Row],[I.D. Number ]]="","",IF(DataCollect[[#This Row],[Installation Year]]="","",(Results[[#This Row],[Life Expectancy]]+'1. Basic Information'!$F$7)))</f>
        <v/>
      </c>
      <c r="G118" s="74" t="str">
        <f>IF(Results[[#This Row],[I.D. Number ]]="","",(IF(LifeExpect[[#This Row],[ROUNDED]]-('1. Basic Information'!$F$7-DataCollect[[#This Row],[Installation Year]])&lt;0,0,LifeExpect[[#This Row],[ROUNDED]]-('1. Basic Information'!$F$7-DataCollect[[#This Row],[Installation Year]]))))</f>
        <v/>
      </c>
      <c r="H118" s="110" t="str">
        <f>IF(DataCollect[[#This Row],[Concerns]]="","",ConProb[[#This Row],[CoF]])</f>
        <v/>
      </c>
      <c r="I118" s="74" t="str">
        <f>IF(DataCollect[[#This Row],[Poor Reliability]]="","",ConProb[[#This Row],[PoF]])</f>
        <v/>
      </c>
      <c r="J118" s="110" t="str">
        <f t="shared" si="1"/>
        <v/>
      </c>
      <c r="K11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8" s="140" t="str" cm="1">
        <f t="array" ref="M11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19" spans="1:13" x14ac:dyDescent="0.3">
      <c r="A119" s="8" t="str">
        <f>DataCollect[[#This Row],[I.D. Number ]]</f>
        <v/>
      </c>
      <c r="B119" s="8" t="str">
        <f>IF(Results[[#This Row],[I.D. Number ]]="","",DataCollect[[#This Row],[Category]])</f>
        <v/>
      </c>
      <c r="C119" s="8" t="str">
        <f>IF(Results[[#This Row],[I.D. Number ]]="","", DataCollect[[#This Row],[Type]])</f>
        <v/>
      </c>
      <c r="D119" s="8" t="str">
        <f>IF(Results[[#This Row],[I.D. Number ]]="","", DataCollect[[#This Row],[Description]])</f>
        <v/>
      </c>
      <c r="E119" s="11" t="str">
        <f>IF(Results[[#This Row],[I.D. Number ]]="","",IF(DataCollect[[#This Row],[Installation Year]]="","",(Results[[#This Row],[Life Expectancy]]+'1. Basic Information'!$F$7)))&amp;IF(DataCollect[[#This Row],[Year Estimated?]]="Yes","±5","")</f>
        <v/>
      </c>
      <c r="F119" s="11" t="str">
        <f>IF(Results[[#This Row],[I.D. Number ]]="","",IF(DataCollect[[#This Row],[Installation Year]]="","",(Results[[#This Row],[Life Expectancy]]+'1. Basic Information'!$F$7)))</f>
        <v/>
      </c>
      <c r="G119" s="74" t="str">
        <f>IF(Results[[#This Row],[I.D. Number ]]="","",(IF(LifeExpect[[#This Row],[ROUNDED]]-('1. Basic Information'!$F$7-DataCollect[[#This Row],[Installation Year]])&lt;0,0,LifeExpect[[#This Row],[ROUNDED]]-('1. Basic Information'!$F$7-DataCollect[[#This Row],[Installation Year]]))))</f>
        <v/>
      </c>
      <c r="H119" s="110" t="str">
        <f>IF(DataCollect[[#This Row],[Concerns]]="","",ConProb[[#This Row],[CoF]])</f>
        <v/>
      </c>
      <c r="I119" s="74" t="str">
        <f>IF(DataCollect[[#This Row],[Poor Reliability]]="","",ConProb[[#This Row],[PoF]])</f>
        <v/>
      </c>
      <c r="J119" s="110" t="str">
        <f t="shared" si="1"/>
        <v/>
      </c>
      <c r="K11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1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19" s="140" t="str" cm="1">
        <f t="array" ref="M11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0" spans="1:13" x14ac:dyDescent="0.3">
      <c r="A120" s="8" t="str">
        <f>DataCollect[[#This Row],[I.D. Number ]]</f>
        <v/>
      </c>
      <c r="B120" s="8" t="str">
        <f>IF(Results[[#This Row],[I.D. Number ]]="","",DataCollect[[#This Row],[Category]])</f>
        <v/>
      </c>
      <c r="C120" s="8" t="str">
        <f>IF(Results[[#This Row],[I.D. Number ]]="","", DataCollect[[#This Row],[Type]])</f>
        <v/>
      </c>
      <c r="D120" s="8" t="str">
        <f>IF(Results[[#This Row],[I.D. Number ]]="","", DataCollect[[#This Row],[Description]])</f>
        <v/>
      </c>
      <c r="E120" s="11" t="str">
        <f>IF(Results[[#This Row],[I.D. Number ]]="","",IF(DataCollect[[#This Row],[Installation Year]]="","",(Results[[#This Row],[Life Expectancy]]+'1. Basic Information'!$F$7)))&amp;IF(DataCollect[[#This Row],[Year Estimated?]]="Yes","±5","")</f>
        <v/>
      </c>
      <c r="F120" s="11" t="str">
        <f>IF(Results[[#This Row],[I.D. Number ]]="","",IF(DataCollect[[#This Row],[Installation Year]]="","",(Results[[#This Row],[Life Expectancy]]+'1. Basic Information'!$F$7)))</f>
        <v/>
      </c>
      <c r="G120" s="74" t="str">
        <f>IF(Results[[#This Row],[I.D. Number ]]="","",(IF(LifeExpect[[#This Row],[ROUNDED]]-('1. Basic Information'!$F$7-DataCollect[[#This Row],[Installation Year]])&lt;0,0,LifeExpect[[#This Row],[ROUNDED]]-('1. Basic Information'!$F$7-DataCollect[[#This Row],[Installation Year]]))))</f>
        <v/>
      </c>
      <c r="H120" s="110" t="str">
        <f>IF(DataCollect[[#This Row],[Concerns]]="","",ConProb[[#This Row],[CoF]])</f>
        <v/>
      </c>
      <c r="I120" s="74" t="str">
        <f>IF(DataCollect[[#This Row],[Poor Reliability]]="","",ConProb[[#This Row],[PoF]])</f>
        <v/>
      </c>
      <c r="J120" s="110" t="str">
        <f t="shared" si="1"/>
        <v/>
      </c>
      <c r="K12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0" s="140" t="str" cm="1">
        <f t="array" ref="M12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1" spans="1:13" x14ac:dyDescent="0.3">
      <c r="A121" s="8" t="str">
        <f>DataCollect[[#This Row],[I.D. Number ]]</f>
        <v/>
      </c>
      <c r="B121" s="8" t="str">
        <f>IF(Results[[#This Row],[I.D. Number ]]="","",DataCollect[[#This Row],[Category]])</f>
        <v/>
      </c>
      <c r="C121" s="8" t="str">
        <f>IF(Results[[#This Row],[I.D. Number ]]="","", DataCollect[[#This Row],[Type]])</f>
        <v/>
      </c>
      <c r="D121" s="8" t="str">
        <f>IF(Results[[#This Row],[I.D. Number ]]="","", DataCollect[[#This Row],[Description]])</f>
        <v/>
      </c>
      <c r="E121" s="11" t="str">
        <f>IF(Results[[#This Row],[I.D. Number ]]="","",IF(DataCollect[[#This Row],[Installation Year]]="","",(Results[[#This Row],[Life Expectancy]]+'1. Basic Information'!$F$7)))&amp;IF(DataCollect[[#This Row],[Year Estimated?]]="Yes","±5","")</f>
        <v/>
      </c>
      <c r="F121" s="11" t="str">
        <f>IF(Results[[#This Row],[I.D. Number ]]="","",IF(DataCollect[[#This Row],[Installation Year]]="","",(Results[[#This Row],[Life Expectancy]]+'1. Basic Information'!$F$7)))</f>
        <v/>
      </c>
      <c r="G121" s="74" t="str">
        <f>IF(Results[[#This Row],[I.D. Number ]]="","",(IF(LifeExpect[[#This Row],[ROUNDED]]-('1. Basic Information'!$F$7-DataCollect[[#This Row],[Installation Year]])&lt;0,0,LifeExpect[[#This Row],[ROUNDED]]-('1. Basic Information'!$F$7-DataCollect[[#This Row],[Installation Year]]))))</f>
        <v/>
      </c>
      <c r="H121" s="110" t="str">
        <f>IF(DataCollect[[#This Row],[Concerns]]="","",ConProb[[#This Row],[CoF]])</f>
        <v/>
      </c>
      <c r="I121" s="74" t="str">
        <f>IF(DataCollect[[#This Row],[Poor Reliability]]="","",ConProb[[#This Row],[PoF]])</f>
        <v/>
      </c>
      <c r="J121" s="110" t="str">
        <f t="shared" si="1"/>
        <v/>
      </c>
      <c r="K12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1" s="140" t="str" cm="1">
        <f t="array" ref="M12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2" spans="1:13" x14ac:dyDescent="0.3">
      <c r="A122" s="8" t="str">
        <f>DataCollect[[#This Row],[I.D. Number ]]</f>
        <v/>
      </c>
      <c r="B122" s="8" t="str">
        <f>IF(Results[[#This Row],[I.D. Number ]]="","",DataCollect[[#This Row],[Category]])</f>
        <v/>
      </c>
      <c r="C122" s="8" t="str">
        <f>IF(Results[[#This Row],[I.D. Number ]]="","", DataCollect[[#This Row],[Type]])</f>
        <v/>
      </c>
      <c r="D122" s="8" t="str">
        <f>IF(Results[[#This Row],[I.D. Number ]]="","", DataCollect[[#This Row],[Description]])</f>
        <v/>
      </c>
      <c r="E122" s="11" t="str">
        <f>IF(Results[[#This Row],[I.D. Number ]]="","",IF(DataCollect[[#This Row],[Installation Year]]="","",(Results[[#This Row],[Life Expectancy]]+'1. Basic Information'!$F$7)))&amp;IF(DataCollect[[#This Row],[Year Estimated?]]="Yes","±5","")</f>
        <v/>
      </c>
      <c r="F122" s="11" t="str">
        <f>IF(Results[[#This Row],[I.D. Number ]]="","",IF(DataCollect[[#This Row],[Installation Year]]="","",(Results[[#This Row],[Life Expectancy]]+'1. Basic Information'!$F$7)))</f>
        <v/>
      </c>
      <c r="G122" s="74" t="str">
        <f>IF(Results[[#This Row],[I.D. Number ]]="","",(IF(LifeExpect[[#This Row],[ROUNDED]]-('1. Basic Information'!$F$7-DataCollect[[#This Row],[Installation Year]])&lt;0,0,LifeExpect[[#This Row],[ROUNDED]]-('1. Basic Information'!$F$7-DataCollect[[#This Row],[Installation Year]]))))</f>
        <v/>
      </c>
      <c r="H122" s="110" t="str">
        <f>IF(DataCollect[[#This Row],[Concerns]]="","",ConProb[[#This Row],[CoF]])</f>
        <v/>
      </c>
      <c r="I122" s="74" t="str">
        <f>IF(DataCollect[[#This Row],[Poor Reliability]]="","",ConProb[[#This Row],[PoF]])</f>
        <v/>
      </c>
      <c r="J122" s="110" t="str">
        <f t="shared" si="1"/>
        <v/>
      </c>
      <c r="K12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2" s="140" t="str" cm="1">
        <f t="array" ref="M12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3" spans="1:13" x14ac:dyDescent="0.3">
      <c r="A123" s="8" t="str">
        <f>DataCollect[[#This Row],[I.D. Number ]]</f>
        <v/>
      </c>
      <c r="B123" s="8" t="str">
        <f>IF(Results[[#This Row],[I.D. Number ]]="","",DataCollect[[#This Row],[Category]])</f>
        <v/>
      </c>
      <c r="C123" s="8" t="str">
        <f>IF(Results[[#This Row],[I.D. Number ]]="","", DataCollect[[#This Row],[Type]])</f>
        <v/>
      </c>
      <c r="D123" s="8" t="str">
        <f>IF(Results[[#This Row],[I.D. Number ]]="","", DataCollect[[#This Row],[Description]])</f>
        <v/>
      </c>
      <c r="E123" s="11" t="str">
        <f>IF(Results[[#This Row],[I.D. Number ]]="","",IF(DataCollect[[#This Row],[Installation Year]]="","",(Results[[#This Row],[Life Expectancy]]+'1. Basic Information'!$F$7)))&amp;IF(DataCollect[[#This Row],[Year Estimated?]]="Yes","±5","")</f>
        <v/>
      </c>
      <c r="F123" s="11" t="str">
        <f>IF(Results[[#This Row],[I.D. Number ]]="","",IF(DataCollect[[#This Row],[Installation Year]]="","",(Results[[#This Row],[Life Expectancy]]+'1. Basic Information'!$F$7)))</f>
        <v/>
      </c>
      <c r="G123" s="74" t="str">
        <f>IF(Results[[#This Row],[I.D. Number ]]="","",(IF(LifeExpect[[#This Row],[ROUNDED]]-('1. Basic Information'!$F$7-DataCollect[[#This Row],[Installation Year]])&lt;0,0,LifeExpect[[#This Row],[ROUNDED]]-('1. Basic Information'!$F$7-DataCollect[[#This Row],[Installation Year]]))))</f>
        <v/>
      </c>
      <c r="H123" s="110" t="str">
        <f>IF(DataCollect[[#This Row],[Concerns]]="","",ConProb[[#This Row],[CoF]])</f>
        <v/>
      </c>
      <c r="I123" s="74" t="str">
        <f>IF(DataCollect[[#This Row],[Poor Reliability]]="","",ConProb[[#This Row],[PoF]])</f>
        <v/>
      </c>
      <c r="J123" s="110" t="str">
        <f t="shared" si="1"/>
        <v/>
      </c>
      <c r="K12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3" s="140" t="str" cm="1">
        <f t="array" ref="M12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4" spans="1:13" x14ac:dyDescent="0.3">
      <c r="A124" s="8" t="str">
        <f>DataCollect[[#This Row],[I.D. Number ]]</f>
        <v/>
      </c>
      <c r="B124" s="8" t="str">
        <f>IF(Results[[#This Row],[I.D. Number ]]="","",DataCollect[[#This Row],[Category]])</f>
        <v/>
      </c>
      <c r="C124" s="8" t="str">
        <f>IF(Results[[#This Row],[I.D. Number ]]="","", DataCollect[[#This Row],[Type]])</f>
        <v/>
      </c>
      <c r="D124" s="8" t="str">
        <f>IF(Results[[#This Row],[I.D. Number ]]="","", DataCollect[[#This Row],[Description]])</f>
        <v/>
      </c>
      <c r="E124" s="11" t="str">
        <f>IF(Results[[#This Row],[I.D. Number ]]="","",IF(DataCollect[[#This Row],[Installation Year]]="","",(Results[[#This Row],[Life Expectancy]]+'1. Basic Information'!$F$7)))&amp;IF(DataCollect[[#This Row],[Year Estimated?]]="Yes","±5","")</f>
        <v/>
      </c>
      <c r="F124" s="11" t="str">
        <f>IF(Results[[#This Row],[I.D. Number ]]="","",IF(DataCollect[[#This Row],[Installation Year]]="","",(Results[[#This Row],[Life Expectancy]]+'1. Basic Information'!$F$7)))</f>
        <v/>
      </c>
      <c r="G124" s="74" t="str">
        <f>IF(Results[[#This Row],[I.D. Number ]]="","",(IF(LifeExpect[[#This Row],[ROUNDED]]-('1. Basic Information'!$F$7-DataCollect[[#This Row],[Installation Year]])&lt;0,0,LifeExpect[[#This Row],[ROUNDED]]-('1. Basic Information'!$F$7-DataCollect[[#This Row],[Installation Year]]))))</f>
        <v/>
      </c>
      <c r="H124" s="110" t="str">
        <f>IF(DataCollect[[#This Row],[Concerns]]="","",ConProb[[#This Row],[CoF]])</f>
        <v/>
      </c>
      <c r="I124" s="74" t="str">
        <f>IF(DataCollect[[#This Row],[Poor Reliability]]="","",ConProb[[#This Row],[PoF]])</f>
        <v/>
      </c>
      <c r="J124" s="110" t="str">
        <f t="shared" si="1"/>
        <v/>
      </c>
      <c r="K12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4" s="140" t="str" cm="1">
        <f t="array" ref="M12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5" spans="1:13" x14ac:dyDescent="0.3">
      <c r="A125" s="8" t="str">
        <f>DataCollect[[#This Row],[I.D. Number ]]</f>
        <v/>
      </c>
      <c r="B125" s="8" t="str">
        <f>IF(Results[[#This Row],[I.D. Number ]]="","",DataCollect[[#This Row],[Category]])</f>
        <v/>
      </c>
      <c r="C125" s="8" t="str">
        <f>IF(Results[[#This Row],[I.D. Number ]]="","", DataCollect[[#This Row],[Type]])</f>
        <v/>
      </c>
      <c r="D125" s="8" t="str">
        <f>IF(Results[[#This Row],[I.D. Number ]]="","", DataCollect[[#This Row],[Description]])</f>
        <v/>
      </c>
      <c r="E125" s="11" t="str">
        <f>IF(Results[[#This Row],[I.D. Number ]]="","",IF(DataCollect[[#This Row],[Installation Year]]="","",(Results[[#This Row],[Life Expectancy]]+'1. Basic Information'!$F$7)))&amp;IF(DataCollect[[#This Row],[Year Estimated?]]="Yes","±5","")</f>
        <v/>
      </c>
      <c r="F125" s="11" t="str">
        <f>IF(Results[[#This Row],[I.D. Number ]]="","",IF(DataCollect[[#This Row],[Installation Year]]="","",(Results[[#This Row],[Life Expectancy]]+'1. Basic Information'!$F$7)))</f>
        <v/>
      </c>
      <c r="G125" s="74" t="str">
        <f>IF(Results[[#This Row],[I.D. Number ]]="","",(IF(LifeExpect[[#This Row],[ROUNDED]]-('1. Basic Information'!$F$7-DataCollect[[#This Row],[Installation Year]])&lt;0,0,LifeExpect[[#This Row],[ROUNDED]]-('1. Basic Information'!$F$7-DataCollect[[#This Row],[Installation Year]]))))</f>
        <v/>
      </c>
      <c r="H125" s="110" t="str">
        <f>IF(DataCollect[[#This Row],[Concerns]]="","",ConProb[[#This Row],[CoF]])</f>
        <v/>
      </c>
      <c r="I125" s="74" t="str">
        <f>IF(DataCollect[[#This Row],[Poor Reliability]]="","",ConProb[[#This Row],[PoF]])</f>
        <v/>
      </c>
      <c r="J125" s="110" t="str">
        <f t="shared" si="1"/>
        <v/>
      </c>
      <c r="K12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5" s="140" t="str" cm="1">
        <f t="array" ref="M12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6" spans="1:13" x14ac:dyDescent="0.3">
      <c r="A126" s="8" t="str">
        <f>DataCollect[[#This Row],[I.D. Number ]]</f>
        <v/>
      </c>
      <c r="B126" s="8" t="str">
        <f>IF(Results[[#This Row],[I.D. Number ]]="","",DataCollect[[#This Row],[Category]])</f>
        <v/>
      </c>
      <c r="C126" s="8" t="str">
        <f>IF(Results[[#This Row],[I.D. Number ]]="","", DataCollect[[#This Row],[Type]])</f>
        <v/>
      </c>
      <c r="D126" s="8" t="str">
        <f>IF(Results[[#This Row],[I.D. Number ]]="","", DataCollect[[#This Row],[Description]])</f>
        <v/>
      </c>
      <c r="E126" s="11" t="str">
        <f>IF(Results[[#This Row],[I.D. Number ]]="","",IF(DataCollect[[#This Row],[Installation Year]]="","",(Results[[#This Row],[Life Expectancy]]+'1. Basic Information'!$F$7)))&amp;IF(DataCollect[[#This Row],[Year Estimated?]]="Yes","±5","")</f>
        <v/>
      </c>
      <c r="F126" s="11" t="str">
        <f>IF(Results[[#This Row],[I.D. Number ]]="","",IF(DataCollect[[#This Row],[Installation Year]]="","",(Results[[#This Row],[Life Expectancy]]+'1. Basic Information'!$F$7)))</f>
        <v/>
      </c>
      <c r="G126" s="74" t="str">
        <f>IF(Results[[#This Row],[I.D. Number ]]="","",(IF(LifeExpect[[#This Row],[ROUNDED]]-('1. Basic Information'!$F$7-DataCollect[[#This Row],[Installation Year]])&lt;0,0,LifeExpect[[#This Row],[ROUNDED]]-('1. Basic Information'!$F$7-DataCollect[[#This Row],[Installation Year]]))))</f>
        <v/>
      </c>
      <c r="H126" s="110" t="str">
        <f>IF(DataCollect[[#This Row],[Concerns]]="","",ConProb[[#This Row],[CoF]])</f>
        <v/>
      </c>
      <c r="I126" s="74" t="str">
        <f>IF(DataCollect[[#This Row],[Poor Reliability]]="","",ConProb[[#This Row],[PoF]])</f>
        <v/>
      </c>
      <c r="J126" s="110" t="str">
        <f t="shared" si="1"/>
        <v/>
      </c>
      <c r="K12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6" s="140" t="str" cm="1">
        <f t="array" ref="M12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7" spans="1:13" x14ac:dyDescent="0.3">
      <c r="A127" s="8" t="str">
        <f>DataCollect[[#This Row],[I.D. Number ]]</f>
        <v/>
      </c>
      <c r="B127" s="8" t="str">
        <f>IF(Results[[#This Row],[I.D. Number ]]="","",DataCollect[[#This Row],[Category]])</f>
        <v/>
      </c>
      <c r="C127" s="8" t="str">
        <f>IF(Results[[#This Row],[I.D. Number ]]="","", DataCollect[[#This Row],[Type]])</f>
        <v/>
      </c>
      <c r="D127" s="8" t="str">
        <f>IF(Results[[#This Row],[I.D. Number ]]="","", DataCollect[[#This Row],[Description]])</f>
        <v/>
      </c>
      <c r="E127" s="11" t="str">
        <f>IF(Results[[#This Row],[I.D. Number ]]="","",IF(DataCollect[[#This Row],[Installation Year]]="","",(Results[[#This Row],[Life Expectancy]]+'1. Basic Information'!$F$7)))&amp;IF(DataCollect[[#This Row],[Year Estimated?]]="Yes","±5","")</f>
        <v/>
      </c>
      <c r="F127" s="11" t="str">
        <f>IF(Results[[#This Row],[I.D. Number ]]="","",IF(DataCollect[[#This Row],[Installation Year]]="","",(Results[[#This Row],[Life Expectancy]]+'1. Basic Information'!$F$7)))</f>
        <v/>
      </c>
      <c r="G127" s="74" t="str">
        <f>IF(Results[[#This Row],[I.D. Number ]]="","",(IF(LifeExpect[[#This Row],[ROUNDED]]-('1. Basic Information'!$F$7-DataCollect[[#This Row],[Installation Year]])&lt;0,0,LifeExpect[[#This Row],[ROUNDED]]-('1. Basic Information'!$F$7-DataCollect[[#This Row],[Installation Year]]))))</f>
        <v/>
      </c>
      <c r="H127" s="110" t="str">
        <f>IF(DataCollect[[#This Row],[Concerns]]="","",ConProb[[#This Row],[CoF]])</f>
        <v/>
      </c>
      <c r="I127" s="74" t="str">
        <f>IF(DataCollect[[#This Row],[Poor Reliability]]="","",ConProb[[#This Row],[PoF]])</f>
        <v/>
      </c>
      <c r="J127" s="110" t="str">
        <f t="shared" si="1"/>
        <v/>
      </c>
      <c r="K12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7" s="140" t="str" cm="1">
        <f t="array" ref="M12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8" spans="1:13" x14ac:dyDescent="0.3">
      <c r="A128" s="8" t="str">
        <f>DataCollect[[#This Row],[I.D. Number ]]</f>
        <v/>
      </c>
      <c r="B128" s="8" t="str">
        <f>IF(Results[[#This Row],[I.D. Number ]]="","",DataCollect[[#This Row],[Category]])</f>
        <v/>
      </c>
      <c r="C128" s="8" t="str">
        <f>IF(Results[[#This Row],[I.D. Number ]]="","", DataCollect[[#This Row],[Type]])</f>
        <v/>
      </c>
      <c r="D128" s="8" t="str">
        <f>IF(Results[[#This Row],[I.D. Number ]]="","", DataCollect[[#This Row],[Description]])</f>
        <v/>
      </c>
      <c r="E128" s="11" t="str">
        <f>IF(Results[[#This Row],[I.D. Number ]]="","",IF(DataCollect[[#This Row],[Installation Year]]="","",(Results[[#This Row],[Life Expectancy]]+'1. Basic Information'!$F$7)))&amp;IF(DataCollect[[#This Row],[Year Estimated?]]="Yes","±5","")</f>
        <v/>
      </c>
      <c r="F128" s="11" t="str">
        <f>IF(Results[[#This Row],[I.D. Number ]]="","",IF(DataCollect[[#This Row],[Installation Year]]="","",(Results[[#This Row],[Life Expectancy]]+'1. Basic Information'!$F$7)))</f>
        <v/>
      </c>
      <c r="G128" s="74" t="str">
        <f>IF(Results[[#This Row],[I.D. Number ]]="","",(IF(LifeExpect[[#This Row],[ROUNDED]]-('1. Basic Information'!$F$7-DataCollect[[#This Row],[Installation Year]])&lt;0,0,LifeExpect[[#This Row],[ROUNDED]]-('1. Basic Information'!$F$7-DataCollect[[#This Row],[Installation Year]]))))</f>
        <v/>
      </c>
      <c r="H128" s="110" t="str">
        <f>IF(DataCollect[[#This Row],[Concerns]]="","",ConProb[[#This Row],[CoF]])</f>
        <v/>
      </c>
      <c r="I128" s="74" t="str">
        <f>IF(DataCollect[[#This Row],[Poor Reliability]]="","",ConProb[[#This Row],[PoF]])</f>
        <v/>
      </c>
      <c r="J128" s="110" t="str">
        <f t="shared" si="1"/>
        <v/>
      </c>
      <c r="K12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8" s="140" t="str" cm="1">
        <f t="array" ref="M12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29" spans="1:13" x14ac:dyDescent="0.3">
      <c r="A129" s="8" t="str">
        <f>DataCollect[[#This Row],[I.D. Number ]]</f>
        <v/>
      </c>
      <c r="B129" s="8" t="str">
        <f>IF(Results[[#This Row],[I.D. Number ]]="","",DataCollect[[#This Row],[Category]])</f>
        <v/>
      </c>
      <c r="C129" s="8" t="str">
        <f>IF(Results[[#This Row],[I.D. Number ]]="","", DataCollect[[#This Row],[Type]])</f>
        <v/>
      </c>
      <c r="D129" s="8" t="str">
        <f>IF(Results[[#This Row],[I.D. Number ]]="","", DataCollect[[#This Row],[Description]])</f>
        <v/>
      </c>
      <c r="E129" s="11" t="str">
        <f>IF(Results[[#This Row],[I.D. Number ]]="","",IF(DataCollect[[#This Row],[Installation Year]]="","",(Results[[#This Row],[Life Expectancy]]+'1. Basic Information'!$F$7)))&amp;IF(DataCollect[[#This Row],[Year Estimated?]]="Yes","±5","")</f>
        <v/>
      </c>
      <c r="F129" s="11" t="str">
        <f>IF(Results[[#This Row],[I.D. Number ]]="","",IF(DataCollect[[#This Row],[Installation Year]]="","",(Results[[#This Row],[Life Expectancy]]+'1. Basic Information'!$F$7)))</f>
        <v/>
      </c>
      <c r="G129" s="74" t="str">
        <f>IF(Results[[#This Row],[I.D. Number ]]="","",(IF(LifeExpect[[#This Row],[ROUNDED]]-('1. Basic Information'!$F$7-DataCollect[[#This Row],[Installation Year]])&lt;0,0,LifeExpect[[#This Row],[ROUNDED]]-('1. Basic Information'!$F$7-DataCollect[[#This Row],[Installation Year]]))))</f>
        <v/>
      </c>
      <c r="H129" s="110" t="str">
        <f>IF(DataCollect[[#This Row],[Concerns]]="","",ConProb[[#This Row],[CoF]])</f>
        <v/>
      </c>
      <c r="I129" s="74" t="str">
        <f>IF(DataCollect[[#This Row],[Poor Reliability]]="","",ConProb[[#This Row],[PoF]])</f>
        <v/>
      </c>
      <c r="J129" s="110" t="str">
        <f t="shared" si="1"/>
        <v/>
      </c>
      <c r="K12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2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29" s="140" t="str" cm="1">
        <f t="array" ref="M12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0" spans="1:13" x14ac:dyDescent="0.3">
      <c r="A130" s="8" t="str">
        <f>DataCollect[[#This Row],[I.D. Number ]]</f>
        <v/>
      </c>
      <c r="B130" s="8" t="str">
        <f>IF(Results[[#This Row],[I.D. Number ]]="","",DataCollect[[#This Row],[Category]])</f>
        <v/>
      </c>
      <c r="C130" s="8" t="str">
        <f>IF(Results[[#This Row],[I.D. Number ]]="","", DataCollect[[#This Row],[Type]])</f>
        <v/>
      </c>
      <c r="D130" s="8" t="str">
        <f>IF(Results[[#This Row],[I.D. Number ]]="","", DataCollect[[#This Row],[Description]])</f>
        <v/>
      </c>
      <c r="E130" s="11" t="str">
        <f>IF(Results[[#This Row],[I.D. Number ]]="","",IF(DataCollect[[#This Row],[Installation Year]]="","",(Results[[#This Row],[Life Expectancy]]+'1. Basic Information'!$F$7)))&amp;IF(DataCollect[[#This Row],[Year Estimated?]]="Yes","±5","")</f>
        <v/>
      </c>
      <c r="F130" s="11" t="str">
        <f>IF(Results[[#This Row],[I.D. Number ]]="","",IF(DataCollect[[#This Row],[Installation Year]]="","",(Results[[#This Row],[Life Expectancy]]+'1. Basic Information'!$F$7)))</f>
        <v/>
      </c>
      <c r="G130" s="74" t="str">
        <f>IF(Results[[#This Row],[I.D. Number ]]="","",(IF(LifeExpect[[#This Row],[ROUNDED]]-('1. Basic Information'!$F$7-DataCollect[[#This Row],[Installation Year]])&lt;0,0,LifeExpect[[#This Row],[ROUNDED]]-('1. Basic Information'!$F$7-DataCollect[[#This Row],[Installation Year]]))))</f>
        <v/>
      </c>
      <c r="H130" s="110" t="str">
        <f>IF(DataCollect[[#This Row],[Concerns]]="","",ConProb[[#This Row],[CoF]])</f>
        <v/>
      </c>
      <c r="I130" s="74" t="str">
        <f>IF(DataCollect[[#This Row],[Poor Reliability]]="","",ConProb[[#This Row],[PoF]])</f>
        <v/>
      </c>
      <c r="J130" s="110" t="str">
        <f t="shared" si="1"/>
        <v/>
      </c>
      <c r="K13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0" s="140" t="str" cm="1">
        <f t="array" ref="M13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1" spans="1:13" x14ac:dyDescent="0.3">
      <c r="A131" s="8" t="str">
        <f>DataCollect[[#This Row],[I.D. Number ]]</f>
        <v/>
      </c>
      <c r="B131" s="8" t="str">
        <f>IF(Results[[#This Row],[I.D. Number ]]="","",DataCollect[[#This Row],[Category]])</f>
        <v/>
      </c>
      <c r="C131" s="8" t="str">
        <f>IF(Results[[#This Row],[I.D. Number ]]="","", DataCollect[[#This Row],[Type]])</f>
        <v/>
      </c>
      <c r="D131" s="8" t="str">
        <f>IF(Results[[#This Row],[I.D. Number ]]="","", DataCollect[[#This Row],[Description]])</f>
        <v/>
      </c>
      <c r="E131" s="11" t="str">
        <f>IF(Results[[#This Row],[I.D. Number ]]="","",IF(DataCollect[[#This Row],[Installation Year]]="","",(Results[[#This Row],[Life Expectancy]]+'1. Basic Information'!$F$7)))&amp;IF(DataCollect[[#This Row],[Year Estimated?]]="Yes","±5","")</f>
        <v/>
      </c>
      <c r="F131" s="11" t="str">
        <f>IF(Results[[#This Row],[I.D. Number ]]="","",IF(DataCollect[[#This Row],[Installation Year]]="","",(Results[[#This Row],[Life Expectancy]]+'1. Basic Information'!$F$7)))</f>
        <v/>
      </c>
      <c r="G131" s="74" t="str">
        <f>IF(Results[[#This Row],[I.D. Number ]]="","",(IF(LifeExpect[[#This Row],[ROUNDED]]-('1. Basic Information'!$F$7-DataCollect[[#This Row],[Installation Year]])&lt;0,0,LifeExpect[[#This Row],[ROUNDED]]-('1. Basic Information'!$F$7-DataCollect[[#This Row],[Installation Year]]))))</f>
        <v/>
      </c>
      <c r="H131" s="110" t="str">
        <f>IF(DataCollect[[#This Row],[Concerns]]="","",ConProb[[#This Row],[CoF]])</f>
        <v/>
      </c>
      <c r="I131" s="74" t="str">
        <f>IF(DataCollect[[#This Row],[Poor Reliability]]="","",ConProb[[#This Row],[PoF]])</f>
        <v/>
      </c>
      <c r="J131" s="110" t="str">
        <f t="shared" si="1"/>
        <v/>
      </c>
      <c r="K13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1" s="140" t="str" cm="1">
        <f t="array" ref="M13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2" spans="1:13" x14ac:dyDescent="0.3">
      <c r="A132" s="8" t="str">
        <f>DataCollect[[#This Row],[I.D. Number ]]</f>
        <v/>
      </c>
      <c r="B132" s="8" t="str">
        <f>IF(Results[[#This Row],[I.D. Number ]]="","",DataCollect[[#This Row],[Category]])</f>
        <v/>
      </c>
      <c r="C132" s="8" t="str">
        <f>IF(Results[[#This Row],[I.D. Number ]]="","", DataCollect[[#This Row],[Type]])</f>
        <v/>
      </c>
      <c r="D132" s="8" t="str">
        <f>IF(Results[[#This Row],[I.D. Number ]]="","", DataCollect[[#This Row],[Description]])</f>
        <v/>
      </c>
      <c r="E132" s="11" t="str">
        <f>IF(Results[[#This Row],[I.D. Number ]]="","",IF(DataCollect[[#This Row],[Installation Year]]="","",(Results[[#This Row],[Life Expectancy]]+'1. Basic Information'!$F$7)))&amp;IF(DataCollect[[#This Row],[Year Estimated?]]="Yes","±5","")</f>
        <v/>
      </c>
      <c r="F132" s="11" t="str">
        <f>IF(Results[[#This Row],[I.D. Number ]]="","",IF(DataCollect[[#This Row],[Installation Year]]="","",(Results[[#This Row],[Life Expectancy]]+'1. Basic Information'!$F$7)))</f>
        <v/>
      </c>
      <c r="G132" s="74" t="str">
        <f>IF(Results[[#This Row],[I.D. Number ]]="","",(IF(LifeExpect[[#This Row],[ROUNDED]]-('1. Basic Information'!$F$7-DataCollect[[#This Row],[Installation Year]])&lt;0,0,LifeExpect[[#This Row],[ROUNDED]]-('1. Basic Information'!$F$7-DataCollect[[#This Row],[Installation Year]]))))</f>
        <v/>
      </c>
      <c r="H132" s="110" t="str">
        <f>IF(DataCollect[[#This Row],[Concerns]]="","",ConProb[[#This Row],[CoF]])</f>
        <v/>
      </c>
      <c r="I132" s="74" t="str">
        <f>IF(DataCollect[[#This Row],[Poor Reliability]]="","",ConProb[[#This Row],[PoF]])</f>
        <v/>
      </c>
      <c r="J132" s="110" t="str">
        <f t="shared" si="1"/>
        <v/>
      </c>
      <c r="K13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2" s="140" t="str" cm="1">
        <f t="array" ref="M13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3" spans="1:13" x14ac:dyDescent="0.3">
      <c r="A133" s="8" t="str">
        <f>DataCollect[[#This Row],[I.D. Number ]]</f>
        <v/>
      </c>
      <c r="B133" s="8" t="str">
        <f>IF(Results[[#This Row],[I.D. Number ]]="","",DataCollect[[#This Row],[Category]])</f>
        <v/>
      </c>
      <c r="C133" s="8" t="str">
        <f>IF(Results[[#This Row],[I.D. Number ]]="","", DataCollect[[#This Row],[Type]])</f>
        <v/>
      </c>
      <c r="D133" s="8" t="str">
        <f>IF(Results[[#This Row],[I.D. Number ]]="","", DataCollect[[#This Row],[Description]])</f>
        <v/>
      </c>
      <c r="E133" s="11" t="str">
        <f>IF(Results[[#This Row],[I.D. Number ]]="","",IF(DataCollect[[#This Row],[Installation Year]]="","",(Results[[#This Row],[Life Expectancy]]+'1. Basic Information'!$F$7)))&amp;IF(DataCollect[[#This Row],[Year Estimated?]]="Yes","±5","")</f>
        <v/>
      </c>
      <c r="F133" s="11" t="str">
        <f>IF(Results[[#This Row],[I.D. Number ]]="","",IF(DataCollect[[#This Row],[Installation Year]]="","",(Results[[#This Row],[Life Expectancy]]+'1. Basic Information'!$F$7)))</f>
        <v/>
      </c>
      <c r="G133" s="74" t="str">
        <f>IF(Results[[#This Row],[I.D. Number ]]="","",(IF(LifeExpect[[#This Row],[ROUNDED]]-('1. Basic Information'!$F$7-DataCollect[[#This Row],[Installation Year]])&lt;0,0,LifeExpect[[#This Row],[ROUNDED]]-('1. Basic Information'!$F$7-DataCollect[[#This Row],[Installation Year]]))))</f>
        <v/>
      </c>
      <c r="H133" s="110" t="str">
        <f>IF(DataCollect[[#This Row],[Concerns]]="","",ConProb[[#This Row],[CoF]])</f>
        <v/>
      </c>
      <c r="I133" s="74" t="str">
        <f>IF(DataCollect[[#This Row],[Poor Reliability]]="","",ConProb[[#This Row],[PoF]])</f>
        <v/>
      </c>
      <c r="J133" s="110" t="str">
        <f t="shared" ref="J133:J196" si="2">IF(H133="","",IF(I133="","",H133*I133))</f>
        <v/>
      </c>
      <c r="K13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3" s="140" t="str" cm="1">
        <f t="array" ref="M13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4" spans="1:13" x14ac:dyDescent="0.3">
      <c r="A134" s="8" t="str">
        <f>DataCollect[[#This Row],[I.D. Number ]]</f>
        <v/>
      </c>
      <c r="B134" s="8" t="str">
        <f>IF(Results[[#This Row],[I.D. Number ]]="","",DataCollect[[#This Row],[Category]])</f>
        <v/>
      </c>
      <c r="C134" s="8" t="str">
        <f>IF(Results[[#This Row],[I.D. Number ]]="","", DataCollect[[#This Row],[Type]])</f>
        <v/>
      </c>
      <c r="D134" s="8" t="str">
        <f>IF(Results[[#This Row],[I.D. Number ]]="","", DataCollect[[#This Row],[Description]])</f>
        <v/>
      </c>
      <c r="E134" s="11" t="str">
        <f>IF(Results[[#This Row],[I.D. Number ]]="","",IF(DataCollect[[#This Row],[Installation Year]]="","",(Results[[#This Row],[Life Expectancy]]+'1. Basic Information'!$F$7)))&amp;IF(DataCollect[[#This Row],[Year Estimated?]]="Yes","±5","")</f>
        <v/>
      </c>
      <c r="F134" s="11" t="str">
        <f>IF(Results[[#This Row],[I.D. Number ]]="","",IF(DataCollect[[#This Row],[Installation Year]]="","",(Results[[#This Row],[Life Expectancy]]+'1. Basic Information'!$F$7)))</f>
        <v/>
      </c>
      <c r="G134" s="74" t="str">
        <f>IF(Results[[#This Row],[I.D. Number ]]="","",(IF(LifeExpect[[#This Row],[ROUNDED]]-('1. Basic Information'!$F$7-DataCollect[[#This Row],[Installation Year]])&lt;0,0,LifeExpect[[#This Row],[ROUNDED]]-('1. Basic Information'!$F$7-DataCollect[[#This Row],[Installation Year]]))))</f>
        <v/>
      </c>
      <c r="H134" s="110" t="str">
        <f>IF(DataCollect[[#This Row],[Concerns]]="","",ConProb[[#This Row],[CoF]])</f>
        <v/>
      </c>
      <c r="I134" s="74" t="str">
        <f>IF(DataCollect[[#This Row],[Poor Reliability]]="","",ConProb[[#This Row],[PoF]])</f>
        <v/>
      </c>
      <c r="J134" s="110" t="str">
        <f t="shared" si="2"/>
        <v/>
      </c>
      <c r="K13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4" s="140" t="str" cm="1">
        <f t="array" ref="M13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5" spans="1:13" x14ac:dyDescent="0.3">
      <c r="A135" s="8" t="str">
        <f>DataCollect[[#This Row],[I.D. Number ]]</f>
        <v/>
      </c>
      <c r="B135" s="8" t="str">
        <f>IF(Results[[#This Row],[I.D. Number ]]="","",DataCollect[[#This Row],[Category]])</f>
        <v/>
      </c>
      <c r="C135" s="8" t="str">
        <f>IF(Results[[#This Row],[I.D. Number ]]="","", DataCollect[[#This Row],[Type]])</f>
        <v/>
      </c>
      <c r="D135" s="8" t="str">
        <f>IF(Results[[#This Row],[I.D. Number ]]="","", DataCollect[[#This Row],[Description]])</f>
        <v/>
      </c>
      <c r="E135" s="11" t="str">
        <f>IF(Results[[#This Row],[I.D. Number ]]="","",IF(DataCollect[[#This Row],[Installation Year]]="","",(Results[[#This Row],[Life Expectancy]]+'1. Basic Information'!$F$7)))&amp;IF(DataCollect[[#This Row],[Year Estimated?]]="Yes","±5","")</f>
        <v/>
      </c>
      <c r="F135" s="11" t="str">
        <f>IF(Results[[#This Row],[I.D. Number ]]="","",IF(DataCollect[[#This Row],[Installation Year]]="","",(Results[[#This Row],[Life Expectancy]]+'1. Basic Information'!$F$7)))</f>
        <v/>
      </c>
      <c r="G135" s="74" t="str">
        <f>IF(Results[[#This Row],[I.D. Number ]]="","",(IF(LifeExpect[[#This Row],[ROUNDED]]-('1. Basic Information'!$F$7-DataCollect[[#This Row],[Installation Year]])&lt;0,0,LifeExpect[[#This Row],[ROUNDED]]-('1. Basic Information'!$F$7-DataCollect[[#This Row],[Installation Year]]))))</f>
        <v/>
      </c>
      <c r="H135" s="110" t="str">
        <f>IF(DataCollect[[#This Row],[Concerns]]="","",ConProb[[#This Row],[CoF]])</f>
        <v/>
      </c>
      <c r="I135" s="74" t="str">
        <f>IF(DataCollect[[#This Row],[Poor Reliability]]="","",ConProb[[#This Row],[PoF]])</f>
        <v/>
      </c>
      <c r="J135" s="110" t="str">
        <f t="shared" si="2"/>
        <v/>
      </c>
      <c r="K13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5" s="140" t="str" cm="1">
        <f t="array" ref="M13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6" spans="1:13" x14ac:dyDescent="0.3">
      <c r="A136" s="8" t="str">
        <f>DataCollect[[#This Row],[I.D. Number ]]</f>
        <v/>
      </c>
      <c r="B136" s="8" t="str">
        <f>IF(Results[[#This Row],[I.D. Number ]]="","",DataCollect[[#This Row],[Category]])</f>
        <v/>
      </c>
      <c r="C136" s="8" t="str">
        <f>IF(Results[[#This Row],[I.D. Number ]]="","", DataCollect[[#This Row],[Type]])</f>
        <v/>
      </c>
      <c r="D136" s="8" t="str">
        <f>IF(Results[[#This Row],[I.D. Number ]]="","", DataCollect[[#This Row],[Description]])</f>
        <v/>
      </c>
      <c r="E136" s="11" t="str">
        <f>IF(Results[[#This Row],[I.D. Number ]]="","",IF(DataCollect[[#This Row],[Installation Year]]="","",(Results[[#This Row],[Life Expectancy]]+'1. Basic Information'!$F$7)))&amp;IF(DataCollect[[#This Row],[Year Estimated?]]="Yes","±5","")</f>
        <v/>
      </c>
      <c r="F136" s="11" t="str">
        <f>IF(Results[[#This Row],[I.D. Number ]]="","",IF(DataCollect[[#This Row],[Installation Year]]="","",(Results[[#This Row],[Life Expectancy]]+'1. Basic Information'!$F$7)))</f>
        <v/>
      </c>
      <c r="G136" s="74" t="str">
        <f>IF(Results[[#This Row],[I.D. Number ]]="","",(IF(LifeExpect[[#This Row],[ROUNDED]]-('1. Basic Information'!$F$7-DataCollect[[#This Row],[Installation Year]])&lt;0,0,LifeExpect[[#This Row],[ROUNDED]]-('1. Basic Information'!$F$7-DataCollect[[#This Row],[Installation Year]]))))</f>
        <v/>
      </c>
      <c r="H136" s="110" t="str">
        <f>IF(DataCollect[[#This Row],[Concerns]]="","",ConProb[[#This Row],[CoF]])</f>
        <v/>
      </c>
      <c r="I136" s="74" t="str">
        <f>IF(DataCollect[[#This Row],[Poor Reliability]]="","",ConProb[[#This Row],[PoF]])</f>
        <v/>
      </c>
      <c r="J136" s="110" t="str">
        <f t="shared" si="2"/>
        <v/>
      </c>
      <c r="K13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6" s="140" t="str" cm="1">
        <f t="array" ref="M13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7" spans="1:13" x14ac:dyDescent="0.3">
      <c r="A137" s="8" t="str">
        <f>DataCollect[[#This Row],[I.D. Number ]]</f>
        <v/>
      </c>
      <c r="B137" s="8" t="str">
        <f>IF(Results[[#This Row],[I.D. Number ]]="","",DataCollect[[#This Row],[Category]])</f>
        <v/>
      </c>
      <c r="C137" s="8" t="str">
        <f>IF(Results[[#This Row],[I.D. Number ]]="","", DataCollect[[#This Row],[Type]])</f>
        <v/>
      </c>
      <c r="D137" s="8" t="str">
        <f>IF(Results[[#This Row],[I.D. Number ]]="","", DataCollect[[#This Row],[Description]])</f>
        <v/>
      </c>
      <c r="E137" s="11" t="str">
        <f>IF(Results[[#This Row],[I.D. Number ]]="","",IF(DataCollect[[#This Row],[Installation Year]]="","",(Results[[#This Row],[Life Expectancy]]+'1. Basic Information'!$F$7)))&amp;IF(DataCollect[[#This Row],[Year Estimated?]]="Yes","±5","")</f>
        <v/>
      </c>
      <c r="F137" s="11" t="str">
        <f>IF(Results[[#This Row],[I.D. Number ]]="","",IF(DataCollect[[#This Row],[Installation Year]]="","",(Results[[#This Row],[Life Expectancy]]+'1. Basic Information'!$F$7)))</f>
        <v/>
      </c>
      <c r="G137" s="74" t="str">
        <f>IF(Results[[#This Row],[I.D. Number ]]="","",(IF(LifeExpect[[#This Row],[ROUNDED]]-('1. Basic Information'!$F$7-DataCollect[[#This Row],[Installation Year]])&lt;0,0,LifeExpect[[#This Row],[ROUNDED]]-('1. Basic Information'!$F$7-DataCollect[[#This Row],[Installation Year]]))))</f>
        <v/>
      </c>
      <c r="H137" s="110" t="str">
        <f>IF(DataCollect[[#This Row],[Concerns]]="","",ConProb[[#This Row],[CoF]])</f>
        <v/>
      </c>
      <c r="I137" s="74" t="str">
        <f>IF(DataCollect[[#This Row],[Poor Reliability]]="","",ConProb[[#This Row],[PoF]])</f>
        <v/>
      </c>
      <c r="J137" s="110" t="str">
        <f t="shared" si="2"/>
        <v/>
      </c>
      <c r="K13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7" s="140" t="str" cm="1">
        <f t="array" ref="M13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8" spans="1:13" x14ac:dyDescent="0.3">
      <c r="A138" s="8" t="str">
        <f>DataCollect[[#This Row],[I.D. Number ]]</f>
        <v/>
      </c>
      <c r="B138" s="8" t="str">
        <f>IF(Results[[#This Row],[I.D. Number ]]="","",DataCollect[[#This Row],[Category]])</f>
        <v/>
      </c>
      <c r="C138" s="8" t="str">
        <f>IF(Results[[#This Row],[I.D. Number ]]="","", DataCollect[[#This Row],[Type]])</f>
        <v/>
      </c>
      <c r="D138" s="8" t="str">
        <f>IF(Results[[#This Row],[I.D. Number ]]="","", DataCollect[[#This Row],[Description]])</f>
        <v/>
      </c>
      <c r="E138" s="11" t="str">
        <f>IF(Results[[#This Row],[I.D. Number ]]="","",IF(DataCollect[[#This Row],[Installation Year]]="","",(Results[[#This Row],[Life Expectancy]]+'1. Basic Information'!$F$7)))&amp;IF(DataCollect[[#This Row],[Year Estimated?]]="Yes","±5","")</f>
        <v/>
      </c>
      <c r="F138" s="11" t="str">
        <f>IF(Results[[#This Row],[I.D. Number ]]="","",IF(DataCollect[[#This Row],[Installation Year]]="","",(Results[[#This Row],[Life Expectancy]]+'1. Basic Information'!$F$7)))</f>
        <v/>
      </c>
      <c r="G138" s="74" t="str">
        <f>IF(Results[[#This Row],[I.D. Number ]]="","",(IF(LifeExpect[[#This Row],[ROUNDED]]-('1. Basic Information'!$F$7-DataCollect[[#This Row],[Installation Year]])&lt;0,0,LifeExpect[[#This Row],[ROUNDED]]-('1. Basic Information'!$F$7-DataCollect[[#This Row],[Installation Year]]))))</f>
        <v/>
      </c>
      <c r="H138" s="110" t="str">
        <f>IF(DataCollect[[#This Row],[Concerns]]="","",ConProb[[#This Row],[CoF]])</f>
        <v/>
      </c>
      <c r="I138" s="74" t="str">
        <f>IF(DataCollect[[#This Row],[Poor Reliability]]="","",ConProb[[#This Row],[PoF]])</f>
        <v/>
      </c>
      <c r="J138" s="110" t="str">
        <f t="shared" si="2"/>
        <v/>
      </c>
      <c r="K13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8" s="140" t="str" cm="1">
        <f t="array" ref="M13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39" spans="1:13" x14ac:dyDescent="0.3">
      <c r="A139" s="8" t="str">
        <f>DataCollect[[#This Row],[I.D. Number ]]</f>
        <v/>
      </c>
      <c r="B139" s="8" t="str">
        <f>IF(Results[[#This Row],[I.D. Number ]]="","",DataCollect[[#This Row],[Category]])</f>
        <v/>
      </c>
      <c r="C139" s="8" t="str">
        <f>IF(Results[[#This Row],[I.D. Number ]]="","", DataCollect[[#This Row],[Type]])</f>
        <v/>
      </c>
      <c r="D139" s="8" t="str">
        <f>IF(Results[[#This Row],[I.D. Number ]]="","", DataCollect[[#This Row],[Description]])</f>
        <v/>
      </c>
      <c r="E139" s="11" t="str">
        <f>IF(Results[[#This Row],[I.D. Number ]]="","",IF(DataCollect[[#This Row],[Installation Year]]="","",(Results[[#This Row],[Life Expectancy]]+'1. Basic Information'!$F$7)))&amp;IF(DataCollect[[#This Row],[Year Estimated?]]="Yes","±5","")</f>
        <v/>
      </c>
      <c r="F139" s="11" t="str">
        <f>IF(Results[[#This Row],[I.D. Number ]]="","",IF(DataCollect[[#This Row],[Installation Year]]="","",(Results[[#This Row],[Life Expectancy]]+'1. Basic Information'!$F$7)))</f>
        <v/>
      </c>
      <c r="G139" s="74" t="str">
        <f>IF(Results[[#This Row],[I.D. Number ]]="","",(IF(LifeExpect[[#This Row],[ROUNDED]]-('1. Basic Information'!$F$7-DataCollect[[#This Row],[Installation Year]])&lt;0,0,LifeExpect[[#This Row],[ROUNDED]]-('1. Basic Information'!$F$7-DataCollect[[#This Row],[Installation Year]]))))</f>
        <v/>
      </c>
      <c r="H139" s="110" t="str">
        <f>IF(DataCollect[[#This Row],[Concerns]]="","",ConProb[[#This Row],[CoF]])</f>
        <v/>
      </c>
      <c r="I139" s="74" t="str">
        <f>IF(DataCollect[[#This Row],[Poor Reliability]]="","",ConProb[[#This Row],[PoF]])</f>
        <v/>
      </c>
      <c r="J139" s="110" t="str">
        <f t="shared" si="2"/>
        <v/>
      </c>
      <c r="K13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3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39" s="140" t="str" cm="1">
        <f t="array" ref="M13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0" spans="1:13" x14ac:dyDescent="0.3">
      <c r="A140" s="8" t="str">
        <f>DataCollect[[#This Row],[I.D. Number ]]</f>
        <v/>
      </c>
      <c r="B140" s="8" t="str">
        <f>IF(Results[[#This Row],[I.D. Number ]]="","",DataCollect[[#This Row],[Category]])</f>
        <v/>
      </c>
      <c r="C140" s="8" t="str">
        <f>IF(Results[[#This Row],[I.D. Number ]]="","", DataCollect[[#This Row],[Type]])</f>
        <v/>
      </c>
      <c r="D140" s="8" t="str">
        <f>IF(Results[[#This Row],[I.D. Number ]]="","", DataCollect[[#This Row],[Description]])</f>
        <v/>
      </c>
      <c r="E140" s="11" t="str">
        <f>IF(Results[[#This Row],[I.D. Number ]]="","",IF(DataCollect[[#This Row],[Installation Year]]="","",(Results[[#This Row],[Life Expectancy]]+'1. Basic Information'!$F$7)))&amp;IF(DataCollect[[#This Row],[Year Estimated?]]="Yes","±5","")</f>
        <v/>
      </c>
      <c r="F140" s="11" t="str">
        <f>IF(Results[[#This Row],[I.D. Number ]]="","",IF(DataCollect[[#This Row],[Installation Year]]="","",(Results[[#This Row],[Life Expectancy]]+'1. Basic Information'!$F$7)))</f>
        <v/>
      </c>
      <c r="G140" s="74" t="str">
        <f>IF(Results[[#This Row],[I.D. Number ]]="","",(IF(LifeExpect[[#This Row],[ROUNDED]]-('1. Basic Information'!$F$7-DataCollect[[#This Row],[Installation Year]])&lt;0,0,LifeExpect[[#This Row],[ROUNDED]]-('1. Basic Information'!$F$7-DataCollect[[#This Row],[Installation Year]]))))</f>
        <v/>
      </c>
      <c r="H140" s="110" t="str">
        <f>IF(DataCollect[[#This Row],[Concerns]]="","",ConProb[[#This Row],[CoF]])</f>
        <v/>
      </c>
      <c r="I140" s="74" t="str">
        <f>IF(DataCollect[[#This Row],[Poor Reliability]]="","",ConProb[[#This Row],[PoF]])</f>
        <v/>
      </c>
      <c r="J140" s="110" t="str">
        <f t="shared" si="2"/>
        <v/>
      </c>
      <c r="K14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0" s="140" t="str" cm="1">
        <f t="array" ref="M14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1" spans="1:13" x14ac:dyDescent="0.3">
      <c r="A141" s="8" t="str">
        <f>DataCollect[[#This Row],[I.D. Number ]]</f>
        <v/>
      </c>
      <c r="B141" s="8" t="str">
        <f>IF(Results[[#This Row],[I.D. Number ]]="","",DataCollect[[#This Row],[Category]])</f>
        <v/>
      </c>
      <c r="C141" s="8" t="str">
        <f>IF(Results[[#This Row],[I.D. Number ]]="","", DataCollect[[#This Row],[Type]])</f>
        <v/>
      </c>
      <c r="D141" s="8" t="str">
        <f>IF(Results[[#This Row],[I.D. Number ]]="","", DataCollect[[#This Row],[Description]])</f>
        <v/>
      </c>
      <c r="E141" s="11" t="str">
        <f>IF(Results[[#This Row],[I.D. Number ]]="","",IF(DataCollect[[#This Row],[Installation Year]]="","",(Results[[#This Row],[Life Expectancy]]+'1. Basic Information'!$F$7)))&amp;IF(DataCollect[[#This Row],[Year Estimated?]]="Yes","±5","")</f>
        <v/>
      </c>
      <c r="F141" s="11" t="str">
        <f>IF(Results[[#This Row],[I.D. Number ]]="","",IF(DataCollect[[#This Row],[Installation Year]]="","",(Results[[#This Row],[Life Expectancy]]+'1. Basic Information'!$F$7)))</f>
        <v/>
      </c>
      <c r="G141" s="74" t="str">
        <f>IF(Results[[#This Row],[I.D. Number ]]="","",(IF(LifeExpect[[#This Row],[ROUNDED]]-('1. Basic Information'!$F$7-DataCollect[[#This Row],[Installation Year]])&lt;0,0,LifeExpect[[#This Row],[ROUNDED]]-('1. Basic Information'!$F$7-DataCollect[[#This Row],[Installation Year]]))))</f>
        <v/>
      </c>
      <c r="H141" s="110" t="str">
        <f>IF(DataCollect[[#This Row],[Concerns]]="","",ConProb[[#This Row],[CoF]])</f>
        <v/>
      </c>
      <c r="I141" s="74" t="str">
        <f>IF(DataCollect[[#This Row],[Poor Reliability]]="","",ConProb[[#This Row],[PoF]])</f>
        <v/>
      </c>
      <c r="J141" s="110" t="str">
        <f t="shared" si="2"/>
        <v/>
      </c>
      <c r="K14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1" s="140" t="str" cm="1">
        <f t="array" ref="M14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2" spans="1:13" x14ac:dyDescent="0.3">
      <c r="A142" s="8" t="str">
        <f>DataCollect[[#This Row],[I.D. Number ]]</f>
        <v/>
      </c>
      <c r="B142" s="8" t="str">
        <f>IF(Results[[#This Row],[I.D. Number ]]="","",DataCollect[[#This Row],[Category]])</f>
        <v/>
      </c>
      <c r="C142" s="8" t="str">
        <f>IF(Results[[#This Row],[I.D. Number ]]="","", DataCollect[[#This Row],[Type]])</f>
        <v/>
      </c>
      <c r="D142" s="8" t="str">
        <f>IF(Results[[#This Row],[I.D. Number ]]="","", DataCollect[[#This Row],[Description]])</f>
        <v/>
      </c>
      <c r="E142" s="11" t="str">
        <f>IF(Results[[#This Row],[I.D. Number ]]="","",IF(DataCollect[[#This Row],[Installation Year]]="","",(Results[[#This Row],[Life Expectancy]]+'1. Basic Information'!$F$7)))&amp;IF(DataCollect[[#This Row],[Year Estimated?]]="Yes","±5","")</f>
        <v/>
      </c>
      <c r="F142" s="11" t="str">
        <f>IF(Results[[#This Row],[I.D. Number ]]="","",IF(DataCollect[[#This Row],[Installation Year]]="","",(Results[[#This Row],[Life Expectancy]]+'1. Basic Information'!$F$7)))</f>
        <v/>
      </c>
      <c r="G142" s="74" t="str">
        <f>IF(Results[[#This Row],[I.D. Number ]]="","",(IF(LifeExpect[[#This Row],[ROUNDED]]-('1. Basic Information'!$F$7-DataCollect[[#This Row],[Installation Year]])&lt;0,0,LifeExpect[[#This Row],[ROUNDED]]-('1. Basic Information'!$F$7-DataCollect[[#This Row],[Installation Year]]))))</f>
        <v/>
      </c>
      <c r="H142" s="110" t="str">
        <f>IF(DataCollect[[#This Row],[Concerns]]="","",ConProb[[#This Row],[CoF]])</f>
        <v/>
      </c>
      <c r="I142" s="74" t="str">
        <f>IF(DataCollect[[#This Row],[Poor Reliability]]="","",ConProb[[#This Row],[PoF]])</f>
        <v/>
      </c>
      <c r="J142" s="110" t="str">
        <f t="shared" si="2"/>
        <v/>
      </c>
      <c r="K14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2" s="140" t="str" cm="1">
        <f t="array" ref="M14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3" spans="1:13" x14ac:dyDescent="0.3">
      <c r="A143" s="8" t="str">
        <f>DataCollect[[#This Row],[I.D. Number ]]</f>
        <v/>
      </c>
      <c r="B143" s="8" t="str">
        <f>IF(Results[[#This Row],[I.D. Number ]]="","",DataCollect[[#This Row],[Category]])</f>
        <v/>
      </c>
      <c r="C143" s="8" t="str">
        <f>IF(Results[[#This Row],[I.D. Number ]]="","", DataCollect[[#This Row],[Type]])</f>
        <v/>
      </c>
      <c r="D143" s="8" t="str">
        <f>IF(Results[[#This Row],[I.D. Number ]]="","", DataCollect[[#This Row],[Description]])</f>
        <v/>
      </c>
      <c r="E143" s="11" t="str">
        <f>IF(Results[[#This Row],[I.D. Number ]]="","",IF(DataCollect[[#This Row],[Installation Year]]="","",(Results[[#This Row],[Life Expectancy]]+'1. Basic Information'!$F$7)))&amp;IF(DataCollect[[#This Row],[Year Estimated?]]="Yes","±5","")</f>
        <v/>
      </c>
      <c r="F143" s="11" t="str">
        <f>IF(Results[[#This Row],[I.D. Number ]]="","",IF(DataCollect[[#This Row],[Installation Year]]="","",(Results[[#This Row],[Life Expectancy]]+'1. Basic Information'!$F$7)))</f>
        <v/>
      </c>
      <c r="G143" s="74" t="str">
        <f>IF(Results[[#This Row],[I.D. Number ]]="","",(IF(LifeExpect[[#This Row],[ROUNDED]]-('1. Basic Information'!$F$7-DataCollect[[#This Row],[Installation Year]])&lt;0,0,LifeExpect[[#This Row],[ROUNDED]]-('1. Basic Information'!$F$7-DataCollect[[#This Row],[Installation Year]]))))</f>
        <v/>
      </c>
      <c r="H143" s="110" t="str">
        <f>IF(DataCollect[[#This Row],[Concerns]]="","",ConProb[[#This Row],[CoF]])</f>
        <v/>
      </c>
      <c r="I143" s="74" t="str">
        <f>IF(DataCollect[[#This Row],[Poor Reliability]]="","",ConProb[[#This Row],[PoF]])</f>
        <v/>
      </c>
      <c r="J143" s="110" t="str">
        <f t="shared" si="2"/>
        <v/>
      </c>
      <c r="K14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3" s="140" t="str" cm="1">
        <f t="array" ref="M14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4" spans="1:13" x14ac:dyDescent="0.3">
      <c r="A144" s="8" t="str">
        <f>DataCollect[[#This Row],[I.D. Number ]]</f>
        <v/>
      </c>
      <c r="B144" s="8" t="str">
        <f>IF(Results[[#This Row],[I.D. Number ]]="","",DataCollect[[#This Row],[Category]])</f>
        <v/>
      </c>
      <c r="C144" s="8" t="str">
        <f>IF(Results[[#This Row],[I.D. Number ]]="","", DataCollect[[#This Row],[Type]])</f>
        <v/>
      </c>
      <c r="D144" s="8" t="str">
        <f>IF(Results[[#This Row],[I.D. Number ]]="","", DataCollect[[#This Row],[Description]])</f>
        <v/>
      </c>
      <c r="E144" s="11" t="str">
        <f>IF(Results[[#This Row],[I.D. Number ]]="","",IF(DataCollect[[#This Row],[Installation Year]]="","",(Results[[#This Row],[Life Expectancy]]+'1. Basic Information'!$F$7)))&amp;IF(DataCollect[[#This Row],[Year Estimated?]]="Yes","±5","")</f>
        <v/>
      </c>
      <c r="F144" s="11" t="str">
        <f>IF(Results[[#This Row],[I.D. Number ]]="","",IF(DataCollect[[#This Row],[Installation Year]]="","",(Results[[#This Row],[Life Expectancy]]+'1. Basic Information'!$F$7)))</f>
        <v/>
      </c>
      <c r="G144" s="74" t="str">
        <f>IF(Results[[#This Row],[I.D. Number ]]="","",(IF(LifeExpect[[#This Row],[ROUNDED]]-('1. Basic Information'!$F$7-DataCollect[[#This Row],[Installation Year]])&lt;0,0,LifeExpect[[#This Row],[ROUNDED]]-('1. Basic Information'!$F$7-DataCollect[[#This Row],[Installation Year]]))))</f>
        <v/>
      </c>
      <c r="H144" s="110" t="str">
        <f>IF(DataCollect[[#This Row],[Concerns]]="","",ConProb[[#This Row],[CoF]])</f>
        <v/>
      </c>
      <c r="I144" s="74" t="str">
        <f>IF(DataCollect[[#This Row],[Poor Reliability]]="","",ConProb[[#This Row],[PoF]])</f>
        <v/>
      </c>
      <c r="J144" s="110" t="str">
        <f t="shared" si="2"/>
        <v/>
      </c>
      <c r="K14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4" s="140" t="str" cm="1">
        <f t="array" ref="M14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5" spans="1:13" x14ac:dyDescent="0.3">
      <c r="A145" s="8" t="str">
        <f>DataCollect[[#This Row],[I.D. Number ]]</f>
        <v/>
      </c>
      <c r="B145" s="8" t="str">
        <f>IF(Results[[#This Row],[I.D. Number ]]="","",DataCollect[[#This Row],[Category]])</f>
        <v/>
      </c>
      <c r="C145" s="8" t="str">
        <f>IF(Results[[#This Row],[I.D. Number ]]="","", DataCollect[[#This Row],[Type]])</f>
        <v/>
      </c>
      <c r="D145" s="8" t="str">
        <f>IF(Results[[#This Row],[I.D. Number ]]="","", DataCollect[[#This Row],[Description]])</f>
        <v/>
      </c>
      <c r="E145" s="11" t="str">
        <f>IF(Results[[#This Row],[I.D. Number ]]="","",IF(DataCollect[[#This Row],[Installation Year]]="","",(Results[[#This Row],[Life Expectancy]]+'1. Basic Information'!$F$7)))&amp;IF(DataCollect[[#This Row],[Year Estimated?]]="Yes","±5","")</f>
        <v/>
      </c>
      <c r="F145" s="11" t="str">
        <f>IF(Results[[#This Row],[I.D. Number ]]="","",IF(DataCollect[[#This Row],[Installation Year]]="","",(Results[[#This Row],[Life Expectancy]]+'1. Basic Information'!$F$7)))</f>
        <v/>
      </c>
      <c r="G145" s="74" t="str">
        <f>IF(Results[[#This Row],[I.D. Number ]]="","",(IF(LifeExpect[[#This Row],[ROUNDED]]-('1. Basic Information'!$F$7-DataCollect[[#This Row],[Installation Year]])&lt;0,0,LifeExpect[[#This Row],[ROUNDED]]-('1. Basic Information'!$F$7-DataCollect[[#This Row],[Installation Year]]))))</f>
        <v/>
      </c>
      <c r="H145" s="110" t="str">
        <f>IF(DataCollect[[#This Row],[Concerns]]="","",ConProb[[#This Row],[CoF]])</f>
        <v/>
      </c>
      <c r="I145" s="74" t="str">
        <f>IF(DataCollect[[#This Row],[Poor Reliability]]="","",ConProb[[#This Row],[PoF]])</f>
        <v/>
      </c>
      <c r="J145" s="110" t="str">
        <f t="shared" si="2"/>
        <v/>
      </c>
      <c r="K14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5" s="140" t="str" cm="1">
        <f t="array" ref="M14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6" spans="1:13" x14ac:dyDescent="0.3">
      <c r="A146" s="8" t="str">
        <f>DataCollect[[#This Row],[I.D. Number ]]</f>
        <v/>
      </c>
      <c r="B146" s="8" t="str">
        <f>IF(Results[[#This Row],[I.D. Number ]]="","",DataCollect[[#This Row],[Category]])</f>
        <v/>
      </c>
      <c r="C146" s="8" t="str">
        <f>IF(Results[[#This Row],[I.D. Number ]]="","", DataCollect[[#This Row],[Type]])</f>
        <v/>
      </c>
      <c r="D146" s="8" t="str">
        <f>IF(Results[[#This Row],[I.D. Number ]]="","", DataCollect[[#This Row],[Description]])</f>
        <v/>
      </c>
      <c r="E146" s="11" t="str">
        <f>IF(Results[[#This Row],[I.D. Number ]]="","",IF(DataCollect[[#This Row],[Installation Year]]="","",(Results[[#This Row],[Life Expectancy]]+'1. Basic Information'!$F$7)))&amp;IF(DataCollect[[#This Row],[Year Estimated?]]="Yes","±5","")</f>
        <v/>
      </c>
      <c r="F146" s="11" t="str">
        <f>IF(Results[[#This Row],[I.D. Number ]]="","",IF(DataCollect[[#This Row],[Installation Year]]="","",(Results[[#This Row],[Life Expectancy]]+'1. Basic Information'!$F$7)))</f>
        <v/>
      </c>
      <c r="G146" s="74" t="str">
        <f>IF(Results[[#This Row],[I.D. Number ]]="","",(IF(LifeExpect[[#This Row],[ROUNDED]]-('1. Basic Information'!$F$7-DataCollect[[#This Row],[Installation Year]])&lt;0,0,LifeExpect[[#This Row],[ROUNDED]]-('1. Basic Information'!$F$7-DataCollect[[#This Row],[Installation Year]]))))</f>
        <v/>
      </c>
      <c r="H146" s="110" t="str">
        <f>IF(DataCollect[[#This Row],[Concerns]]="","",ConProb[[#This Row],[CoF]])</f>
        <v/>
      </c>
      <c r="I146" s="74" t="str">
        <f>IF(DataCollect[[#This Row],[Poor Reliability]]="","",ConProb[[#This Row],[PoF]])</f>
        <v/>
      </c>
      <c r="J146" s="110" t="str">
        <f t="shared" si="2"/>
        <v/>
      </c>
      <c r="K14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6" s="140" t="str" cm="1">
        <f t="array" ref="M14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7" spans="1:13" x14ac:dyDescent="0.3">
      <c r="A147" s="8" t="str">
        <f>DataCollect[[#This Row],[I.D. Number ]]</f>
        <v/>
      </c>
      <c r="B147" s="8" t="str">
        <f>IF(Results[[#This Row],[I.D. Number ]]="","",DataCollect[[#This Row],[Category]])</f>
        <v/>
      </c>
      <c r="C147" s="8" t="str">
        <f>IF(Results[[#This Row],[I.D. Number ]]="","", DataCollect[[#This Row],[Type]])</f>
        <v/>
      </c>
      <c r="D147" s="8" t="str">
        <f>IF(Results[[#This Row],[I.D. Number ]]="","", DataCollect[[#This Row],[Description]])</f>
        <v/>
      </c>
      <c r="E147" s="11" t="str">
        <f>IF(Results[[#This Row],[I.D. Number ]]="","",IF(DataCollect[[#This Row],[Installation Year]]="","",(Results[[#This Row],[Life Expectancy]]+'1. Basic Information'!$F$7)))&amp;IF(DataCollect[[#This Row],[Year Estimated?]]="Yes","±5","")</f>
        <v/>
      </c>
      <c r="F147" s="11" t="str">
        <f>IF(Results[[#This Row],[I.D. Number ]]="","",IF(DataCollect[[#This Row],[Installation Year]]="","",(Results[[#This Row],[Life Expectancy]]+'1. Basic Information'!$F$7)))</f>
        <v/>
      </c>
      <c r="G147" s="74" t="str">
        <f>IF(Results[[#This Row],[I.D. Number ]]="","",(IF(LifeExpect[[#This Row],[ROUNDED]]-('1. Basic Information'!$F$7-DataCollect[[#This Row],[Installation Year]])&lt;0,0,LifeExpect[[#This Row],[ROUNDED]]-('1. Basic Information'!$F$7-DataCollect[[#This Row],[Installation Year]]))))</f>
        <v/>
      </c>
      <c r="H147" s="110" t="str">
        <f>IF(DataCollect[[#This Row],[Concerns]]="","",ConProb[[#This Row],[CoF]])</f>
        <v/>
      </c>
      <c r="I147" s="74" t="str">
        <f>IF(DataCollect[[#This Row],[Poor Reliability]]="","",ConProb[[#This Row],[PoF]])</f>
        <v/>
      </c>
      <c r="J147" s="110" t="str">
        <f t="shared" si="2"/>
        <v/>
      </c>
      <c r="K14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7" s="140" t="str" cm="1">
        <f t="array" ref="M14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8" spans="1:13" x14ac:dyDescent="0.3">
      <c r="A148" s="8" t="str">
        <f>DataCollect[[#This Row],[I.D. Number ]]</f>
        <v/>
      </c>
      <c r="B148" s="8" t="str">
        <f>IF(Results[[#This Row],[I.D. Number ]]="","",DataCollect[[#This Row],[Category]])</f>
        <v/>
      </c>
      <c r="C148" s="8" t="str">
        <f>IF(Results[[#This Row],[I.D. Number ]]="","", DataCollect[[#This Row],[Type]])</f>
        <v/>
      </c>
      <c r="D148" s="8" t="str">
        <f>IF(Results[[#This Row],[I.D. Number ]]="","", DataCollect[[#This Row],[Description]])</f>
        <v/>
      </c>
      <c r="E148" s="11" t="str">
        <f>IF(Results[[#This Row],[I.D. Number ]]="","",IF(DataCollect[[#This Row],[Installation Year]]="","",(Results[[#This Row],[Life Expectancy]]+'1. Basic Information'!$F$7)))&amp;IF(DataCollect[[#This Row],[Year Estimated?]]="Yes","±5","")</f>
        <v/>
      </c>
      <c r="F148" s="11" t="str">
        <f>IF(Results[[#This Row],[I.D. Number ]]="","",IF(DataCollect[[#This Row],[Installation Year]]="","",(Results[[#This Row],[Life Expectancy]]+'1. Basic Information'!$F$7)))</f>
        <v/>
      </c>
      <c r="G148" s="74" t="str">
        <f>IF(Results[[#This Row],[I.D. Number ]]="","",(IF(LifeExpect[[#This Row],[ROUNDED]]-('1. Basic Information'!$F$7-DataCollect[[#This Row],[Installation Year]])&lt;0,0,LifeExpect[[#This Row],[ROUNDED]]-('1. Basic Information'!$F$7-DataCollect[[#This Row],[Installation Year]]))))</f>
        <v/>
      </c>
      <c r="H148" s="110" t="str">
        <f>IF(DataCollect[[#This Row],[Concerns]]="","",ConProb[[#This Row],[CoF]])</f>
        <v/>
      </c>
      <c r="I148" s="74" t="str">
        <f>IF(DataCollect[[#This Row],[Poor Reliability]]="","",ConProb[[#This Row],[PoF]])</f>
        <v/>
      </c>
      <c r="J148" s="110" t="str">
        <f t="shared" si="2"/>
        <v/>
      </c>
      <c r="K14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8" s="140" t="str" cm="1">
        <f t="array" ref="M14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49" spans="1:13" x14ac:dyDescent="0.3">
      <c r="A149" s="8" t="str">
        <f>DataCollect[[#This Row],[I.D. Number ]]</f>
        <v/>
      </c>
      <c r="B149" s="8" t="str">
        <f>IF(Results[[#This Row],[I.D. Number ]]="","",DataCollect[[#This Row],[Category]])</f>
        <v/>
      </c>
      <c r="C149" s="8" t="str">
        <f>IF(Results[[#This Row],[I.D. Number ]]="","", DataCollect[[#This Row],[Type]])</f>
        <v/>
      </c>
      <c r="D149" s="8" t="str">
        <f>IF(Results[[#This Row],[I.D. Number ]]="","", DataCollect[[#This Row],[Description]])</f>
        <v/>
      </c>
      <c r="E149" s="11" t="str">
        <f>IF(Results[[#This Row],[I.D. Number ]]="","",IF(DataCollect[[#This Row],[Installation Year]]="","",(Results[[#This Row],[Life Expectancy]]+'1. Basic Information'!$F$7)))&amp;IF(DataCollect[[#This Row],[Year Estimated?]]="Yes","±5","")</f>
        <v/>
      </c>
      <c r="F149" s="11" t="str">
        <f>IF(Results[[#This Row],[I.D. Number ]]="","",IF(DataCollect[[#This Row],[Installation Year]]="","",(Results[[#This Row],[Life Expectancy]]+'1. Basic Information'!$F$7)))</f>
        <v/>
      </c>
      <c r="G149" s="74" t="str">
        <f>IF(Results[[#This Row],[I.D. Number ]]="","",(IF(LifeExpect[[#This Row],[ROUNDED]]-('1. Basic Information'!$F$7-DataCollect[[#This Row],[Installation Year]])&lt;0,0,LifeExpect[[#This Row],[ROUNDED]]-('1. Basic Information'!$F$7-DataCollect[[#This Row],[Installation Year]]))))</f>
        <v/>
      </c>
      <c r="H149" s="110" t="str">
        <f>IF(DataCollect[[#This Row],[Concerns]]="","",ConProb[[#This Row],[CoF]])</f>
        <v/>
      </c>
      <c r="I149" s="74" t="str">
        <f>IF(DataCollect[[#This Row],[Poor Reliability]]="","",ConProb[[#This Row],[PoF]])</f>
        <v/>
      </c>
      <c r="J149" s="110" t="str">
        <f t="shared" si="2"/>
        <v/>
      </c>
      <c r="K14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4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49" s="140" t="str" cm="1">
        <f t="array" ref="M14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0" spans="1:13" x14ac:dyDescent="0.3">
      <c r="A150" s="8" t="str">
        <f>DataCollect[[#This Row],[I.D. Number ]]</f>
        <v/>
      </c>
      <c r="B150" s="8" t="str">
        <f>IF(Results[[#This Row],[I.D. Number ]]="","",DataCollect[[#This Row],[Category]])</f>
        <v/>
      </c>
      <c r="C150" s="8" t="str">
        <f>IF(Results[[#This Row],[I.D. Number ]]="","", DataCollect[[#This Row],[Type]])</f>
        <v/>
      </c>
      <c r="D150" s="8" t="str">
        <f>IF(Results[[#This Row],[I.D. Number ]]="","", DataCollect[[#This Row],[Description]])</f>
        <v/>
      </c>
      <c r="E150" s="11" t="str">
        <f>IF(Results[[#This Row],[I.D. Number ]]="","",IF(DataCollect[[#This Row],[Installation Year]]="","",(Results[[#This Row],[Life Expectancy]]+'1. Basic Information'!$F$7)))&amp;IF(DataCollect[[#This Row],[Year Estimated?]]="Yes","±5","")</f>
        <v/>
      </c>
      <c r="F150" s="11" t="str">
        <f>IF(Results[[#This Row],[I.D. Number ]]="","",IF(DataCollect[[#This Row],[Installation Year]]="","",(Results[[#This Row],[Life Expectancy]]+'1. Basic Information'!$F$7)))</f>
        <v/>
      </c>
      <c r="G150" s="74" t="str">
        <f>IF(Results[[#This Row],[I.D. Number ]]="","",(IF(LifeExpect[[#This Row],[ROUNDED]]-('1. Basic Information'!$F$7-DataCollect[[#This Row],[Installation Year]])&lt;0,0,LifeExpect[[#This Row],[ROUNDED]]-('1. Basic Information'!$F$7-DataCollect[[#This Row],[Installation Year]]))))</f>
        <v/>
      </c>
      <c r="H150" s="110" t="str">
        <f>IF(DataCollect[[#This Row],[Concerns]]="","",ConProb[[#This Row],[CoF]])</f>
        <v/>
      </c>
      <c r="I150" s="74" t="str">
        <f>IF(DataCollect[[#This Row],[Poor Reliability]]="","",ConProb[[#This Row],[PoF]])</f>
        <v/>
      </c>
      <c r="J150" s="110" t="str">
        <f t="shared" si="2"/>
        <v/>
      </c>
      <c r="K15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0" s="140" t="str" cm="1">
        <f t="array" ref="M15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1" spans="1:13" x14ac:dyDescent="0.3">
      <c r="A151" s="8" t="str">
        <f>DataCollect[[#This Row],[I.D. Number ]]</f>
        <v/>
      </c>
      <c r="B151" s="8" t="str">
        <f>IF(Results[[#This Row],[I.D. Number ]]="","",DataCollect[[#This Row],[Category]])</f>
        <v/>
      </c>
      <c r="C151" s="8" t="str">
        <f>IF(Results[[#This Row],[I.D. Number ]]="","", DataCollect[[#This Row],[Type]])</f>
        <v/>
      </c>
      <c r="D151" s="8" t="str">
        <f>IF(Results[[#This Row],[I.D. Number ]]="","", DataCollect[[#This Row],[Description]])</f>
        <v/>
      </c>
      <c r="E151" s="11" t="str">
        <f>IF(Results[[#This Row],[I.D. Number ]]="","",IF(DataCollect[[#This Row],[Installation Year]]="","",(Results[[#This Row],[Life Expectancy]]+'1. Basic Information'!$F$7)))&amp;IF(DataCollect[[#This Row],[Year Estimated?]]="Yes","±5","")</f>
        <v/>
      </c>
      <c r="F151" s="11" t="str">
        <f>IF(Results[[#This Row],[I.D. Number ]]="","",IF(DataCollect[[#This Row],[Installation Year]]="","",(Results[[#This Row],[Life Expectancy]]+'1. Basic Information'!$F$7)))</f>
        <v/>
      </c>
      <c r="G151" s="74" t="str">
        <f>IF(Results[[#This Row],[I.D. Number ]]="","",(IF(LifeExpect[[#This Row],[ROUNDED]]-('1. Basic Information'!$F$7-DataCollect[[#This Row],[Installation Year]])&lt;0,0,LifeExpect[[#This Row],[ROUNDED]]-('1. Basic Information'!$F$7-DataCollect[[#This Row],[Installation Year]]))))</f>
        <v/>
      </c>
      <c r="H151" s="110" t="str">
        <f>IF(DataCollect[[#This Row],[Concerns]]="","",ConProb[[#This Row],[CoF]])</f>
        <v/>
      </c>
      <c r="I151" s="74" t="str">
        <f>IF(DataCollect[[#This Row],[Poor Reliability]]="","",ConProb[[#This Row],[PoF]])</f>
        <v/>
      </c>
      <c r="J151" s="110" t="str">
        <f t="shared" si="2"/>
        <v/>
      </c>
      <c r="K15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1" s="140" t="str" cm="1">
        <f t="array" ref="M15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2" spans="1:13" x14ac:dyDescent="0.3">
      <c r="A152" s="8" t="str">
        <f>DataCollect[[#This Row],[I.D. Number ]]</f>
        <v/>
      </c>
      <c r="B152" s="8" t="str">
        <f>IF(Results[[#This Row],[I.D. Number ]]="","",DataCollect[[#This Row],[Category]])</f>
        <v/>
      </c>
      <c r="C152" s="8" t="str">
        <f>IF(Results[[#This Row],[I.D. Number ]]="","", DataCollect[[#This Row],[Type]])</f>
        <v/>
      </c>
      <c r="D152" s="8" t="str">
        <f>IF(Results[[#This Row],[I.D. Number ]]="","", DataCollect[[#This Row],[Description]])</f>
        <v/>
      </c>
      <c r="E152" s="11" t="str">
        <f>IF(Results[[#This Row],[I.D. Number ]]="","",IF(DataCollect[[#This Row],[Installation Year]]="","",(Results[[#This Row],[Life Expectancy]]+'1. Basic Information'!$F$7)))&amp;IF(DataCollect[[#This Row],[Year Estimated?]]="Yes","±5","")</f>
        <v/>
      </c>
      <c r="F152" s="11" t="str">
        <f>IF(Results[[#This Row],[I.D. Number ]]="","",IF(DataCollect[[#This Row],[Installation Year]]="","",(Results[[#This Row],[Life Expectancy]]+'1. Basic Information'!$F$7)))</f>
        <v/>
      </c>
      <c r="G152" s="74" t="str">
        <f>IF(Results[[#This Row],[I.D. Number ]]="","",(IF(LifeExpect[[#This Row],[ROUNDED]]-('1. Basic Information'!$F$7-DataCollect[[#This Row],[Installation Year]])&lt;0,0,LifeExpect[[#This Row],[ROUNDED]]-('1. Basic Information'!$F$7-DataCollect[[#This Row],[Installation Year]]))))</f>
        <v/>
      </c>
      <c r="H152" s="110" t="str">
        <f>IF(DataCollect[[#This Row],[Concerns]]="","",ConProb[[#This Row],[CoF]])</f>
        <v/>
      </c>
      <c r="I152" s="74" t="str">
        <f>IF(DataCollect[[#This Row],[Poor Reliability]]="","",ConProb[[#This Row],[PoF]])</f>
        <v/>
      </c>
      <c r="J152" s="110" t="str">
        <f t="shared" si="2"/>
        <v/>
      </c>
      <c r="K15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2" s="140" t="str" cm="1">
        <f t="array" ref="M15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3" spans="1:13" x14ac:dyDescent="0.3">
      <c r="A153" s="8" t="str">
        <f>DataCollect[[#This Row],[I.D. Number ]]</f>
        <v/>
      </c>
      <c r="B153" s="8" t="str">
        <f>IF(Results[[#This Row],[I.D. Number ]]="","",DataCollect[[#This Row],[Category]])</f>
        <v/>
      </c>
      <c r="C153" s="8" t="str">
        <f>IF(Results[[#This Row],[I.D. Number ]]="","", DataCollect[[#This Row],[Type]])</f>
        <v/>
      </c>
      <c r="D153" s="8" t="str">
        <f>IF(Results[[#This Row],[I.D. Number ]]="","", DataCollect[[#This Row],[Description]])</f>
        <v/>
      </c>
      <c r="E153" s="11" t="str">
        <f>IF(Results[[#This Row],[I.D. Number ]]="","",IF(DataCollect[[#This Row],[Installation Year]]="","",(Results[[#This Row],[Life Expectancy]]+'1. Basic Information'!$F$7)))&amp;IF(DataCollect[[#This Row],[Year Estimated?]]="Yes","±5","")</f>
        <v/>
      </c>
      <c r="F153" s="11" t="str">
        <f>IF(Results[[#This Row],[I.D. Number ]]="","",IF(DataCollect[[#This Row],[Installation Year]]="","",(Results[[#This Row],[Life Expectancy]]+'1. Basic Information'!$F$7)))</f>
        <v/>
      </c>
      <c r="G153" s="74" t="str">
        <f>IF(Results[[#This Row],[I.D. Number ]]="","",(IF(LifeExpect[[#This Row],[ROUNDED]]-('1. Basic Information'!$F$7-DataCollect[[#This Row],[Installation Year]])&lt;0,0,LifeExpect[[#This Row],[ROUNDED]]-('1. Basic Information'!$F$7-DataCollect[[#This Row],[Installation Year]]))))</f>
        <v/>
      </c>
      <c r="H153" s="110" t="str">
        <f>IF(DataCollect[[#This Row],[Concerns]]="","",ConProb[[#This Row],[CoF]])</f>
        <v/>
      </c>
      <c r="I153" s="74" t="str">
        <f>IF(DataCollect[[#This Row],[Poor Reliability]]="","",ConProb[[#This Row],[PoF]])</f>
        <v/>
      </c>
      <c r="J153" s="110" t="str">
        <f t="shared" si="2"/>
        <v/>
      </c>
      <c r="K15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3" s="140" t="str" cm="1">
        <f t="array" ref="M15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4" spans="1:13" x14ac:dyDescent="0.3">
      <c r="A154" s="8" t="str">
        <f>DataCollect[[#This Row],[I.D. Number ]]</f>
        <v/>
      </c>
      <c r="B154" s="8" t="str">
        <f>IF(Results[[#This Row],[I.D. Number ]]="","",DataCollect[[#This Row],[Category]])</f>
        <v/>
      </c>
      <c r="C154" s="8" t="str">
        <f>IF(Results[[#This Row],[I.D. Number ]]="","", DataCollect[[#This Row],[Type]])</f>
        <v/>
      </c>
      <c r="D154" s="8" t="str">
        <f>IF(Results[[#This Row],[I.D. Number ]]="","", DataCollect[[#This Row],[Description]])</f>
        <v/>
      </c>
      <c r="E154" s="11" t="str">
        <f>IF(Results[[#This Row],[I.D. Number ]]="","",IF(DataCollect[[#This Row],[Installation Year]]="","",(Results[[#This Row],[Life Expectancy]]+'1. Basic Information'!$F$7)))&amp;IF(DataCollect[[#This Row],[Year Estimated?]]="Yes","±5","")</f>
        <v/>
      </c>
      <c r="F154" s="11" t="str">
        <f>IF(Results[[#This Row],[I.D. Number ]]="","",IF(DataCollect[[#This Row],[Installation Year]]="","",(Results[[#This Row],[Life Expectancy]]+'1. Basic Information'!$F$7)))</f>
        <v/>
      </c>
      <c r="G154" s="74" t="str">
        <f>IF(Results[[#This Row],[I.D. Number ]]="","",(IF(LifeExpect[[#This Row],[ROUNDED]]-('1. Basic Information'!$F$7-DataCollect[[#This Row],[Installation Year]])&lt;0,0,LifeExpect[[#This Row],[ROUNDED]]-('1. Basic Information'!$F$7-DataCollect[[#This Row],[Installation Year]]))))</f>
        <v/>
      </c>
      <c r="H154" s="110" t="str">
        <f>IF(DataCollect[[#This Row],[Concerns]]="","",ConProb[[#This Row],[CoF]])</f>
        <v/>
      </c>
      <c r="I154" s="74" t="str">
        <f>IF(DataCollect[[#This Row],[Poor Reliability]]="","",ConProb[[#This Row],[PoF]])</f>
        <v/>
      </c>
      <c r="J154" s="110" t="str">
        <f t="shared" si="2"/>
        <v/>
      </c>
      <c r="K15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4" s="140" t="str" cm="1">
        <f t="array" ref="M15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5" spans="1:13" x14ac:dyDescent="0.3">
      <c r="A155" s="8" t="str">
        <f>DataCollect[[#This Row],[I.D. Number ]]</f>
        <v/>
      </c>
      <c r="B155" s="8" t="str">
        <f>IF(Results[[#This Row],[I.D. Number ]]="","",DataCollect[[#This Row],[Category]])</f>
        <v/>
      </c>
      <c r="C155" s="8" t="str">
        <f>IF(Results[[#This Row],[I.D. Number ]]="","", DataCollect[[#This Row],[Type]])</f>
        <v/>
      </c>
      <c r="D155" s="8" t="str">
        <f>IF(Results[[#This Row],[I.D. Number ]]="","", DataCollect[[#This Row],[Description]])</f>
        <v/>
      </c>
      <c r="E155" s="11" t="str">
        <f>IF(Results[[#This Row],[I.D. Number ]]="","",IF(DataCollect[[#This Row],[Installation Year]]="","",(Results[[#This Row],[Life Expectancy]]+'1. Basic Information'!$F$7)))&amp;IF(DataCollect[[#This Row],[Year Estimated?]]="Yes","±5","")</f>
        <v/>
      </c>
      <c r="F155" s="11" t="str">
        <f>IF(Results[[#This Row],[I.D. Number ]]="","",IF(DataCollect[[#This Row],[Installation Year]]="","",(Results[[#This Row],[Life Expectancy]]+'1. Basic Information'!$F$7)))</f>
        <v/>
      </c>
      <c r="G155" s="74" t="str">
        <f>IF(Results[[#This Row],[I.D. Number ]]="","",(IF(LifeExpect[[#This Row],[ROUNDED]]-('1. Basic Information'!$F$7-DataCollect[[#This Row],[Installation Year]])&lt;0,0,LifeExpect[[#This Row],[ROUNDED]]-('1. Basic Information'!$F$7-DataCollect[[#This Row],[Installation Year]]))))</f>
        <v/>
      </c>
      <c r="H155" s="110" t="str">
        <f>IF(DataCollect[[#This Row],[Concerns]]="","",ConProb[[#This Row],[CoF]])</f>
        <v/>
      </c>
      <c r="I155" s="74" t="str">
        <f>IF(DataCollect[[#This Row],[Poor Reliability]]="","",ConProb[[#This Row],[PoF]])</f>
        <v/>
      </c>
      <c r="J155" s="110" t="str">
        <f t="shared" si="2"/>
        <v/>
      </c>
      <c r="K15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5" s="140" t="str" cm="1">
        <f t="array" ref="M15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6" spans="1:13" x14ac:dyDescent="0.3">
      <c r="A156" s="8" t="str">
        <f>DataCollect[[#This Row],[I.D. Number ]]</f>
        <v/>
      </c>
      <c r="B156" s="8" t="str">
        <f>IF(Results[[#This Row],[I.D. Number ]]="","",DataCollect[[#This Row],[Category]])</f>
        <v/>
      </c>
      <c r="C156" s="8" t="str">
        <f>IF(Results[[#This Row],[I.D. Number ]]="","", DataCollect[[#This Row],[Type]])</f>
        <v/>
      </c>
      <c r="D156" s="8" t="str">
        <f>IF(Results[[#This Row],[I.D. Number ]]="","", DataCollect[[#This Row],[Description]])</f>
        <v/>
      </c>
      <c r="E156" s="11" t="str">
        <f>IF(Results[[#This Row],[I.D. Number ]]="","",IF(DataCollect[[#This Row],[Installation Year]]="","",(Results[[#This Row],[Life Expectancy]]+'1. Basic Information'!$F$7)))&amp;IF(DataCollect[[#This Row],[Year Estimated?]]="Yes","±5","")</f>
        <v/>
      </c>
      <c r="F156" s="11" t="str">
        <f>IF(Results[[#This Row],[I.D. Number ]]="","",IF(DataCollect[[#This Row],[Installation Year]]="","",(Results[[#This Row],[Life Expectancy]]+'1. Basic Information'!$F$7)))</f>
        <v/>
      </c>
      <c r="G156" s="74" t="str">
        <f>IF(Results[[#This Row],[I.D. Number ]]="","",(IF(LifeExpect[[#This Row],[ROUNDED]]-('1. Basic Information'!$F$7-DataCollect[[#This Row],[Installation Year]])&lt;0,0,LifeExpect[[#This Row],[ROUNDED]]-('1. Basic Information'!$F$7-DataCollect[[#This Row],[Installation Year]]))))</f>
        <v/>
      </c>
      <c r="H156" s="110" t="str">
        <f>IF(DataCollect[[#This Row],[Concerns]]="","",ConProb[[#This Row],[CoF]])</f>
        <v/>
      </c>
      <c r="I156" s="74" t="str">
        <f>IF(DataCollect[[#This Row],[Poor Reliability]]="","",ConProb[[#This Row],[PoF]])</f>
        <v/>
      </c>
      <c r="J156" s="110" t="str">
        <f t="shared" si="2"/>
        <v/>
      </c>
      <c r="K15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6" s="140" t="str" cm="1">
        <f t="array" ref="M15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7" spans="1:13" x14ac:dyDescent="0.3">
      <c r="A157" s="8" t="str">
        <f>DataCollect[[#This Row],[I.D. Number ]]</f>
        <v/>
      </c>
      <c r="B157" s="8" t="str">
        <f>IF(Results[[#This Row],[I.D. Number ]]="","",DataCollect[[#This Row],[Category]])</f>
        <v/>
      </c>
      <c r="C157" s="8" t="str">
        <f>IF(Results[[#This Row],[I.D. Number ]]="","", DataCollect[[#This Row],[Type]])</f>
        <v/>
      </c>
      <c r="D157" s="8" t="str">
        <f>IF(Results[[#This Row],[I.D. Number ]]="","", DataCollect[[#This Row],[Description]])</f>
        <v/>
      </c>
      <c r="E157" s="11" t="str">
        <f>IF(Results[[#This Row],[I.D. Number ]]="","",IF(DataCollect[[#This Row],[Installation Year]]="","",(Results[[#This Row],[Life Expectancy]]+'1. Basic Information'!$F$7)))&amp;IF(DataCollect[[#This Row],[Year Estimated?]]="Yes","±5","")</f>
        <v/>
      </c>
      <c r="F157" s="11" t="str">
        <f>IF(Results[[#This Row],[I.D. Number ]]="","",IF(DataCollect[[#This Row],[Installation Year]]="","",(Results[[#This Row],[Life Expectancy]]+'1. Basic Information'!$F$7)))</f>
        <v/>
      </c>
      <c r="G157" s="74" t="str">
        <f>IF(Results[[#This Row],[I.D. Number ]]="","",(IF(LifeExpect[[#This Row],[ROUNDED]]-('1. Basic Information'!$F$7-DataCollect[[#This Row],[Installation Year]])&lt;0,0,LifeExpect[[#This Row],[ROUNDED]]-('1. Basic Information'!$F$7-DataCollect[[#This Row],[Installation Year]]))))</f>
        <v/>
      </c>
      <c r="H157" s="110" t="str">
        <f>IF(DataCollect[[#This Row],[Concerns]]="","",ConProb[[#This Row],[CoF]])</f>
        <v/>
      </c>
      <c r="I157" s="74" t="str">
        <f>IF(DataCollect[[#This Row],[Poor Reliability]]="","",ConProb[[#This Row],[PoF]])</f>
        <v/>
      </c>
      <c r="J157" s="110" t="str">
        <f t="shared" si="2"/>
        <v/>
      </c>
      <c r="K15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7" s="140" t="str" cm="1">
        <f t="array" ref="M15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8" spans="1:13" x14ac:dyDescent="0.3">
      <c r="A158" s="8" t="str">
        <f>DataCollect[[#This Row],[I.D. Number ]]</f>
        <v/>
      </c>
      <c r="B158" s="8" t="str">
        <f>IF(Results[[#This Row],[I.D. Number ]]="","",DataCollect[[#This Row],[Category]])</f>
        <v/>
      </c>
      <c r="C158" s="8" t="str">
        <f>IF(Results[[#This Row],[I.D. Number ]]="","", DataCollect[[#This Row],[Type]])</f>
        <v/>
      </c>
      <c r="D158" s="8" t="str">
        <f>IF(Results[[#This Row],[I.D. Number ]]="","", DataCollect[[#This Row],[Description]])</f>
        <v/>
      </c>
      <c r="E158" s="11" t="str">
        <f>IF(Results[[#This Row],[I.D. Number ]]="","",IF(DataCollect[[#This Row],[Installation Year]]="","",(Results[[#This Row],[Life Expectancy]]+'1. Basic Information'!$F$7)))&amp;IF(DataCollect[[#This Row],[Year Estimated?]]="Yes","±5","")</f>
        <v/>
      </c>
      <c r="F158" s="11" t="str">
        <f>IF(Results[[#This Row],[I.D. Number ]]="","",IF(DataCollect[[#This Row],[Installation Year]]="","",(Results[[#This Row],[Life Expectancy]]+'1. Basic Information'!$F$7)))</f>
        <v/>
      </c>
      <c r="G158" s="74" t="str">
        <f>IF(Results[[#This Row],[I.D. Number ]]="","",(IF(LifeExpect[[#This Row],[ROUNDED]]-('1. Basic Information'!$F$7-DataCollect[[#This Row],[Installation Year]])&lt;0,0,LifeExpect[[#This Row],[ROUNDED]]-('1. Basic Information'!$F$7-DataCollect[[#This Row],[Installation Year]]))))</f>
        <v/>
      </c>
      <c r="H158" s="110" t="str">
        <f>IF(DataCollect[[#This Row],[Concerns]]="","",ConProb[[#This Row],[CoF]])</f>
        <v/>
      </c>
      <c r="I158" s="74" t="str">
        <f>IF(DataCollect[[#This Row],[Poor Reliability]]="","",ConProb[[#This Row],[PoF]])</f>
        <v/>
      </c>
      <c r="J158" s="110" t="str">
        <f t="shared" si="2"/>
        <v/>
      </c>
      <c r="K15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8" s="140" t="str" cm="1">
        <f t="array" ref="M15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59" spans="1:13" x14ac:dyDescent="0.3">
      <c r="A159" s="8" t="str">
        <f>DataCollect[[#This Row],[I.D. Number ]]</f>
        <v/>
      </c>
      <c r="B159" s="8" t="str">
        <f>IF(Results[[#This Row],[I.D. Number ]]="","",DataCollect[[#This Row],[Category]])</f>
        <v/>
      </c>
      <c r="C159" s="8" t="str">
        <f>IF(Results[[#This Row],[I.D. Number ]]="","", DataCollect[[#This Row],[Type]])</f>
        <v/>
      </c>
      <c r="D159" s="8" t="str">
        <f>IF(Results[[#This Row],[I.D. Number ]]="","", DataCollect[[#This Row],[Description]])</f>
        <v/>
      </c>
      <c r="E159" s="11" t="str">
        <f>IF(Results[[#This Row],[I.D. Number ]]="","",IF(DataCollect[[#This Row],[Installation Year]]="","",(Results[[#This Row],[Life Expectancy]]+'1. Basic Information'!$F$7)))&amp;IF(DataCollect[[#This Row],[Year Estimated?]]="Yes","±5","")</f>
        <v/>
      </c>
      <c r="F159" s="11" t="str">
        <f>IF(Results[[#This Row],[I.D. Number ]]="","",IF(DataCollect[[#This Row],[Installation Year]]="","",(Results[[#This Row],[Life Expectancy]]+'1. Basic Information'!$F$7)))</f>
        <v/>
      </c>
      <c r="G159" s="74" t="str">
        <f>IF(Results[[#This Row],[I.D. Number ]]="","",(IF(LifeExpect[[#This Row],[ROUNDED]]-('1. Basic Information'!$F$7-DataCollect[[#This Row],[Installation Year]])&lt;0,0,LifeExpect[[#This Row],[ROUNDED]]-('1. Basic Information'!$F$7-DataCollect[[#This Row],[Installation Year]]))))</f>
        <v/>
      </c>
      <c r="H159" s="110" t="str">
        <f>IF(DataCollect[[#This Row],[Concerns]]="","",ConProb[[#This Row],[CoF]])</f>
        <v/>
      </c>
      <c r="I159" s="74" t="str">
        <f>IF(DataCollect[[#This Row],[Poor Reliability]]="","",ConProb[[#This Row],[PoF]])</f>
        <v/>
      </c>
      <c r="J159" s="110" t="str">
        <f t="shared" si="2"/>
        <v/>
      </c>
      <c r="K15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5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59" s="140" t="str" cm="1">
        <f t="array" ref="M15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0" spans="1:13" x14ac:dyDescent="0.3">
      <c r="A160" s="8" t="str">
        <f>DataCollect[[#This Row],[I.D. Number ]]</f>
        <v/>
      </c>
      <c r="B160" s="8" t="str">
        <f>IF(Results[[#This Row],[I.D. Number ]]="","",DataCollect[[#This Row],[Category]])</f>
        <v/>
      </c>
      <c r="C160" s="8" t="str">
        <f>IF(Results[[#This Row],[I.D. Number ]]="","", DataCollect[[#This Row],[Type]])</f>
        <v/>
      </c>
      <c r="D160" s="8" t="str">
        <f>IF(Results[[#This Row],[I.D. Number ]]="","", DataCollect[[#This Row],[Description]])</f>
        <v/>
      </c>
      <c r="E160" s="11" t="str">
        <f>IF(Results[[#This Row],[I.D. Number ]]="","",IF(DataCollect[[#This Row],[Installation Year]]="","",(Results[[#This Row],[Life Expectancy]]+'1. Basic Information'!$F$7)))&amp;IF(DataCollect[[#This Row],[Year Estimated?]]="Yes","±5","")</f>
        <v/>
      </c>
      <c r="F160" s="11" t="str">
        <f>IF(Results[[#This Row],[I.D. Number ]]="","",IF(DataCollect[[#This Row],[Installation Year]]="","",(Results[[#This Row],[Life Expectancy]]+'1. Basic Information'!$F$7)))</f>
        <v/>
      </c>
      <c r="G160" s="74" t="str">
        <f>IF(Results[[#This Row],[I.D. Number ]]="","",(IF(LifeExpect[[#This Row],[ROUNDED]]-('1. Basic Information'!$F$7-DataCollect[[#This Row],[Installation Year]])&lt;0,0,LifeExpect[[#This Row],[ROUNDED]]-('1. Basic Information'!$F$7-DataCollect[[#This Row],[Installation Year]]))))</f>
        <v/>
      </c>
      <c r="H160" s="110" t="str">
        <f>IF(DataCollect[[#This Row],[Concerns]]="","",ConProb[[#This Row],[CoF]])</f>
        <v/>
      </c>
      <c r="I160" s="74" t="str">
        <f>IF(DataCollect[[#This Row],[Poor Reliability]]="","",ConProb[[#This Row],[PoF]])</f>
        <v/>
      </c>
      <c r="J160" s="110" t="str">
        <f t="shared" si="2"/>
        <v/>
      </c>
      <c r="K16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0" s="140" t="str" cm="1">
        <f t="array" ref="M16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1" spans="1:13" x14ac:dyDescent="0.3">
      <c r="A161" s="8" t="str">
        <f>DataCollect[[#This Row],[I.D. Number ]]</f>
        <v/>
      </c>
      <c r="B161" s="8" t="str">
        <f>IF(Results[[#This Row],[I.D. Number ]]="","",DataCollect[[#This Row],[Category]])</f>
        <v/>
      </c>
      <c r="C161" s="8" t="str">
        <f>IF(Results[[#This Row],[I.D. Number ]]="","", DataCollect[[#This Row],[Type]])</f>
        <v/>
      </c>
      <c r="D161" s="8" t="str">
        <f>IF(Results[[#This Row],[I.D. Number ]]="","", DataCollect[[#This Row],[Description]])</f>
        <v/>
      </c>
      <c r="E161" s="11" t="str">
        <f>IF(Results[[#This Row],[I.D. Number ]]="","",IF(DataCollect[[#This Row],[Installation Year]]="","",(Results[[#This Row],[Life Expectancy]]+'1. Basic Information'!$F$7)))&amp;IF(DataCollect[[#This Row],[Year Estimated?]]="Yes","±5","")</f>
        <v/>
      </c>
      <c r="F161" s="11" t="str">
        <f>IF(Results[[#This Row],[I.D. Number ]]="","",IF(DataCollect[[#This Row],[Installation Year]]="","",(Results[[#This Row],[Life Expectancy]]+'1. Basic Information'!$F$7)))</f>
        <v/>
      </c>
      <c r="G161" s="74" t="str">
        <f>IF(Results[[#This Row],[I.D. Number ]]="","",(IF(LifeExpect[[#This Row],[ROUNDED]]-('1. Basic Information'!$F$7-DataCollect[[#This Row],[Installation Year]])&lt;0,0,LifeExpect[[#This Row],[ROUNDED]]-('1. Basic Information'!$F$7-DataCollect[[#This Row],[Installation Year]]))))</f>
        <v/>
      </c>
      <c r="H161" s="110" t="str">
        <f>IF(DataCollect[[#This Row],[Concerns]]="","",ConProb[[#This Row],[CoF]])</f>
        <v/>
      </c>
      <c r="I161" s="74" t="str">
        <f>IF(DataCollect[[#This Row],[Poor Reliability]]="","",ConProb[[#This Row],[PoF]])</f>
        <v/>
      </c>
      <c r="J161" s="110" t="str">
        <f t="shared" si="2"/>
        <v/>
      </c>
      <c r="K16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1" s="140" t="str" cm="1">
        <f t="array" ref="M16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2" spans="1:13" x14ac:dyDescent="0.3">
      <c r="A162" s="8" t="str">
        <f>DataCollect[[#This Row],[I.D. Number ]]</f>
        <v/>
      </c>
      <c r="B162" s="8" t="str">
        <f>IF(Results[[#This Row],[I.D. Number ]]="","",DataCollect[[#This Row],[Category]])</f>
        <v/>
      </c>
      <c r="C162" s="8" t="str">
        <f>IF(Results[[#This Row],[I.D. Number ]]="","", DataCollect[[#This Row],[Type]])</f>
        <v/>
      </c>
      <c r="D162" s="8" t="str">
        <f>IF(Results[[#This Row],[I.D. Number ]]="","", DataCollect[[#This Row],[Description]])</f>
        <v/>
      </c>
      <c r="E162" s="11" t="str">
        <f>IF(Results[[#This Row],[I.D. Number ]]="","",IF(DataCollect[[#This Row],[Installation Year]]="","",(Results[[#This Row],[Life Expectancy]]+'1. Basic Information'!$F$7)))&amp;IF(DataCollect[[#This Row],[Year Estimated?]]="Yes","±5","")</f>
        <v/>
      </c>
      <c r="F162" s="11" t="str">
        <f>IF(Results[[#This Row],[I.D. Number ]]="","",IF(DataCollect[[#This Row],[Installation Year]]="","",(Results[[#This Row],[Life Expectancy]]+'1. Basic Information'!$F$7)))</f>
        <v/>
      </c>
      <c r="G162" s="74" t="str">
        <f>IF(Results[[#This Row],[I.D. Number ]]="","",(IF(LifeExpect[[#This Row],[ROUNDED]]-('1. Basic Information'!$F$7-DataCollect[[#This Row],[Installation Year]])&lt;0,0,LifeExpect[[#This Row],[ROUNDED]]-('1. Basic Information'!$F$7-DataCollect[[#This Row],[Installation Year]]))))</f>
        <v/>
      </c>
      <c r="H162" s="110" t="str">
        <f>IF(DataCollect[[#This Row],[Concerns]]="","",ConProb[[#This Row],[CoF]])</f>
        <v/>
      </c>
      <c r="I162" s="74" t="str">
        <f>IF(DataCollect[[#This Row],[Poor Reliability]]="","",ConProb[[#This Row],[PoF]])</f>
        <v/>
      </c>
      <c r="J162" s="110" t="str">
        <f t="shared" si="2"/>
        <v/>
      </c>
      <c r="K16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2" s="140" t="str" cm="1">
        <f t="array" ref="M16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3" spans="1:13" x14ac:dyDescent="0.3">
      <c r="A163" s="8" t="str">
        <f>DataCollect[[#This Row],[I.D. Number ]]</f>
        <v/>
      </c>
      <c r="B163" s="8" t="str">
        <f>IF(Results[[#This Row],[I.D. Number ]]="","",DataCollect[[#This Row],[Category]])</f>
        <v/>
      </c>
      <c r="C163" s="8" t="str">
        <f>IF(Results[[#This Row],[I.D. Number ]]="","", DataCollect[[#This Row],[Type]])</f>
        <v/>
      </c>
      <c r="D163" s="8" t="str">
        <f>IF(Results[[#This Row],[I.D. Number ]]="","", DataCollect[[#This Row],[Description]])</f>
        <v/>
      </c>
      <c r="E163" s="11" t="str">
        <f>IF(Results[[#This Row],[I.D. Number ]]="","",IF(DataCollect[[#This Row],[Installation Year]]="","",(Results[[#This Row],[Life Expectancy]]+'1. Basic Information'!$F$7)))&amp;IF(DataCollect[[#This Row],[Year Estimated?]]="Yes","±5","")</f>
        <v/>
      </c>
      <c r="F163" s="11" t="str">
        <f>IF(Results[[#This Row],[I.D. Number ]]="","",IF(DataCollect[[#This Row],[Installation Year]]="","",(Results[[#This Row],[Life Expectancy]]+'1. Basic Information'!$F$7)))</f>
        <v/>
      </c>
      <c r="G163" s="74" t="str">
        <f>IF(Results[[#This Row],[I.D. Number ]]="","",(IF(LifeExpect[[#This Row],[ROUNDED]]-('1. Basic Information'!$F$7-DataCollect[[#This Row],[Installation Year]])&lt;0,0,LifeExpect[[#This Row],[ROUNDED]]-('1. Basic Information'!$F$7-DataCollect[[#This Row],[Installation Year]]))))</f>
        <v/>
      </c>
      <c r="H163" s="110" t="str">
        <f>IF(DataCollect[[#This Row],[Concerns]]="","",ConProb[[#This Row],[CoF]])</f>
        <v/>
      </c>
      <c r="I163" s="74" t="str">
        <f>IF(DataCollect[[#This Row],[Poor Reliability]]="","",ConProb[[#This Row],[PoF]])</f>
        <v/>
      </c>
      <c r="J163" s="110" t="str">
        <f t="shared" si="2"/>
        <v/>
      </c>
      <c r="K16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3" s="140" t="str" cm="1">
        <f t="array" ref="M16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4" spans="1:13" x14ac:dyDescent="0.3">
      <c r="A164" s="8" t="str">
        <f>DataCollect[[#This Row],[I.D. Number ]]</f>
        <v/>
      </c>
      <c r="B164" s="8" t="str">
        <f>IF(Results[[#This Row],[I.D. Number ]]="","",DataCollect[[#This Row],[Category]])</f>
        <v/>
      </c>
      <c r="C164" s="8" t="str">
        <f>IF(Results[[#This Row],[I.D. Number ]]="","", DataCollect[[#This Row],[Type]])</f>
        <v/>
      </c>
      <c r="D164" s="8" t="str">
        <f>IF(Results[[#This Row],[I.D. Number ]]="","", DataCollect[[#This Row],[Description]])</f>
        <v/>
      </c>
      <c r="E164" s="11" t="str">
        <f>IF(Results[[#This Row],[I.D. Number ]]="","",IF(DataCollect[[#This Row],[Installation Year]]="","",(Results[[#This Row],[Life Expectancy]]+'1. Basic Information'!$F$7)))&amp;IF(DataCollect[[#This Row],[Year Estimated?]]="Yes","±5","")</f>
        <v/>
      </c>
      <c r="F164" s="11" t="str">
        <f>IF(Results[[#This Row],[I.D. Number ]]="","",IF(DataCollect[[#This Row],[Installation Year]]="","",(Results[[#This Row],[Life Expectancy]]+'1. Basic Information'!$F$7)))</f>
        <v/>
      </c>
      <c r="G164" s="74" t="str">
        <f>IF(Results[[#This Row],[I.D. Number ]]="","",(IF(LifeExpect[[#This Row],[ROUNDED]]-('1. Basic Information'!$F$7-DataCollect[[#This Row],[Installation Year]])&lt;0,0,LifeExpect[[#This Row],[ROUNDED]]-('1. Basic Information'!$F$7-DataCollect[[#This Row],[Installation Year]]))))</f>
        <v/>
      </c>
      <c r="H164" s="110" t="str">
        <f>IF(DataCollect[[#This Row],[Concerns]]="","",ConProb[[#This Row],[CoF]])</f>
        <v/>
      </c>
      <c r="I164" s="74" t="str">
        <f>IF(DataCollect[[#This Row],[Poor Reliability]]="","",ConProb[[#This Row],[PoF]])</f>
        <v/>
      </c>
      <c r="J164" s="110" t="str">
        <f t="shared" si="2"/>
        <v/>
      </c>
      <c r="K16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4" s="140" t="str" cm="1">
        <f t="array" ref="M16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5" spans="1:13" x14ac:dyDescent="0.3">
      <c r="A165" s="8" t="str">
        <f>DataCollect[[#This Row],[I.D. Number ]]</f>
        <v/>
      </c>
      <c r="B165" s="8" t="str">
        <f>IF(Results[[#This Row],[I.D. Number ]]="","",DataCollect[[#This Row],[Category]])</f>
        <v/>
      </c>
      <c r="C165" s="8" t="str">
        <f>IF(Results[[#This Row],[I.D. Number ]]="","", DataCollect[[#This Row],[Type]])</f>
        <v/>
      </c>
      <c r="D165" s="8" t="str">
        <f>IF(Results[[#This Row],[I.D. Number ]]="","", DataCollect[[#This Row],[Description]])</f>
        <v/>
      </c>
      <c r="E165" s="11" t="str">
        <f>IF(Results[[#This Row],[I.D. Number ]]="","",IF(DataCollect[[#This Row],[Installation Year]]="","",(Results[[#This Row],[Life Expectancy]]+'1. Basic Information'!$F$7)))&amp;IF(DataCollect[[#This Row],[Year Estimated?]]="Yes","±5","")</f>
        <v/>
      </c>
      <c r="F165" s="11" t="str">
        <f>IF(Results[[#This Row],[I.D. Number ]]="","",IF(DataCollect[[#This Row],[Installation Year]]="","",(Results[[#This Row],[Life Expectancy]]+'1. Basic Information'!$F$7)))</f>
        <v/>
      </c>
      <c r="G165" s="74" t="str">
        <f>IF(Results[[#This Row],[I.D. Number ]]="","",(IF(LifeExpect[[#This Row],[ROUNDED]]-('1. Basic Information'!$F$7-DataCollect[[#This Row],[Installation Year]])&lt;0,0,LifeExpect[[#This Row],[ROUNDED]]-('1. Basic Information'!$F$7-DataCollect[[#This Row],[Installation Year]]))))</f>
        <v/>
      </c>
      <c r="H165" s="110" t="str">
        <f>IF(DataCollect[[#This Row],[Concerns]]="","",ConProb[[#This Row],[CoF]])</f>
        <v/>
      </c>
      <c r="I165" s="74" t="str">
        <f>IF(DataCollect[[#This Row],[Poor Reliability]]="","",ConProb[[#This Row],[PoF]])</f>
        <v/>
      </c>
      <c r="J165" s="110" t="str">
        <f t="shared" si="2"/>
        <v/>
      </c>
      <c r="K16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5" s="140" t="str" cm="1">
        <f t="array" ref="M16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6" spans="1:13" x14ac:dyDescent="0.3">
      <c r="A166" s="8" t="str">
        <f>DataCollect[[#This Row],[I.D. Number ]]</f>
        <v/>
      </c>
      <c r="B166" s="8" t="str">
        <f>IF(Results[[#This Row],[I.D. Number ]]="","",DataCollect[[#This Row],[Category]])</f>
        <v/>
      </c>
      <c r="C166" s="8" t="str">
        <f>IF(Results[[#This Row],[I.D. Number ]]="","", DataCollect[[#This Row],[Type]])</f>
        <v/>
      </c>
      <c r="D166" s="8" t="str">
        <f>IF(Results[[#This Row],[I.D. Number ]]="","", DataCollect[[#This Row],[Description]])</f>
        <v/>
      </c>
      <c r="E166" s="11" t="str">
        <f>IF(Results[[#This Row],[I.D. Number ]]="","",IF(DataCollect[[#This Row],[Installation Year]]="","",(Results[[#This Row],[Life Expectancy]]+'1. Basic Information'!$F$7)))&amp;IF(DataCollect[[#This Row],[Year Estimated?]]="Yes","±5","")</f>
        <v/>
      </c>
      <c r="F166" s="11" t="str">
        <f>IF(Results[[#This Row],[I.D. Number ]]="","",IF(DataCollect[[#This Row],[Installation Year]]="","",(Results[[#This Row],[Life Expectancy]]+'1. Basic Information'!$F$7)))</f>
        <v/>
      </c>
      <c r="G166" s="74" t="str">
        <f>IF(Results[[#This Row],[I.D. Number ]]="","",(IF(LifeExpect[[#This Row],[ROUNDED]]-('1. Basic Information'!$F$7-DataCollect[[#This Row],[Installation Year]])&lt;0,0,LifeExpect[[#This Row],[ROUNDED]]-('1. Basic Information'!$F$7-DataCollect[[#This Row],[Installation Year]]))))</f>
        <v/>
      </c>
      <c r="H166" s="110" t="str">
        <f>IF(DataCollect[[#This Row],[Concerns]]="","",ConProb[[#This Row],[CoF]])</f>
        <v/>
      </c>
      <c r="I166" s="74" t="str">
        <f>IF(DataCollect[[#This Row],[Poor Reliability]]="","",ConProb[[#This Row],[PoF]])</f>
        <v/>
      </c>
      <c r="J166" s="110" t="str">
        <f t="shared" si="2"/>
        <v/>
      </c>
      <c r="K16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6" s="140" t="str" cm="1">
        <f t="array" ref="M16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7" spans="1:13" x14ac:dyDescent="0.3">
      <c r="A167" s="8" t="str">
        <f>DataCollect[[#This Row],[I.D. Number ]]</f>
        <v/>
      </c>
      <c r="B167" s="8" t="str">
        <f>IF(Results[[#This Row],[I.D. Number ]]="","",DataCollect[[#This Row],[Category]])</f>
        <v/>
      </c>
      <c r="C167" s="8" t="str">
        <f>IF(Results[[#This Row],[I.D. Number ]]="","", DataCollect[[#This Row],[Type]])</f>
        <v/>
      </c>
      <c r="D167" s="8" t="str">
        <f>IF(Results[[#This Row],[I.D. Number ]]="","", DataCollect[[#This Row],[Description]])</f>
        <v/>
      </c>
      <c r="E167" s="11" t="str">
        <f>IF(Results[[#This Row],[I.D. Number ]]="","",IF(DataCollect[[#This Row],[Installation Year]]="","",(Results[[#This Row],[Life Expectancy]]+'1. Basic Information'!$F$7)))&amp;IF(DataCollect[[#This Row],[Year Estimated?]]="Yes","±5","")</f>
        <v/>
      </c>
      <c r="F167" s="11" t="str">
        <f>IF(Results[[#This Row],[I.D. Number ]]="","",IF(DataCollect[[#This Row],[Installation Year]]="","",(Results[[#This Row],[Life Expectancy]]+'1. Basic Information'!$F$7)))</f>
        <v/>
      </c>
      <c r="G167" s="74" t="str">
        <f>IF(Results[[#This Row],[I.D. Number ]]="","",(IF(LifeExpect[[#This Row],[ROUNDED]]-('1. Basic Information'!$F$7-DataCollect[[#This Row],[Installation Year]])&lt;0,0,LifeExpect[[#This Row],[ROUNDED]]-('1. Basic Information'!$F$7-DataCollect[[#This Row],[Installation Year]]))))</f>
        <v/>
      </c>
      <c r="H167" s="110" t="str">
        <f>IF(DataCollect[[#This Row],[Concerns]]="","",ConProb[[#This Row],[CoF]])</f>
        <v/>
      </c>
      <c r="I167" s="74" t="str">
        <f>IF(DataCollect[[#This Row],[Poor Reliability]]="","",ConProb[[#This Row],[PoF]])</f>
        <v/>
      </c>
      <c r="J167" s="110" t="str">
        <f t="shared" si="2"/>
        <v/>
      </c>
      <c r="K16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7" s="140" t="str" cm="1">
        <f t="array" ref="M16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8" spans="1:13" x14ac:dyDescent="0.3">
      <c r="A168" s="8" t="str">
        <f>DataCollect[[#This Row],[I.D. Number ]]</f>
        <v/>
      </c>
      <c r="B168" s="8" t="str">
        <f>IF(Results[[#This Row],[I.D. Number ]]="","",DataCollect[[#This Row],[Category]])</f>
        <v/>
      </c>
      <c r="C168" s="8" t="str">
        <f>IF(Results[[#This Row],[I.D. Number ]]="","", DataCollect[[#This Row],[Type]])</f>
        <v/>
      </c>
      <c r="D168" s="8" t="str">
        <f>IF(Results[[#This Row],[I.D. Number ]]="","", DataCollect[[#This Row],[Description]])</f>
        <v/>
      </c>
      <c r="E168" s="11" t="str">
        <f>IF(Results[[#This Row],[I.D. Number ]]="","",IF(DataCollect[[#This Row],[Installation Year]]="","",(Results[[#This Row],[Life Expectancy]]+'1. Basic Information'!$F$7)))&amp;IF(DataCollect[[#This Row],[Year Estimated?]]="Yes","±5","")</f>
        <v/>
      </c>
      <c r="F168" s="11" t="str">
        <f>IF(Results[[#This Row],[I.D. Number ]]="","",IF(DataCollect[[#This Row],[Installation Year]]="","",(Results[[#This Row],[Life Expectancy]]+'1. Basic Information'!$F$7)))</f>
        <v/>
      </c>
      <c r="G168" s="74" t="str">
        <f>IF(Results[[#This Row],[I.D. Number ]]="","",(IF(LifeExpect[[#This Row],[ROUNDED]]-('1. Basic Information'!$F$7-DataCollect[[#This Row],[Installation Year]])&lt;0,0,LifeExpect[[#This Row],[ROUNDED]]-('1. Basic Information'!$F$7-DataCollect[[#This Row],[Installation Year]]))))</f>
        <v/>
      </c>
      <c r="H168" s="110" t="str">
        <f>IF(DataCollect[[#This Row],[Concerns]]="","",ConProb[[#This Row],[CoF]])</f>
        <v/>
      </c>
      <c r="I168" s="74" t="str">
        <f>IF(DataCollect[[#This Row],[Poor Reliability]]="","",ConProb[[#This Row],[PoF]])</f>
        <v/>
      </c>
      <c r="J168" s="110" t="str">
        <f t="shared" si="2"/>
        <v/>
      </c>
      <c r="K16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8" s="140" t="str" cm="1">
        <f t="array" ref="M16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69" spans="1:13" x14ac:dyDescent="0.3">
      <c r="A169" s="8" t="str">
        <f>DataCollect[[#This Row],[I.D. Number ]]</f>
        <v/>
      </c>
      <c r="B169" s="8" t="str">
        <f>IF(Results[[#This Row],[I.D. Number ]]="","",DataCollect[[#This Row],[Category]])</f>
        <v/>
      </c>
      <c r="C169" s="8" t="str">
        <f>IF(Results[[#This Row],[I.D. Number ]]="","", DataCollect[[#This Row],[Type]])</f>
        <v/>
      </c>
      <c r="D169" s="8" t="str">
        <f>IF(Results[[#This Row],[I.D. Number ]]="","", DataCollect[[#This Row],[Description]])</f>
        <v/>
      </c>
      <c r="E169" s="11" t="str">
        <f>IF(Results[[#This Row],[I.D. Number ]]="","",IF(DataCollect[[#This Row],[Installation Year]]="","",(Results[[#This Row],[Life Expectancy]]+'1. Basic Information'!$F$7)))&amp;IF(DataCollect[[#This Row],[Year Estimated?]]="Yes","±5","")</f>
        <v/>
      </c>
      <c r="F169" s="11" t="str">
        <f>IF(Results[[#This Row],[I.D. Number ]]="","",IF(DataCollect[[#This Row],[Installation Year]]="","",(Results[[#This Row],[Life Expectancy]]+'1. Basic Information'!$F$7)))</f>
        <v/>
      </c>
      <c r="G169" s="74" t="str">
        <f>IF(Results[[#This Row],[I.D. Number ]]="","",(IF(LifeExpect[[#This Row],[ROUNDED]]-('1. Basic Information'!$F$7-DataCollect[[#This Row],[Installation Year]])&lt;0,0,LifeExpect[[#This Row],[ROUNDED]]-('1. Basic Information'!$F$7-DataCollect[[#This Row],[Installation Year]]))))</f>
        <v/>
      </c>
      <c r="H169" s="110" t="str">
        <f>IF(DataCollect[[#This Row],[Concerns]]="","",ConProb[[#This Row],[CoF]])</f>
        <v/>
      </c>
      <c r="I169" s="74" t="str">
        <f>IF(DataCollect[[#This Row],[Poor Reliability]]="","",ConProb[[#This Row],[PoF]])</f>
        <v/>
      </c>
      <c r="J169" s="110" t="str">
        <f t="shared" si="2"/>
        <v/>
      </c>
      <c r="K16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6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69" s="140" t="str" cm="1">
        <f t="array" ref="M16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0" spans="1:13" x14ac:dyDescent="0.3">
      <c r="A170" s="8" t="str">
        <f>DataCollect[[#This Row],[I.D. Number ]]</f>
        <v/>
      </c>
      <c r="B170" s="8" t="str">
        <f>IF(Results[[#This Row],[I.D. Number ]]="","",DataCollect[[#This Row],[Category]])</f>
        <v/>
      </c>
      <c r="C170" s="8" t="str">
        <f>IF(Results[[#This Row],[I.D. Number ]]="","", DataCollect[[#This Row],[Type]])</f>
        <v/>
      </c>
      <c r="D170" s="8" t="str">
        <f>IF(Results[[#This Row],[I.D. Number ]]="","", DataCollect[[#This Row],[Description]])</f>
        <v/>
      </c>
      <c r="E170" s="11" t="str">
        <f>IF(Results[[#This Row],[I.D. Number ]]="","",IF(DataCollect[[#This Row],[Installation Year]]="","",(Results[[#This Row],[Life Expectancy]]+'1. Basic Information'!$F$7)))&amp;IF(DataCollect[[#This Row],[Year Estimated?]]="Yes","±5","")</f>
        <v/>
      </c>
      <c r="F170" s="11" t="str">
        <f>IF(Results[[#This Row],[I.D. Number ]]="","",IF(DataCollect[[#This Row],[Installation Year]]="","",(Results[[#This Row],[Life Expectancy]]+'1. Basic Information'!$F$7)))</f>
        <v/>
      </c>
      <c r="G170" s="74" t="str">
        <f>IF(Results[[#This Row],[I.D. Number ]]="","",(IF(LifeExpect[[#This Row],[ROUNDED]]-('1. Basic Information'!$F$7-DataCollect[[#This Row],[Installation Year]])&lt;0,0,LifeExpect[[#This Row],[ROUNDED]]-('1. Basic Information'!$F$7-DataCollect[[#This Row],[Installation Year]]))))</f>
        <v/>
      </c>
      <c r="H170" s="110" t="str">
        <f>IF(DataCollect[[#This Row],[Concerns]]="","",ConProb[[#This Row],[CoF]])</f>
        <v/>
      </c>
      <c r="I170" s="74" t="str">
        <f>IF(DataCollect[[#This Row],[Poor Reliability]]="","",ConProb[[#This Row],[PoF]])</f>
        <v/>
      </c>
      <c r="J170" s="110" t="str">
        <f t="shared" si="2"/>
        <v/>
      </c>
      <c r="K17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0" s="140" t="str" cm="1">
        <f t="array" ref="M17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1" spans="1:13" x14ac:dyDescent="0.3">
      <c r="A171" s="8" t="str">
        <f>DataCollect[[#This Row],[I.D. Number ]]</f>
        <v/>
      </c>
      <c r="B171" s="8" t="str">
        <f>IF(Results[[#This Row],[I.D. Number ]]="","",DataCollect[[#This Row],[Category]])</f>
        <v/>
      </c>
      <c r="C171" s="8" t="str">
        <f>IF(Results[[#This Row],[I.D. Number ]]="","", DataCollect[[#This Row],[Type]])</f>
        <v/>
      </c>
      <c r="D171" s="8" t="str">
        <f>IF(Results[[#This Row],[I.D. Number ]]="","", DataCollect[[#This Row],[Description]])</f>
        <v/>
      </c>
      <c r="E171" s="11" t="str">
        <f>IF(Results[[#This Row],[I.D. Number ]]="","",IF(DataCollect[[#This Row],[Installation Year]]="","",(Results[[#This Row],[Life Expectancy]]+'1. Basic Information'!$F$7)))&amp;IF(DataCollect[[#This Row],[Year Estimated?]]="Yes","±5","")</f>
        <v/>
      </c>
      <c r="F171" s="11" t="str">
        <f>IF(Results[[#This Row],[I.D. Number ]]="","",IF(DataCollect[[#This Row],[Installation Year]]="","",(Results[[#This Row],[Life Expectancy]]+'1. Basic Information'!$F$7)))</f>
        <v/>
      </c>
      <c r="G171" s="74" t="str">
        <f>IF(Results[[#This Row],[I.D. Number ]]="","",(IF(LifeExpect[[#This Row],[ROUNDED]]-('1. Basic Information'!$F$7-DataCollect[[#This Row],[Installation Year]])&lt;0,0,LifeExpect[[#This Row],[ROUNDED]]-('1. Basic Information'!$F$7-DataCollect[[#This Row],[Installation Year]]))))</f>
        <v/>
      </c>
      <c r="H171" s="110" t="str">
        <f>IF(DataCollect[[#This Row],[Concerns]]="","",ConProb[[#This Row],[CoF]])</f>
        <v/>
      </c>
      <c r="I171" s="74" t="str">
        <f>IF(DataCollect[[#This Row],[Poor Reliability]]="","",ConProb[[#This Row],[PoF]])</f>
        <v/>
      </c>
      <c r="J171" s="110" t="str">
        <f t="shared" si="2"/>
        <v/>
      </c>
      <c r="K17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1" s="140" t="str" cm="1">
        <f t="array" ref="M17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2" spans="1:13" x14ac:dyDescent="0.3">
      <c r="A172" s="8" t="str">
        <f>DataCollect[[#This Row],[I.D. Number ]]</f>
        <v/>
      </c>
      <c r="B172" s="8" t="str">
        <f>IF(Results[[#This Row],[I.D. Number ]]="","",DataCollect[[#This Row],[Category]])</f>
        <v/>
      </c>
      <c r="C172" s="8" t="str">
        <f>IF(Results[[#This Row],[I.D. Number ]]="","", DataCollect[[#This Row],[Type]])</f>
        <v/>
      </c>
      <c r="D172" s="8" t="str">
        <f>IF(Results[[#This Row],[I.D. Number ]]="","", DataCollect[[#This Row],[Description]])</f>
        <v/>
      </c>
      <c r="E172" s="11" t="str">
        <f>IF(Results[[#This Row],[I.D. Number ]]="","",IF(DataCollect[[#This Row],[Installation Year]]="","",(Results[[#This Row],[Life Expectancy]]+'1. Basic Information'!$F$7)))&amp;IF(DataCollect[[#This Row],[Year Estimated?]]="Yes","±5","")</f>
        <v/>
      </c>
      <c r="F172" s="11" t="str">
        <f>IF(Results[[#This Row],[I.D. Number ]]="","",IF(DataCollect[[#This Row],[Installation Year]]="","",(Results[[#This Row],[Life Expectancy]]+'1. Basic Information'!$F$7)))</f>
        <v/>
      </c>
      <c r="G172" s="74" t="str">
        <f>IF(Results[[#This Row],[I.D. Number ]]="","",(IF(LifeExpect[[#This Row],[ROUNDED]]-('1. Basic Information'!$F$7-DataCollect[[#This Row],[Installation Year]])&lt;0,0,LifeExpect[[#This Row],[ROUNDED]]-('1. Basic Information'!$F$7-DataCollect[[#This Row],[Installation Year]]))))</f>
        <v/>
      </c>
      <c r="H172" s="110" t="str">
        <f>IF(DataCollect[[#This Row],[Concerns]]="","",ConProb[[#This Row],[CoF]])</f>
        <v/>
      </c>
      <c r="I172" s="74" t="str">
        <f>IF(DataCollect[[#This Row],[Poor Reliability]]="","",ConProb[[#This Row],[PoF]])</f>
        <v/>
      </c>
      <c r="J172" s="110" t="str">
        <f t="shared" si="2"/>
        <v/>
      </c>
      <c r="K17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2" s="140" t="str" cm="1">
        <f t="array" ref="M17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3" spans="1:13" x14ac:dyDescent="0.3">
      <c r="A173" s="8" t="str">
        <f>DataCollect[[#This Row],[I.D. Number ]]</f>
        <v/>
      </c>
      <c r="B173" s="8" t="str">
        <f>IF(Results[[#This Row],[I.D. Number ]]="","",DataCollect[[#This Row],[Category]])</f>
        <v/>
      </c>
      <c r="C173" s="8" t="str">
        <f>IF(Results[[#This Row],[I.D. Number ]]="","", DataCollect[[#This Row],[Type]])</f>
        <v/>
      </c>
      <c r="D173" s="8" t="str">
        <f>IF(Results[[#This Row],[I.D. Number ]]="","", DataCollect[[#This Row],[Description]])</f>
        <v/>
      </c>
      <c r="E173" s="11" t="str">
        <f>IF(Results[[#This Row],[I.D. Number ]]="","",IF(DataCollect[[#This Row],[Installation Year]]="","",(Results[[#This Row],[Life Expectancy]]+'1. Basic Information'!$F$7)))&amp;IF(DataCollect[[#This Row],[Year Estimated?]]="Yes","±5","")</f>
        <v/>
      </c>
      <c r="F173" s="11" t="str">
        <f>IF(Results[[#This Row],[I.D. Number ]]="","",IF(DataCollect[[#This Row],[Installation Year]]="","",(Results[[#This Row],[Life Expectancy]]+'1. Basic Information'!$F$7)))</f>
        <v/>
      </c>
      <c r="G173" s="74" t="str">
        <f>IF(Results[[#This Row],[I.D. Number ]]="","",(IF(LifeExpect[[#This Row],[ROUNDED]]-('1. Basic Information'!$F$7-DataCollect[[#This Row],[Installation Year]])&lt;0,0,LifeExpect[[#This Row],[ROUNDED]]-('1. Basic Information'!$F$7-DataCollect[[#This Row],[Installation Year]]))))</f>
        <v/>
      </c>
      <c r="H173" s="110" t="str">
        <f>IF(DataCollect[[#This Row],[Concerns]]="","",ConProb[[#This Row],[CoF]])</f>
        <v/>
      </c>
      <c r="I173" s="74" t="str">
        <f>IF(DataCollect[[#This Row],[Poor Reliability]]="","",ConProb[[#This Row],[PoF]])</f>
        <v/>
      </c>
      <c r="J173" s="110" t="str">
        <f t="shared" si="2"/>
        <v/>
      </c>
      <c r="K17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3" s="140" t="str" cm="1">
        <f t="array" ref="M17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4" spans="1:13" x14ac:dyDescent="0.3">
      <c r="A174" s="8" t="str">
        <f>DataCollect[[#This Row],[I.D. Number ]]</f>
        <v/>
      </c>
      <c r="B174" s="8" t="str">
        <f>IF(Results[[#This Row],[I.D. Number ]]="","",DataCollect[[#This Row],[Category]])</f>
        <v/>
      </c>
      <c r="C174" s="8" t="str">
        <f>IF(Results[[#This Row],[I.D. Number ]]="","", DataCollect[[#This Row],[Type]])</f>
        <v/>
      </c>
      <c r="D174" s="8" t="str">
        <f>IF(Results[[#This Row],[I.D. Number ]]="","", DataCollect[[#This Row],[Description]])</f>
        <v/>
      </c>
      <c r="E174" s="11" t="str">
        <f>IF(Results[[#This Row],[I.D. Number ]]="","",IF(DataCollect[[#This Row],[Installation Year]]="","",(Results[[#This Row],[Life Expectancy]]+'1. Basic Information'!$F$7)))&amp;IF(DataCollect[[#This Row],[Year Estimated?]]="Yes","±5","")</f>
        <v/>
      </c>
      <c r="F174" s="11" t="str">
        <f>IF(Results[[#This Row],[I.D. Number ]]="","",IF(DataCollect[[#This Row],[Installation Year]]="","",(Results[[#This Row],[Life Expectancy]]+'1. Basic Information'!$F$7)))</f>
        <v/>
      </c>
      <c r="G174" s="74" t="str">
        <f>IF(Results[[#This Row],[I.D. Number ]]="","",(IF(LifeExpect[[#This Row],[ROUNDED]]-('1. Basic Information'!$F$7-DataCollect[[#This Row],[Installation Year]])&lt;0,0,LifeExpect[[#This Row],[ROUNDED]]-('1. Basic Information'!$F$7-DataCollect[[#This Row],[Installation Year]]))))</f>
        <v/>
      </c>
      <c r="H174" s="110" t="str">
        <f>IF(DataCollect[[#This Row],[Concerns]]="","",ConProb[[#This Row],[CoF]])</f>
        <v/>
      </c>
      <c r="I174" s="74" t="str">
        <f>IF(DataCollect[[#This Row],[Poor Reliability]]="","",ConProb[[#This Row],[PoF]])</f>
        <v/>
      </c>
      <c r="J174" s="110" t="str">
        <f t="shared" si="2"/>
        <v/>
      </c>
      <c r="K17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4" s="140" t="str" cm="1">
        <f t="array" ref="M17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5" spans="1:13" x14ac:dyDescent="0.3">
      <c r="A175" s="8" t="str">
        <f>DataCollect[[#This Row],[I.D. Number ]]</f>
        <v/>
      </c>
      <c r="B175" s="8" t="str">
        <f>IF(Results[[#This Row],[I.D. Number ]]="","",DataCollect[[#This Row],[Category]])</f>
        <v/>
      </c>
      <c r="C175" s="8" t="str">
        <f>IF(Results[[#This Row],[I.D. Number ]]="","", DataCollect[[#This Row],[Type]])</f>
        <v/>
      </c>
      <c r="D175" s="8" t="str">
        <f>IF(Results[[#This Row],[I.D. Number ]]="","", DataCollect[[#This Row],[Description]])</f>
        <v/>
      </c>
      <c r="E175" s="11" t="str">
        <f>IF(Results[[#This Row],[I.D. Number ]]="","",IF(DataCollect[[#This Row],[Installation Year]]="","",(Results[[#This Row],[Life Expectancy]]+'1. Basic Information'!$F$7)))&amp;IF(DataCollect[[#This Row],[Year Estimated?]]="Yes","±5","")</f>
        <v/>
      </c>
      <c r="F175" s="11" t="str">
        <f>IF(Results[[#This Row],[I.D. Number ]]="","",IF(DataCollect[[#This Row],[Installation Year]]="","",(Results[[#This Row],[Life Expectancy]]+'1. Basic Information'!$F$7)))</f>
        <v/>
      </c>
      <c r="G175" s="74" t="str">
        <f>IF(Results[[#This Row],[I.D. Number ]]="","",(IF(LifeExpect[[#This Row],[ROUNDED]]-('1. Basic Information'!$F$7-DataCollect[[#This Row],[Installation Year]])&lt;0,0,LifeExpect[[#This Row],[ROUNDED]]-('1. Basic Information'!$F$7-DataCollect[[#This Row],[Installation Year]]))))</f>
        <v/>
      </c>
      <c r="H175" s="110" t="str">
        <f>IF(DataCollect[[#This Row],[Concerns]]="","",ConProb[[#This Row],[CoF]])</f>
        <v/>
      </c>
      <c r="I175" s="74" t="str">
        <f>IF(DataCollect[[#This Row],[Poor Reliability]]="","",ConProb[[#This Row],[PoF]])</f>
        <v/>
      </c>
      <c r="J175" s="110" t="str">
        <f t="shared" si="2"/>
        <v/>
      </c>
      <c r="K17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5" s="140" t="str" cm="1">
        <f t="array" ref="M17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6" spans="1:13" x14ac:dyDescent="0.3">
      <c r="A176" s="8" t="str">
        <f>DataCollect[[#This Row],[I.D. Number ]]</f>
        <v/>
      </c>
      <c r="B176" s="8" t="str">
        <f>IF(Results[[#This Row],[I.D. Number ]]="","",DataCollect[[#This Row],[Category]])</f>
        <v/>
      </c>
      <c r="C176" s="8" t="str">
        <f>IF(Results[[#This Row],[I.D. Number ]]="","", DataCollect[[#This Row],[Type]])</f>
        <v/>
      </c>
      <c r="D176" s="8" t="str">
        <f>IF(Results[[#This Row],[I.D. Number ]]="","", DataCollect[[#This Row],[Description]])</f>
        <v/>
      </c>
      <c r="E176" s="11" t="str">
        <f>IF(Results[[#This Row],[I.D. Number ]]="","",IF(DataCollect[[#This Row],[Installation Year]]="","",(Results[[#This Row],[Life Expectancy]]+'1. Basic Information'!$F$7)))&amp;IF(DataCollect[[#This Row],[Year Estimated?]]="Yes","±5","")</f>
        <v/>
      </c>
      <c r="F176" s="11" t="str">
        <f>IF(Results[[#This Row],[I.D. Number ]]="","",IF(DataCollect[[#This Row],[Installation Year]]="","",(Results[[#This Row],[Life Expectancy]]+'1. Basic Information'!$F$7)))</f>
        <v/>
      </c>
      <c r="G176" s="74" t="str">
        <f>IF(Results[[#This Row],[I.D. Number ]]="","",(IF(LifeExpect[[#This Row],[ROUNDED]]-('1. Basic Information'!$F$7-DataCollect[[#This Row],[Installation Year]])&lt;0,0,LifeExpect[[#This Row],[ROUNDED]]-('1. Basic Information'!$F$7-DataCollect[[#This Row],[Installation Year]]))))</f>
        <v/>
      </c>
      <c r="H176" s="110" t="str">
        <f>IF(DataCollect[[#This Row],[Concerns]]="","",ConProb[[#This Row],[CoF]])</f>
        <v/>
      </c>
      <c r="I176" s="74" t="str">
        <f>IF(DataCollect[[#This Row],[Poor Reliability]]="","",ConProb[[#This Row],[PoF]])</f>
        <v/>
      </c>
      <c r="J176" s="110" t="str">
        <f t="shared" si="2"/>
        <v/>
      </c>
      <c r="K17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6" s="140" t="str" cm="1">
        <f t="array" ref="M17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7" spans="1:13" x14ac:dyDescent="0.3">
      <c r="A177" s="8" t="str">
        <f>DataCollect[[#This Row],[I.D. Number ]]</f>
        <v/>
      </c>
      <c r="B177" s="8" t="str">
        <f>IF(Results[[#This Row],[I.D. Number ]]="","",DataCollect[[#This Row],[Category]])</f>
        <v/>
      </c>
      <c r="C177" s="8" t="str">
        <f>IF(Results[[#This Row],[I.D. Number ]]="","", DataCollect[[#This Row],[Type]])</f>
        <v/>
      </c>
      <c r="D177" s="8" t="str">
        <f>IF(Results[[#This Row],[I.D. Number ]]="","", DataCollect[[#This Row],[Description]])</f>
        <v/>
      </c>
      <c r="E177" s="11" t="str">
        <f>IF(Results[[#This Row],[I.D. Number ]]="","",IF(DataCollect[[#This Row],[Installation Year]]="","",(Results[[#This Row],[Life Expectancy]]+'1. Basic Information'!$F$7)))&amp;IF(DataCollect[[#This Row],[Year Estimated?]]="Yes","±5","")</f>
        <v/>
      </c>
      <c r="F177" s="11" t="str">
        <f>IF(Results[[#This Row],[I.D. Number ]]="","",IF(DataCollect[[#This Row],[Installation Year]]="","",(Results[[#This Row],[Life Expectancy]]+'1. Basic Information'!$F$7)))</f>
        <v/>
      </c>
      <c r="G177" s="74" t="str">
        <f>IF(Results[[#This Row],[I.D. Number ]]="","",(IF(LifeExpect[[#This Row],[ROUNDED]]-('1. Basic Information'!$F$7-DataCollect[[#This Row],[Installation Year]])&lt;0,0,LifeExpect[[#This Row],[ROUNDED]]-('1. Basic Information'!$F$7-DataCollect[[#This Row],[Installation Year]]))))</f>
        <v/>
      </c>
      <c r="H177" s="110" t="str">
        <f>IF(DataCollect[[#This Row],[Concerns]]="","",ConProb[[#This Row],[CoF]])</f>
        <v/>
      </c>
      <c r="I177" s="74" t="str">
        <f>IF(DataCollect[[#This Row],[Poor Reliability]]="","",ConProb[[#This Row],[PoF]])</f>
        <v/>
      </c>
      <c r="J177" s="110" t="str">
        <f t="shared" si="2"/>
        <v/>
      </c>
      <c r="K17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7" s="140" t="str" cm="1">
        <f t="array" ref="M17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8" spans="1:13" x14ac:dyDescent="0.3">
      <c r="A178" s="8" t="str">
        <f>DataCollect[[#This Row],[I.D. Number ]]</f>
        <v/>
      </c>
      <c r="B178" s="8" t="str">
        <f>IF(Results[[#This Row],[I.D. Number ]]="","",DataCollect[[#This Row],[Category]])</f>
        <v/>
      </c>
      <c r="C178" s="8" t="str">
        <f>IF(Results[[#This Row],[I.D. Number ]]="","", DataCollect[[#This Row],[Type]])</f>
        <v/>
      </c>
      <c r="D178" s="8" t="str">
        <f>IF(Results[[#This Row],[I.D. Number ]]="","", DataCollect[[#This Row],[Description]])</f>
        <v/>
      </c>
      <c r="E178" s="11" t="str">
        <f>IF(Results[[#This Row],[I.D. Number ]]="","",IF(DataCollect[[#This Row],[Installation Year]]="","",(Results[[#This Row],[Life Expectancy]]+'1. Basic Information'!$F$7)))&amp;IF(DataCollect[[#This Row],[Year Estimated?]]="Yes","±5","")</f>
        <v/>
      </c>
      <c r="F178" s="11" t="str">
        <f>IF(Results[[#This Row],[I.D. Number ]]="","",IF(DataCollect[[#This Row],[Installation Year]]="","",(Results[[#This Row],[Life Expectancy]]+'1. Basic Information'!$F$7)))</f>
        <v/>
      </c>
      <c r="G178" s="74" t="str">
        <f>IF(Results[[#This Row],[I.D. Number ]]="","",(IF(LifeExpect[[#This Row],[ROUNDED]]-('1. Basic Information'!$F$7-DataCollect[[#This Row],[Installation Year]])&lt;0,0,LifeExpect[[#This Row],[ROUNDED]]-('1. Basic Information'!$F$7-DataCollect[[#This Row],[Installation Year]]))))</f>
        <v/>
      </c>
      <c r="H178" s="110" t="str">
        <f>IF(DataCollect[[#This Row],[Concerns]]="","",ConProb[[#This Row],[CoF]])</f>
        <v/>
      </c>
      <c r="I178" s="74" t="str">
        <f>IF(DataCollect[[#This Row],[Poor Reliability]]="","",ConProb[[#This Row],[PoF]])</f>
        <v/>
      </c>
      <c r="J178" s="110" t="str">
        <f t="shared" si="2"/>
        <v/>
      </c>
      <c r="K17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8" s="140" t="str" cm="1">
        <f t="array" ref="M17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79" spans="1:13" x14ac:dyDescent="0.3">
      <c r="A179" s="8" t="str">
        <f>DataCollect[[#This Row],[I.D. Number ]]</f>
        <v/>
      </c>
      <c r="B179" s="8" t="str">
        <f>IF(Results[[#This Row],[I.D. Number ]]="","",DataCollect[[#This Row],[Category]])</f>
        <v/>
      </c>
      <c r="C179" s="8" t="str">
        <f>IF(Results[[#This Row],[I.D. Number ]]="","", DataCollect[[#This Row],[Type]])</f>
        <v/>
      </c>
      <c r="D179" s="8" t="str">
        <f>IF(Results[[#This Row],[I.D. Number ]]="","", DataCollect[[#This Row],[Description]])</f>
        <v/>
      </c>
      <c r="E179" s="11" t="str">
        <f>IF(Results[[#This Row],[I.D. Number ]]="","",IF(DataCollect[[#This Row],[Installation Year]]="","",(Results[[#This Row],[Life Expectancy]]+'1. Basic Information'!$F$7)))&amp;IF(DataCollect[[#This Row],[Year Estimated?]]="Yes","±5","")</f>
        <v/>
      </c>
      <c r="F179" s="11" t="str">
        <f>IF(Results[[#This Row],[I.D. Number ]]="","",IF(DataCollect[[#This Row],[Installation Year]]="","",(Results[[#This Row],[Life Expectancy]]+'1. Basic Information'!$F$7)))</f>
        <v/>
      </c>
      <c r="G179" s="74" t="str">
        <f>IF(Results[[#This Row],[I.D. Number ]]="","",(IF(LifeExpect[[#This Row],[ROUNDED]]-('1. Basic Information'!$F$7-DataCollect[[#This Row],[Installation Year]])&lt;0,0,LifeExpect[[#This Row],[ROUNDED]]-('1. Basic Information'!$F$7-DataCollect[[#This Row],[Installation Year]]))))</f>
        <v/>
      </c>
      <c r="H179" s="110" t="str">
        <f>IF(DataCollect[[#This Row],[Concerns]]="","",ConProb[[#This Row],[CoF]])</f>
        <v/>
      </c>
      <c r="I179" s="74" t="str">
        <f>IF(DataCollect[[#This Row],[Poor Reliability]]="","",ConProb[[#This Row],[PoF]])</f>
        <v/>
      </c>
      <c r="J179" s="110" t="str">
        <f t="shared" si="2"/>
        <v/>
      </c>
      <c r="K17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7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79" s="140" t="str" cm="1">
        <f t="array" ref="M17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0" spans="1:13" x14ac:dyDescent="0.3">
      <c r="A180" s="8" t="str">
        <f>DataCollect[[#This Row],[I.D. Number ]]</f>
        <v/>
      </c>
      <c r="B180" s="8" t="str">
        <f>IF(Results[[#This Row],[I.D. Number ]]="","",DataCollect[[#This Row],[Category]])</f>
        <v/>
      </c>
      <c r="C180" s="8" t="str">
        <f>IF(Results[[#This Row],[I.D. Number ]]="","", DataCollect[[#This Row],[Type]])</f>
        <v/>
      </c>
      <c r="D180" s="8" t="str">
        <f>IF(Results[[#This Row],[I.D. Number ]]="","", DataCollect[[#This Row],[Description]])</f>
        <v/>
      </c>
      <c r="E180" s="11" t="str">
        <f>IF(Results[[#This Row],[I.D. Number ]]="","",IF(DataCollect[[#This Row],[Installation Year]]="","",(Results[[#This Row],[Life Expectancy]]+'1. Basic Information'!$F$7)))&amp;IF(DataCollect[[#This Row],[Year Estimated?]]="Yes","±5","")</f>
        <v/>
      </c>
      <c r="F180" s="11" t="str">
        <f>IF(Results[[#This Row],[I.D. Number ]]="","",IF(DataCollect[[#This Row],[Installation Year]]="","",(Results[[#This Row],[Life Expectancy]]+'1. Basic Information'!$F$7)))</f>
        <v/>
      </c>
      <c r="G180" s="74" t="str">
        <f>IF(Results[[#This Row],[I.D. Number ]]="","",(IF(LifeExpect[[#This Row],[ROUNDED]]-('1. Basic Information'!$F$7-DataCollect[[#This Row],[Installation Year]])&lt;0,0,LifeExpect[[#This Row],[ROUNDED]]-('1. Basic Information'!$F$7-DataCollect[[#This Row],[Installation Year]]))))</f>
        <v/>
      </c>
      <c r="H180" s="110" t="str">
        <f>IF(DataCollect[[#This Row],[Concerns]]="","",ConProb[[#This Row],[CoF]])</f>
        <v/>
      </c>
      <c r="I180" s="74" t="str">
        <f>IF(DataCollect[[#This Row],[Poor Reliability]]="","",ConProb[[#This Row],[PoF]])</f>
        <v/>
      </c>
      <c r="J180" s="110" t="str">
        <f t="shared" si="2"/>
        <v/>
      </c>
      <c r="K18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0" s="140" t="str" cm="1">
        <f t="array" ref="M18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1" spans="1:13" x14ac:dyDescent="0.3">
      <c r="A181" s="8" t="str">
        <f>DataCollect[[#This Row],[I.D. Number ]]</f>
        <v/>
      </c>
      <c r="B181" s="8" t="str">
        <f>IF(Results[[#This Row],[I.D. Number ]]="","",DataCollect[[#This Row],[Category]])</f>
        <v/>
      </c>
      <c r="C181" s="8" t="str">
        <f>IF(Results[[#This Row],[I.D. Number ]]="","", DataCollect[[#This Row],[Type]])</f>
        <v/>
      </c>
      <c r="D181" s="8" t="str">
        <f>IF(Results[[#This Row],[I.D. Number ]]="","", DataCollect[[#This Row],[Description]])</f>
        <v/>
      </c>
      <c r="E181" s="11" t="str">
        <f>IF(Results[[#This Row],[I.D. Number ]]="","",IF(DataCollect[[#This Row],[Installation Year]]="","",(Results[[#This Row],[Life Expectancy]]+'1. Basic Information'!$F$7)))&amp;IF(DataCollect[[#This Row],[Year Estimated?]]="Yes","±5","")</f>
        <v/>
      </c>
      <c r="F181" s="11" t="str">
        <f>IF(Results[[#This Row],[I.D. Number ]]="","",IF(DataCollect[[#This Row],[Installation Year]]="","",(Results[[#This Row],[Life Expectancy]]+'1. Basic Information'!$F$7)))</f>
        <v/>
      </c>
      <c r="G181" s="74" t="str">
        <f>IF(Results[[#This Row],[I.D. Number ]]="","",(IF(LifeExpect[[#This Row],[ROUNDED]]-('1. Basic Information'!$F$7-DataCollect[[#This Row],[Installation Year]])&lt;0,0,LifeExpect[[#This Row],[ROUNDED]]-('1. Basic Information'!$F$7-DataCollect[[#This Row],[Installation Year]]))))</f>
        <v/>
      </c>
      <c r="H181" s="110" t="str">
        <f>IF(DataCollect[[#This Row],[Concerns]]="","",ConProb[[#This Row],[CoF]])</f>
        <v/>
      </c>
      <c r="I181" s="74" t="str">
        <f>IF(DataCollect[[#This Row],[Poor Reliability]]="","",ConProb[[#This Row],[PoF]])</f>
        <v/>
      </c>
      <c r="J181" s="110" t="str">
        <f t="shared" si="2"/>
        <v/>
      </c>
      <c r="K18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1" s="140" t="str" cm="1">
        <f t="array" ref="M18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2" spans="1:13" x14ac:dyDescent="0.3">
      <c r="A182" s="8" t="str">
        <f>DataCollect[[#This Row],[I.D. Number ]]</f>
        <v/>
      </c>
      <c r="B182" s="8" t="str">
        <f>IF(Results[[#This Row],[I.D. Number ]]="","",DataCollect[[#This Row],[Category]])</f>
        <v/>
      </c>
      <c r="C182" s="8" t="str">
        <f>IF(Results[[#This Row],[I.D. Number ]]="","", DataCollect[[#This Row],[Type]])</f>
        <v/>
      </c>
      <c r="D182" s="8" t="str">
        <f>IF(Results[[#This Row],[I.D. Number ]]="","", DataCollect[[#This Row],[Description]])</f>
        <v/>
      </c>
      <c r="E182" s="11" t="str">
        <f>IF(Results[[#This Row],[I.D. Number ]]="","",IF(DataCollect[[#This Row],[Installation Year]]="","",(Results[[#This Row],[Life Expectancy]]+'1. Basic Information'!$F$7)))&amp;IF(DataCollect[[#This Row],[Year Estimated?]]="Yes","±5","")</f>
        <v/>
      </c>
      <c r="F182" s="11" t="str">
        <f>IF(Results[[#This Row],[I.D. Number ]]="","",IF(DataCollect[[#This Row],[Installation Year]]="","",(Results[[#This Row],[Life Expectancy]]+'1. Basic Information'!$F$7)))</f>
        <v/>
      </c>
      <c r="G182" s="74" t="str">
        <f>IF(Results[[#This Row],[I.D. Number ]]="","",(IF(LifeExpect[[#This Row],[ROUNDED]]-('1. Basic Information'!$F$7-DataCollect[[#This Row],[Installation Year]])&lt;0,0,LifeExpect[[#This Row],[ROUNDED]]-('1. Basic Information'!$F$7-DataCollect[[#This Row],[Installation Year]]))))</f>
        <v/>
      </c>
      <c r="H182" s="110" t="str">
        <f>IF(DataCollect[[#This Row],[Concerns]]="","",ConProb[[#This Row],[CoF]])</f>
        <v/>
      </c>
      <c r="I182" s="74" t="str">
        <f>IF(DataCollect[[#This Row],[Poor Reliability]]="","",ConProb[[#This Row],[PoF]])</f>
        <v/>
      </c>
      <c r="J182" s="110" t="str">
        <f t="shared" si="2"/>
        <v/>
      </c>
      <c r="K18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2" s="140" t="str" cm="1">
        <f t="array" ref="M18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3" spans="1:13" x14ac:dyDescent="0.3">
      <c r="A183" s="8" t="str">
        <f>DataCollect[[#This Row],[I.D. Number ]]</f>
        <v/>
      </c>
      <c r="B183" s="8" t="str">
        <f>IF(Results[[#This Row],[I.D. Number ]]="","",DataCollect[[#This Row],[Category]])</f>
        <v/>
      </c>
      <c r="C183" s="8" t="str">
        <f>IF(Results[[#This Row],[I.D. Number ]]="","", DataCollect[[#This Row],[Type]])</f>
        <v/>
      </c>
      <c r="D183" s="8" t="str">
        <f>IF(Results[[#This Row],[I.D. Number ]]="","", DataCollect[[#This Row],[Description]])</f>
        <v/>
      </c>
      <c r="E183" s="11" t="str">
        <f>IF(Results[[#This Row],[I.D. Number ]]="","",IF(DataCollect[[#This Row],[Installation Year]]="","",(Results[[#This Row],[Life Expectancy]]+'1. Basic Information'!$F$7)))&amp;IF(DataCollect[[#This Row],[Year Estimated?]]="Yes","±5","")</f>
        <v/>
      </c>
      <c r="F183" s="11" t="str">
        <f>IF(Results[[#This Row],[I.D. Number ]]="","",IF(DataCollect[[#This Row],[Installation Year]]="","",(Results[[#This Row],[Life Expectancy]]+'1. Basic Information'!$F$7)))</f>
        <v/>
      </c>
      <c r="G183" s="74" t="str">
        <f>IF(Results[[#This Row],[I.D. Number ]]="","",(IF(LifeExpect[[#This Row],[ROUNDED]]-('1. Basic Information'!$F$7-DataCollect[[#This Row],[Installation Year]])&lt;0,0,LifeExpect[[#This Row],[ROUNDED]]-('1. Basic Information'!$F$7-DataCollect[[#This Row],[Installation Year]]))))</f>
        <v/>
      </c>
      <c r="H183" s="110" t="str">
        <f>IF(DataCollect[[#This Row],[Concerns]]="","",ConProb[[#This Row],[CoF]])</f>
        <v/>
      </c>
      <c r="I183" s="74" t="str">
        <f>IF(DataCollect[[#This Row],[Poor Reliability]]="","",ConProb[[#This Row],[PoF]])</f>
        <v/>
      </c>
      <c r="J183" s="110" t="str">
        <f t="shared" si="2"/>
        <v/>
      </c>
      <c r="K18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3" s="140" t="str" cm="1">
        <f t="array" ref="M18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4" spans="1:13" x14ac:dyDescent="0.3">
      <c r="A184" s="8" t="str">
        <f>DataCollect[[#This Row],[I.D. Number ]]</f>
        <v/>
      </c>
      <c r="B184" s="8" t="str">
        <f>IF(Results[[#This Row],[I.D. Number ]]="","",DataCollect[[#This Row],[Category]])</f>
        <v/>
      </c>
      <c r="C184" s="8" t="str">
        <f>IF(Results[[#This Row],[I.D. Number ]]="","", DataCollect[[#This Row],[Type]])</f>
        <v/>
      </c>
      <c r="D184" s="8" t="str">
        <f>IF(Results[[#This Row],[I.D. Number ]]="","", DataCollect[[#This Row],[Description]])</f>
        <v/>
      </c>
      <c r="E184" s="11" t="str">
        <f>IF(Results[[#This Row],[I.D. Number ]]="","",IF(DataCollect[[#This Row],[Installation Year]]="","",(Results[[#This Row],[Life Expectancy]]+'1. Basic Information'!$F$7)))&amp;IF(DataCollect[[#This Row],[Year Estimated?]]="Yes","±5","")</f>
        <v/>
      </c>
      <c r="F184" s="11" t="str">
        <f>IF(Results[[#This Row],[I.D. Number ]]="","",IF(DataCollect[[#This Row],[Installation Year]]="","",(Results[[#This Row],[Life Expectancy]]+'1. Basic Information'!$F$7)))</f>
        <v/>
      </c>
      <c r="G184" s="74" t="str">
        <f>IF(Results[[#This Row],[I.D. Number ]]="","",(IF(LifeExpect[[#This Row],[ROUNDED]]-('1. Basic Information'!$F$7-DataCollect[[#This Row],[Installation Year]])&lt;0,0,LifeExpect[[#This Row],[ROUNDED]]-('1. Basic Information'!$F$7-DataCollect[[#This Row],[Installation Year]]))))</f>
        <v/>
      </c>
      <c r="H184" s="110" t="str">
        <f>IF(DataCollect[[#This Row],[Concerns]]="","",ConProb[[#This Row],[CoF]])</f>
        <v/>
      </c>
      <c r="I184" s="74" t="str">
        <f>IF(DataCollect[[#This Row],[Poor Reliability]]="","",ConProb[[#This Row],[PoF]])</f>
        <v/>
      </c>
      <c r="J184" s="110" t="str">
        <f t="shared" si="2"/>
        <v/>
      </c>
      <c r="K18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4" s="140" t="str" cm="1">
        <f t="array" ref="M18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5" spans="1:13" x14ac:dyDescent="0.3">
      <c r="A185" s="8" t="str">
        <f>DataCollect[[#This Row],[I.D. Number ]]</f>
        <v/>
      </c>
      <c r="B185" s="8" t="str">
        <f>IF(Results[[#This Row],[I.D. Number ]]="","",DataCollect[[#This Row],[Category]])</f>
        <v/>
      </c>
      <c r="C185" s="8" t="str">
        <f>IF(Results[[#This Row],[I.D. Number ]]="","", DataCollect[[#This Row],[Type]])</f>
        <v/>
      </c>
      <c r="D185" s="8" t="str">
        <f>IF(Results[[#This Row],[I.D. Number ]]="","", DataCollect[[#This Row],[Description]])</f>
        <v/>
      </c>
      <c r="E185" s="11" t="str">
        <f>IF(Results[[#This Row],[I.D. Number ]]="","",IF(DataCollect[[#This Row],[Installation Year]]="","",(Results[[#This Row],[Life Expectancy]]+'1. Basic Information'!$F$7)))&amp;IF(DataCollect[[#This Row],[Year Estimated?]]="Yes","±5","")</f>
        <v/>
      </c>
      <c r="F185" s="11" t="str">
        <f>IF(Results[[#This Row],[I.D. Number ]]="","",IF(DataCollect[[#This Row],[Installation Year]]="","",(Results[[#This Row],[Life Expectancy]]+'1. Basic Information'!$F$7)))</f>
        <v/>
      </c>
      <c r="G185" s="74" t="str">
        <f>IF(Results[[#This Row],[I.D. Number ]]="","",(IF(LifeExpect[[#This Row],[ROUNDED]]-('1. Basic Information'!$F$7-DataCollect[[#This Row],[Installation Year]])&lt;0,0,LifeExpect[[#This Row],[ROUNDED]]-('1. Basic Information'!$F$7-DataCollect[[#This Row],[Installation Year]]))))</f>
        <v/>
      </c>
      <c r="H185" s="110" t="str">
        <f>IF(DataCollect[[#This Row],[Concerns]]="","",ConProb[[#This Row],[CoF]])</f>
        <v/>
      </c>
      <c r="I185" s="74" t="str">
        <f>IF(DataCollect[[#This Row],[Poor Reliability]]="","",ConProb[[#This Row],[PoF]])</f>
        <v/>
      </c>
      <c r="J185" s="110" t="str">
        <f t="shared" si="2"/>
        <v/>
      </c>
      <c r="K18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5" s="140" t="str" cm="1">
        <f t="array" ref="M18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6" spans="1:13" x14ac:dyDescent="0.3">
      <c r="A186" s="8" t="str">
        <f>DataCollect[[#This Row],[I.D. Number ]]</f>
        <v/>
      </c>
      <c r="B186" s="8" t="str">
        <f>IF(Results[[#This Row],[I.D. Number ]]="","",DataCollect[[#This Row],[Category]])</f>
        <v/>
      </c>
      <c r="C186" s="8" t="str">
        <f>IF(Results[[#This Row],[I.D. Number ]]="","", DataCollect[[#This Row],[Type]])</f>
        <v/>
      </c>
      <c r="D186" s="8" t="str">
        <f>IF(Results[[#This Row],[I.D. Number ]]="","", DataCollect[[#This Row],[Description]])</f>
        <v/>
      </c>
      <c r="E186" s="11" t="str">
        <f>IF(Results[[#This Row],[I.D. Number ]]="","",IF(DataCollect[[#This Row],[Installation Year]]="","",(Results[[#This Row],[Life Expectancy]]+'1. Basic Information'!$F$7)))&amp;IF(DataCollect[[#This Row],[Year Estimated?]]="Yes","±5","")</f>
        <v/>
      </c>
      <c r="F186" s="11" t="str">
        <f>IF(Results[[#This Row],[I.D. Number ]]="","",IF(DataCollect[[#This Row],[Installation Year]]="","",(Results[[#This Row],[Life Expectancy]]+'1. Basic Information'!$F$7)))</f>
        <v/>
      </c>
      <c r="G186" s="74" t="str">
        <f>IF(Results[[#This Row],[I.D. Number ]]="","",(IF(LifeExpect[[#This Row],[ROUNDED]]-('1. Basic Information'!$F$7-DataCollect[[#This Row],[Installation Year]])&lt;0,0,LifeExpect[[#This Row],[ROUNDED]]-('1. Basic Information'!$F$7-DataCollect[[#This Row],[Installation Year]]))))</f>
        <v/>
      </c>
      <c r="H186" s="110" t="str">
        <f>IF(DataCollect[[#This Row],[Concerns]]="","",ConProb[[#This Row],[CoF]])</f>
        <v/>
      </c>
      <c r="I186" s="74" t="str">
        <f>IF(DataCollect[[#This Row],[Poor Reliability]]="","",ConProb[[#This Row],[PoF]])</f>
        <v/>
      </c>
      <c r="J186" s="110" t="str">
        <f t="shared" si="2"/>
        <v/>
      </c>
      <c r="K18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6" s="140" t="str" cm="1">
        <f t="array" ref="M18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7" spans="1:13" x14ac:dyDescent="0.3">
      <c r="A187" s="8" t="str">
        <f>DataCollect[[#This Row],[I.D. Number ]]</f>
        <v/>
      </c>
      <c r="B187" s="8" t="str">
        <f>IF(Results[[#This Row],[I.D. Number ]]="","",DataCollect[[#This Row],[Category]])</f>
        <v/>
      </c>
      <c r="C187" s="8" t="str">
        <f>IF(Results[[#This Row],[I.D. Number ]]="","", DataCollect[[#This Row],[Type]])</f>
        <v/>
      </c>
      <c r="D187" s="8" t="str">
        <f>IF(Results[[#This Row],[I.D. Number ]]="","", DataCollect[[#This Row],[Description]])</f>
        <v/>
      </c>
      <c r="E187" s="11" t="str">
        <f>IF(Results[[#This Row],[I.D. Number ]]="","",IF(DataCollect[[#This Row],[Installation Year]]="","",(Results[[#This Row],[Life Expectancy]]+'1. Basic Information'!$F$7)))&amp;IF(DataCollect[[#This Row],[Year Estimated?]]="Yes","±5","")</f>
        <v/>
      </c>
      <c r="F187" s="11" t="str">
        <f>IF(Results[[#This Row],[I.D. Number ]]="","",IF(DataCollect[[#This Row],[Installation Year]]="","",(Results[[#This Row],[Life Expectancy]]+'1. Basic Information'!$F$7)))</f>
        <v/>
      </c>
      <c r="G187" s="74" t="str">
        <f>IF(Results[[#This Row],[I.D. Number ]]="","",(IF(LifeExpect[[#This Row],[ROUNDED]]-('1. Basic Information'!$F$7-DataCollect[[#This Row],[Installation Year]])&lt;0,0,LifeExpect[[#This Row],[ROUNDED]]-('1. Basic Information'!$F$7-DataCollect[[#This Row],[Installation Year]]))))</f>
        <v/>
      </c>
      <c r="H187" s="110" t="str">
        <f>IF(DataCollect[[#This Row],[Concerns]]="","",ConProb[[#This Row],[CoF]])</f>
        <v/>
      </c>
      <c r="I187" s="74" t="str">
        <f>IF(DataCollect[[#This Row],[Poor Reliability]]="","",ConProb[[#This Row],[PoF]])</f>
        <v/>
      </c>
      <c r="J187" s="110" t="str">
        <f t="shared" si="2"/>
        <v/>
      </c>
      <c r="K18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7" s="140" t="str" cm="1">
        <f t="array" ref="M18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8" spans="1:13" x14ac:dyDescent="0.3">
      <c r="A188" s="8" t="str">
        <f>DataCollect[[#This Row],[I.D. Number ]]</f>
        <v/>
      </c>
      <c r="B188" s="8" t="str">
        <f>IF(Results[[#This Row],[I.D. Number ]]="","",DataCollect[[#This Row],[Category]])</f>
        <v/>
      </c>
      <c r="C188" s="8" t="str">
        <f>IF(Results[[#This Row],[I.D. Number ]]="","", DataCollect[[#This Row],[Type]])</f>
        <v/>
      </c>
      <c r="D188" s="8" t="str">
        <f>IF(Results[[#This Row],[I.D. Number ]]="","", DataCollect[[#This Row],[Description]])</f>
        <v/>
      </c>
      <c r="E188" s="11" t="str">
        <f>IF(Results[[#This Row],[I.D. Number ]]="","",IF(DataCollect[[#This Row],[Installation Year]]="","",(Results[[#This Row],[Life Expectancy]]+'1. Basic Information'!$F$7)))&amp;IF(DataCollect[[#This Row],[Year Estimated?]]="Yes","±5","")</f>
        <v/>
      </c>
      <c r="F188" s="11" t="str">
        <f>IF(Results[[#This Row],[I.D. Number ]]="","",IF(DataCollect[[#This Row],[Installation Year]]="","",(Results[[#This Row],[Life Expectancy]]+'1. Basic Information'!$F$7)))</f>
        <v/>
      </c>
      <c r="G188" s="74" t="str">
        <f>IF(Results[[#This Row],[I.D. Number ]]="","",(IF(LifeExpect[[#This Row],[ROUNDED]]-('1. Basic Information'!$F$7-DataCollect[[#This Row],[Installation Year]])&lt;0,0,LifeExpect[[#This Row],[ROUNDED]]-('1. Basic Information'!$F$7-DataCollect[[#This Row],[Installation Year]]))))</f>
        <v/>
      </c>
      <c r="H188" s="110" t="str">
        <f>IF(DataCollect[[#This Row],[Concerns]]="","",ConProb[[#This Row],[CoF]])</f>
        <v/>
      </c>
      <c r="I188" s="74" t="str">
        <f>IF(DataCollect[[#This Row],[Poor Reliability]]="","",ConProb[[#This Row],[PoF]])</f>
        <v/>
      </c>
      <c r="J188" s="110" t="str">
        <f t="shared" si="2"/>
        <v/>
      </c>
      <c r="K18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8" s="140" t="str" cm="1">
        <f t="array" ref="M18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89" spans="1:13" x14ac:dyDescent="0.3">
      <c r="A189" s="8" t="str">
        <f>DataCollect[[#This Row],[I.D. Number ]]</f>
        <v/>
      </c>
      <c r="B189" s="8" t="str">
        <f>IF(Results[[#This Row],[I.D. Number ]]="","",DataCollect[[#This Row],[Category]])</f>
        <v/>
      </c>
      <c r="C189" s="8" t="str">
        <f>IF(Results[[#This Row],[I.D. Number ]]="","", DataCollect[[#This Row],[Type]])</f>
        <v/>
      </c>
      <c r="D189" s="8" t="str">
        <f>IF(Results[[#This Row],[I.D. Number ]]="","", DataCollect[[#This Row],[Description]])</f>
        <v/>
      </c>
      <c r="E189" s="11" t="str">
        <f>IF(Results[[#This Row],[I.D. Number ]]="","",IF(DataCollect[[#This Row],[Installation Year]]="","",(Results[[#This Row],[Life Expectancy]]+'1. Basic Information'!$F$7)))&amp;IF(DataCollect[[#This Row],[Year Estimated?]]="Yes","±5","")</f>
        <v/>
      </c>
      <c r="F189" s="11" t="str">
        <f>IF(Results[[#This Row],[I.D. Number ]]="","",IF(DataCollect[[#This Row],[Installation Year]]="","",(Results[[#This Row],[Life Expectancy]]+'1. Basic Information'!$F$7)))</f>
        <v/>
      </c>
      <c r="G189" s="74" t="str">
        <f>IF(Results[[#This Row],[I.D. Number ]]="","",(IF(LifeExpect[[#This Row],[ROUNDED]]-('1. Basic Information'!$F$7-DataCollect[[#This Row],[Installation Year]])&lt;0,0,LifeExpect[[#This Row],[ROUNDED]]-('1. Basic Information'!$F$7-DataCollect[[#This Row],[Installation Year]]))))</f>
        <v/>
      </c>
      <c r="H189" s="110" t="str">
        <f>IF(DataCollect[[#This Row],[Concerns]]="","",ConProb[[#This Row],[CoF]])</f>
        <v/>
      </c>
      <c r="I189" s="74" t="str">
        <f>IF(DataCollect[[#This Row],[Poor Reliability]]="","",ConProb[[#This Row],[PoF]])</f>
        <v/>
      </c>
      <c r="J189" s="110" t="str">
        <f t="shared" si="2"/>
        <v/>
      </c>
      <c r="K18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8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89" s="140" t="str" cm="1">
        <f t="array" ref="M18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0" spans="1:13" x14ac:dyDescent="0.3">
      <c r="A190" s="8" t="str">
        <f>DataCollect[[#This Row],[I.D. Number ]]</f>
        <v/>
      </c>
      <c r="B190" s="8" t="str">
        <f>IF(Results[[#This Row],[I.D. Number ]]="","",DataCollect[[#This Row],[Category]])</f>
        <v/>
      </c>
      <c r="C190" s="8" t="str">
        <f>IF(Results[[#This Row],[I.D. Number ]]="","", DataCollect[[#This Row],[Type]])</f>
        <v/>
      </c>
      <c r="D190" s="8" t="str">
        <f>IF(Results[[#This Row],[I.D. Number ]]="","", DataCollect[[#This Row],[Description]])</f>
        <v/>
      </c>
      <c r="E190" s="11" t="str">
        <f>IF(Results[[#This Row],[I.D. Number ]]="","",IF(DataCollect[[#This Row],[Installation Year]]="","",(Results[[#This Row],[Life Expectancy]]+'1. Basic Information'!$F$7)))&amp;IF(DataCollect[[#This Row],[Year Estimated?]]="Yes","±5","")</f>
        <v/>
      </c>
      <c r="F190" s="11" t="str">
        <f>IF(Results[[#This Row],[I.D. Number ]]="","",IF(DataCollect[[#This Row],[Installation Year]]="","",(Results[[#This Row],[Life Expectancy]]+'1. Basic Information'!$F$7)))</f>
        <v/>
      </c>
      <c r="G190" s="74" t="str">
        <f>IF(Results[[#This Row],[I.D. Number ]]="","",(IF(LifeExpect[[#This Row],[ROUNDED]]-('1. Basic Information'!$F$7-DataCollect[[#This Row],[Installation Year]])&lt;0,0,LifeExpect[[#This Row],[ROUNDED]]-('1. Basic Information'!$F$7-DataCollect[[#This Row],[Installation Year]]))))</f>
        <v/>
      </c>
      <c r="H190" s="110" t="str">
        <f>IF(DataCollect[[#This Row],[Concerns]]="","",ConProb[[#This Row],[CoF]])</f>
        <v/>
      </c>
      <c r="I190" s="74" t="str">
        <f>IF(DataCollect[[#This Row],[Poor Reliability]]="","",ConProb[[#This Row],[PoF]])</f>
        <v/>
      </c>
      <c r="J190" s="110" t="str">
        <f t="shared" si="2"/>
        <v/>
      </c>
      <c r="K19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0" s="140" t="str" cm="1">
        <f t="array" ref="M19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1" spans="1:13" x14ac:dyDescent="0.3">
      <c r="A191" s="8" t="str">
        <f>DataCollect[[#This Row],[I.D. Number ]]</f>
        <v/>
      </c>
      <c r="B191" s="8" t="str">
        <f>IF(Results[[#This Row],[I.D. Number ]]="","",DataCollect[[#This Row],[Category]])</f>
        <v/>
      </c>
      <c r="C191" s="8" t="str">
        <f>IF(Results[[#This Row],[I.D. Number ]]="","", DataCollect[[#This Row],[Type]])</f>
        <v/>
      </c>
      <c r="D191" s="8" t="str">
        <f>IF(Results[[#This Row],[I.D. Number ]]="","", DataCollect[[#This Row],[Description]])</f>
        <v/>
      </c>
      <c r="E191" s="11" t="str">
        <f>IF(Results[[#This Row],[I.D. Number ]]="","",IF(DataCollect[[#This Row],[Installation Year]]="","",(Results[[#This Row],[Life Expectancy]]+'1. Basic Information'!$F$7)))&amp;IF(DataCollect[[#This Row],[Year Estimated?]]="Yes","±5","")</f>
        <v/>
      </c>
      <c r="F191" s="11" t="str">
        <f>IF(Results[[#This Row],[I.D. Number ]]="","",IF(DataCollect[[#This Row],[Installation Year]]="","",(Results[[#This Row],[Life Expectancy]]+'1. Basic Information'!$F$7)))</f>
        <v/>
      </c>
      <c r="G191" s="74" t="str">
        <f>IF(Results[[#This Row],[I.D. Number ]]="","",(IF(LifeExpect[[#This Row],[ROUNDED]]-('1. Basic Information'!$F$7-DataCollect[[#This Row],[Installation Year]])&lt;0,0,LifeExpect[[#This Row],[ROUNDED]]-('1. Basic Information'!$F$7-DataCollect[[#This Row],[Installation Year]]))))</f>
        <v/>
      </c>
      <c r="H191" s="110" t="str">
        <f>IF(DataCollect[[#This Row],[Concerns]]="","",ConProb[[#This Row],[CoF]])</f>
        <v/>
      </c>
      <c r="I191" s="74" t="str">
        <f>IF(DataCollect[[#This Row],[Poor Reliability]]="","",ConProb[[#This Row],[PoF]])</f>
        <v/>
      </c>
      <c r="J191" s="110" t="str">
        <f t="shared" si="2"/>
        <v/>
      </c>
      <c r="K19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1" s="140" t="str" cm="1">
        <f t="array" ref="M19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2" spans="1:13" x14ac:dyDescent="0.3">
      <c r="A192" s="8" t="str">
        <f>DataCollect[[#This Row],[I.D. Number ]]</f>
        <v/>
      </c>
      <c r="B192" s="8" t="str">
        <f>IF(Results[[#This Row],[I.D. Number ]]="","",DataCollect[[#This Row],[Category]])</f>
        <v/>
      </c>
      <c r="C192" s="8" t="str">
        <f>IF(Results[[#This Row],[I.D. Number ]]="","", DataCollect[[#This Row],[Type]])</f>
        <v/>
      </c>
      <c r="D192" s="8" t="str">
        <f>IF(Results[[#This Row],[I.D. Number ]]="","", DataCollect[[#This Row],[Description]])</f>
        <v/>
      </c>
      <c r="E192" s="11" t="str">
        <f>IF(Results[[#This Row],[I.D. Number ]]="","",IF(DataCollect[[#This Row],[Installation Year]]="","",(Results[[#This Row],[Life Expectancy]]+'1. Basic Information'!$F$7)))&amp;IF(DataCollect[[#This Row],[Year Estimated?]]="Yes","±5","")</f>
        <v/>
      </c>
      <c r="F192" s="11" t="str">
        <f>IF(Results[[#This Row],[I.D. Number ]]="","",IF(DataCollect[[#This Row],[Installation Year]]="","",(Results[[#This Row],[Life Expectancy]]+'1. Basic Information'!$F$7)))</f>
        <v/>
      </c>
      <c r="G192" s="74" t="str">
        <f>IF(Results[[#This Row],[I.D. Number ]]="","",(IF(LifeExpect[[#This Row],[ROUNDED]]-('1. Basic Information'!$F$7-DataCollect[[#This Row],[Installation Year]])&lt;0,0,LifeExpect[[#This Row],[ROUNDED]]-('1. Basic Information'!$F$7-DataCollect[[#This Row],[Installation Year]]))))</f>
        <v/>
      </c>
      <c r="H192" s="110" t="str">
        <f>IF(DataCollect[[#This Row],[Concerns]]="","",ConProb[[#This Row],[CoF]])</f>
        <v/>
      </c>
      <c r="I192" s="74" t="str">
        <f>IF(DataCollect[[#This Row],[Poor Reliability]]="","",ConProb[[#This Row],[PoF]])</f>
        <v/>
      </c>
      <c r="J192" s="110" t="str">
        <f t="shared" si="2"/>
        <v/>
      </c>
      <c r="K19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2" s="140" t="str" cm="1">
        <f t="array" ref="M19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3" spans="1:13" x14ac:dyDescent="0.3">
      <c r="A193" s="8" t="str">
        <f>DataCollect[[#This Row],[I.D. Number ]]</f>
        <v/>
      </c>
      <c r="B193" s="8" t="str">
        <f>IF(Results[[#This Row],[I.D. Number ]]="","",DataCollect[[#This Row],[Category]])</f>
        <v/>
      </c>
      <c r="C193" s="8" t="str">
        <f>IF(Results[[#This Row],[I.D. Number ]]="","", DataCollect[[#This Row],[Type]])</f>
        <v/>
      </c>
      <c r="D193" s="8" t="str">
        <f>IF(Results[[#This Row],[I.D. Number ]]="","", DataCollect[[#This Row],[Description]])</f>
        <v/>
      </c>
      <c r="E193" s="11" t="str">
        <f>IF(Results[[#This Row],[I.D. Number ]]="","",IF(DataCollect[[#This Row],[Installation Year]]="","",(Results[[#This Row],[Life Expectancy]]+'1. Basic Information'!$F$7)))&amp;IF(DataCollect[[#This Row],[Year Estimated?]]="Yes","±5","")</f>
        <v/>
      </c>
      <c r="F193" s="11" t="str">
        <f>IF(Results[[#This Row],[I.D. Number ]]="","",IF(DataCollect[[#This Row],[Installation Year]]="","",(Results[[#This Row],[Life Expectancy]]+'1. Basic Information'!$F$7)))</f>
        <v/>
      </c>
      <c r="G193" s="74" t="str">
        <f>IF(Results[[#This Row],[I.D. Number ]]="","",(IF(LifeExpect[[#This Row],[ROUNDED]]-('1. Basic Information'!$F$7-DataCollect[[#This Row],[Installation Year]])&lt;0,0,LifeExpect[[#This Row],[ROUNDED]]-('1. Basic Information'!$F$7-DataCollect[[#This Row],[Installation Year]]))))</f>
        <v/>
      </c>
      <c r="H193" s="110" t="str">
        <f>IF(DataCollect[[#This Row],[Concerns]]="","",ConProb[[#This Row],[CoF]])</f>
        <v/>
      </c>
      <c r="I193" s="74" t="str">
        <f>IF(DataCollect[[#This Row],[Poor Reliability]]="","",ConProb[[#This Row],[PoF]])</f>
        <v/>
      </c>
      <c r="J193" s="110" t="str">
        <f t="shared" si="2"/>
        <v/>
      </c>
      <c r="K19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3" s="140" t="str" cm="1">
        <f t="array" ref="M19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4" spans="1:13" x14ac:dyDescent="0.3">
      <c r="A194" s="8" t="str">
        <f>DataCollect[[#This Row],[I.D. Number ]]</f>
        <v/>
      </c>
      <c r="B194" s="8" t="str">
        <f>IF(Results[[#This Row],[I.D. Number ]]="","",DataCollect[[#This Row],[Category]])</f>
        <v/>
      </c>
      <c r="C194" s="8" t="str">
        <f>IF(Results[[#This Row],[I.D. Number ]]="","", DataCollect[[#This Row],[Type]])</f>
        <v/>
      </c>
      <c r="D194" s="8" t="str">
        <f>IF(Results[[#This Row],[I.D. Number ]]="","", DataCollect[[#This Row],[Description]])</f>
        <v/>
      </c>
      <c r="E194" s="11" t="str">
        <f>IF(Results[[#This Row],[I.D. Number ]]="","",IF(DataCollect[[#This Row],[Installation Year]]="","",(Results[[#This Row],[Life Expectancy]]+'1. Basic Information'!$F$7)))&amp;IF(DataCollect[[#This Row],[Year Estimated?]]="Yes","±5","")</f>
        <v/>
      </c>
      <c r="F194" s="11" t="str">
        <f>IF(Results[[#This Row],[I.D. Number ]]="","",IF(DataCollect[[#This Row],[Installation Year]]="","",(Results[[#This Row],[Life Expectancy]]+'1. Basic Information'!$F$7)))</f>
        <v/>
      </c>
      <c r="G194" s="74" t="str">
        <f>IF(Results[[#This Row],[I.D. Number ]]="","",(IF(LifeExpect[[#This Row],[ROUNDED]]-('1. Basic Information'!$F$7-DataCollect[[#This Row],[Installation Year]])&lt;0,0,LifeExpect[[#This Row],[ROUNDED]]-('1. Basic Information'!$F$7-DataCollect[[#This Row],[Installation Year]]))))</f>
        <v/>
      </c>
      <c r="H194" s="110" t="str">
        <f>IF(DataCollect[[#This Row],[Concerns]]="","",ConProb[[#This Row],[CoF]])</f>
        <v/>
      </c>
      <c r="I194" s="74" t="str">
        <f>IF(DataCollect[[#This Row],[Poor Reliability]]="","",ConProb[[#This Row],[PoF]])</f>
        <v/>
      </c>
      <c r="J194" s="110" t="str">
        <f t="shared" si="2"/>
        <v/>
      </c>
      <c r="K19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4" s="140" t="str" cm="1">
        <f t="array" ref="M19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5" spans="1:13" x14ac:dyDescent="0.3">
      <c r="A195" s="8" t="str">
        <f>DataCollect[[#This Row],[I.D. Number ]]</f>
        <v/>
      </c>
      <c r="B195" s="8" t="str">
        <f>IF(Results[[#This Row],[I.D. Number ]]="","",DataCollect[[#This Row],[Category]])</f>
        <v/>
      </c>
      <c r="C195" s="8" t="str">
        <f>IF(Results[[#This Row],[I.D. Number ]]="","", DataCollect[[#This Row],[Type]])</f>
        <v/>
      </c>
      <c r="D195" s="8" t="str">
        <f>IF(Results[[#This Row],[I.D. Number ]]="","", DataCollect[[#This Row],[Description]])</f>
        <v/>
      </c>
      <c r="E195" s="11" t="str">
        <f>IF(Results[[#This Row],[I.D. Number ]]="","",IF(DataCollect[[#This Row],[Installation Year]]="","",(Results[[#This Row],[Life Expectancy]]+'1. Basic Information'!$F$7)))&amp;IF(DataCollect[[#This Row],[Year Estimated?]]="Yes","±5","")</f>
        <v/>
      </c>
      <c r="F195" s="11" t="str">
        <f>IF(Results[[#This Row],[I.D. Number ]]="","",IF(DataCollect[[#This Row],[Installation Year]]="","",(Results[[#This Row],[Life Expectancy]]+'1. Basic Information'!$F$7)))</f>
        <v/>
      </c>
      <c r="G195" s="74" t="str">
        <f>IF(Results[[#This Row],[I.D. Number ]]="","",(IF(LifeExpect[[#This Row],[ROUNDED]]-('1. Basic Information'!$F$7-DataCollect[[#This Row],[Installation Year]])&lt;0,0,LifeExpect[[#This Row],[ROUNDED]]-('1. Basic Information'!$F$7-DataCollect[[#This Row],[Installation Year]]))))</f>
        <v/>
      </c>
      <c r="H195" s="110" t="str">
        <f>IF(DataCollect[[#This Row],[Concerns]]="","",ConProb[[#This Row],[CoF]])</f>
        <v/>
      </c>
      <c r="I195" s="74" t="str">
        <f>IF(DataCollect[[#This Row],[Poor Reliability]]="","",ConProb[[#This Row],[PoF]])</f>
        <v/>
      </c>
      <c r="J195" s="110" t="str">
        <f t="shared" si="2"/>
        <v/>
      </c>
      <c r="K19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5" s="140" t="str" cm="1">
        <f t="array" ref="M19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6" spans="1:13" x14ac:dyDescent="0.3">
      <c r="A196" s="8" t="str">
        <f>DataCollect[[#This Row],[I.D. Number ]]</f>
        <v/>
      </c>
      <c r="B196" s="8" t="str">
        <f>IF(Results[[#This Row],[I.D. Number ]]="","",DataCollect[[#This Row],[Category]])</f>
        <v/>
      </c>
      <c r="C196" s="8" t="str">
        <f>IF(Results[[#This Row],[I.D. Number ]]="","", DataCollect[[#This Row],[Type]])</f>
        <v/>
      </c>
      <c r="D196" s="8" t="str">
        <f>IF(Results[[#This Row],[I.D. Number ]]="","", DataCollect[[#This Row],[Description]])</f>
        <v/>
      </c>
      <c r="E196" s="11" t="str">
        <f>IF(Results[[#This Row],[I.D. Number ]]="","",IF(DataCollect[[#This Row],[Installation Year]]="","",(Results[[#This Row],[Life Expectancy]]+'1. Basic Information'!$F$7)))&amp;IF(DataCollect[[#This Row],[Year Estimated?]]="Yes","±5","")</f>
        <v/>
      </c>
      <c r="F196" s="11" t="str">
        <f>IF(Results[[#This Row],[I.D. Number ]]="","",IF(DataCollect[[#This Row],[Installation Year]]="","",(Results[[#This Row],[Life Expectancy]]+'1. Basic Information'!$F$7)))</f>
        <v/>
      </c>
      <c r="G196" s="74" t="str">
        <f>IF(Results[[#This Row],[I.D. Number ]]="","",(IF(LifeExpect[[#This Row],[ROUNDED]]-('1. Basic Information'!$F$7-DataCollect[[#This Row],[Installation Year]])&lt;0,0,LifeExpect[[#This Row],[ROUNDED]]-('1. Basic Information'!$F$7-DataCollect[[#This Row],[Installation Year]]))))</f>
        <v/>
      </c>
      <c r="H196" s="110" t="str">
        <f>IF(DataCollect[[#This Row],[Concerns]]="","",ConProb[[#This Row],[CoF]])</f>
        <v/>
      </c>
      <c r="I196" s="74" t="str">
        <f>IF(DataCollect[[#This Row],[Poor Reliability]]="","",ConProb[[#This Row],[PoF]])</f>
        <v/>
      </c>
      <c r="J196" s="110" t="str">
        <f t="shared" si="2"/>
        <v/>
      </c>
      <c r="K19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6" s="140" t="str" cm="1">
        <f t="array" ref="M19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7" spans="1:13" x14ac:dyDescent="0.3">
      <c r="A197" s="8" t="str">
        <f>DataCollect[[#This Row],[I.D. Number ]]</f>
        <v/>
      </c>
      <c r="B197" s="8" t="str">
        <f>IF(Results[[#This Row],[I.D. Number ]]="","",DataCollect[[#This Row],[Category]])</f>
        <v/>
      </c>
      <c r="C197" s="8" t="str">
        <f>IF(Results[[#This Row],[I.D. Number ]]="","", DataCollect[[#This Row],[Type]])</f>
        <v/>
      </c>
      <c r="D197" s="8" t="str">
        <f>IF(Results[[#This Row],[I.D. Number ]]="","", DataCollect[[#This Row],[Description]])</f>
        <v/>
      </c>
      <c r="E197" s="11" t="str">
        <f>IF(Results[[#This Row],[I.D. Number ]]="","",IF(DataCollect[[#This Row],[Installation Year]]="","",(Results[[#This Row],[Life Expectancy]]+'1. Basic Information'!$F$7)))&amp;IF(DataCollect[[#This Row],[Year Estimated?]]="Yes","±5","")</f>
        <v/>
      </c>
      <c r="F197" s="11" t="str">
        <f>IF(Results[[#This Row],[I.D. Number ]]="","",IF(DataCollect[[#This Row],[Installation Year]]="","",(Results[[#This Row],[Life Expectancy]]+'1. Basic Information'!$F$7)))</f>
        <v/>
      </c>
      <c r="G197" s="74" t="str">
        <f>IF(Results[[#This Row],[I.D. Number ]]="","",(IF(LifeExpect[[#This Row],[ROUNDED]]-('1. Basic Information'!$F$7-DataCollect[[#This Row],[Installation Year]])&lt;0,0,LifeExpect[[#This Row],[ROUNDED]]-('1. Basic Information'!$F$7-DataCollect[[#This Row],[Installation Year]]))))</f>
        <v/>
      </c>
      <c r="H197" s="110" t="str">
        <f>IF(DataCollect[[#This Row],[Concerns]]="","",ConProb[[#This Row],[CoF]])</f>
        <v/>
      </c>
      <c r="I197" s="74" t="str">
        <f>IF(DataCollect[[#This Row],[Poor Reliability]]="","",ConProb[[#This Row],[PoF]])</f>
        <v/>
      </c>
      <c r="J197" s="110" t="str">
        <f t="shared" ref="J197:J260" si="3">IF(H197="","",IF(I197="","",H197*I197))</f>
        <v/>
      </c>
      <c r="K19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7" s="140" t="str" cm="1">
        <f t="array" ref="M19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8" spans="1:13" x14ac:dyDescent="0.3">
      <c r="A198" s="8" t="str">
        <f>DataCollect[[#This Row],[I.D. Number ]]</f>
        <v/>
      </c>
      <c r="B198" s="8" t="str">
        <f>IF(Results[[#This Row],[I.D. Number ]]="","",DataCollect[[#This Row],[Category]])</f>
        <v/>
      </c>
      <c r="C198" s="8" t="str">
        <f>IF(Results[[#This Row],[I.D. Number ]]="","", DataCollect[[#This Row],[Type]])</f>
        <v/>
      </c>
      <c r="D198" s="8" t="str">
        <f>IF(Results[[#This Row],[I.D. Number ]]="","", DataCollect[[#This Row],[Description]])</f>
        <v/>
      </c>
      <c r="E198" s="11" t="str">
        <f>IF(Results[[#This Row],[I.D. Number ]]="","",IF(DataCollect[[#This Row],[Installation Year]]="","",(Results[[#This Row],[Life Expectancy]]+'1. Basic Information'!$F$7)))&amp;IF(DataCollect[[#This Row],[Year Estimated?]]="Yes","±5","")</f>
        <v/>
      </c>
      <c r="F198" s="11" t="str">
        <f>IF(Results[[#This Row],[I.D. Number ]]="","",IF(DataCollect[[#This Row],[Installation Year]]="","",(Results[[#This Row],[Life Expectancy]]+'1. Basic Information'!$F$7)))</f>
        <v/>
      </c>
      <c r="G198" s="74" t="str">
        <f>IF(Results[[#This Row],[I.D. Number ]]="","",(IF(LifeExpect[[#This Row],[ROUNDED]]-('1. Basic Information'!$F$7-DataCollect[[#This Row],[Installation Year]])&lt;0,0,LifeExpect[[#This Row],[ROUNDED]]-('1. Basic Information'!$F$7-DataCollect[[#This Row],[Installation Year]]))))</f>
        <v/>
      </c>
      <c r="H198" s="110" t="str">
        <f>IF(DataCollect[[#This Row],[Concerns]]="","",ConProb[[#This Row],[CoF]])</f>
        <v/>
      </c>
      <c r="I198" s="74" t="str">
        <f>IF(DataCollect[[#This Row],[Poor Reliability]]="","",ConProb[[#This Row],[PoF]])</f>
        <v/>
      </c>
      <c r="J198" s="110" t="str">
        <f t="shared" si="3"/>
        <v/>
      </c>
      <c r="K19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8" s="140" t="str" cm="1">
        <f t="array" ref="M19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199" spans="1:13" x14ac:dyDescent="0.3">
      <c r="A199" s="8" t="str">
        <f>DataCollect[[#This Row],[I.D. Number ]]</f>
        <v/>
      </c>
      <c r="B199" s="8" t="str">
        <f>IF(Results[[#This Row],[I.D. Number ]]="","",DataCollect[[#This Row],[Category]])</f>
        <v/>
      </c>
      <c r="C199" s="8" t="str">
        <f>IF(Results[[#This Row],[I.D. Number ]]="","", DataCollect[[#This Row],[Type]])</f>
        <v/>
      </c>
      <c r="D199" s="8" t="str">
        <f>IF(Results[[#This Row],[I.D. Number ]]="","", DataCollect[[#This Row],[Description]])</f>
        <v/>
      </c>
      <c r="E199" s="11" t="str">
        <f>IF(Results[[#This Row],[I.D. Number ]]="","",IF(DataCollect[[#This Row],[Installation Year]]="","",(Results[[#This Row],[Life Expectancy]]+'1. Basic Information'!$F$7)))&amp;IF(DataCollect[[#This Row],[Year Estimated?]]="Yes","±5","")</f>
        <v/>
      </c>
      <c r="F199" s="11" t="str">
        <f>IF(Results[[#This Row],[I.D. Number ]]="","",IF(DataCollect[[#This Row],[Installation Year]]="","",(Results[[#This Row],[Life Expectancy]]+'1. Basic Information'!$F$7)))</f>
        <v/>
      </c>
      <c r="G199" s="74" t="str">
        <f>IF(Results[[#This Row],[I.D. Number ]]="","",(IF(LifeExpect[[#This Row],[ROUNDED]]-('1. Basic Information'!$F$7-DataCollect[[#This Row],[Installation Year]])&lt;0,0,LifeExpect[[#This Row],[ROUNDED]]-('1. Basic Information'!$F$7-DataCollect[[#This Row],[Installation Year]]))))</f>
        <v/>
      </c>
      <c r="H199" s="110" t="str">
        <f>IF(DataCollect[[#This Row],[Concerns]]="","",ConProb[[#This Row],[CoF]])</f>
        <v/>
      </c>
      <c r="I199" s="74" t="str">
        <f>IF(DataCollect[[#This Row],[Poor Reliability]]="","",ConProb[[#This Row],[PoF]])</f>
        <v/>
      </c>
      <c r="J199" s="110" t="str">
        <f t="shared" si="3"/>
        <v/>
      </c>
      <c r="K19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19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199" s="140" t="str" cm="1">
        <f t="array" ref="M19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0" spans="1:13" x14ac:dyDescent="0.3">
      <c r="A200" s="8" t="str">
        <f>DataCollect[[#This Row],[I.D. Number ]]</f>
        <v/>
      </c>
      <c r="B200" s="8" t="str">
        <f>IF(Results[[#This Row],[I.D. Number ]]="","",DataCollect[[#This Row],[Category]])</f>
        <v/>
      </c>
      <c r="C200" s="8" t="str">
        <f>IF(Results[[#This Row],[I.D. Number ]]="","", DataCollect[[#This Row],[Type]])</f>
        <v/>
      </c>
      <c r="D200" s="8" t="str">
        <f>IF(Results[[#This Row],[I.D. Number ]]="","", DataCollect[[#This Row],[Description]])</f>
        <v/>
      </c>
      <c r="E200" s="11" t="str">
        <f>IF(Results[[#This Row],[I.D. Number ]]="","",IF(DataCollect[[#This Row],[Installation Year]]="","",(Results[[#This Row],[Life Expectancy]]+'1. Basic Information'!$F$7)))&amp;IF(DataCollect[[#This Row],[Year Estimated?]]="Yes","±5","")</f>
        <v/>
      </c>
      <c r="F200" s="11" t="str">
        <f>IF(Results[[#This Row],[I.D. Number ]]="","",IF(DataCollect[[#This Row],[Installation Year]]="","",(Results[[#This Row],[Life Expectancy]]+'1. Basic Information'!$F$7)))</f>
        <v/>
      </c>
      <c r="G200" s="74" t="str">
        <f>IF(Results[[#This Row],[I.D. Number ]]="","",(IF(LifeExpect[[#This Row],[ROUNDED]]-('1. Basic Information'!$F$7-DataCollect[[#This Row],[Installation Year]])&lt;0,0,LifeExpect[[#This Row],[ROUNDED]]-('1. Basic Information'!$F$7-DataCollect[[#This Row],[Installation Year]]))))</f>
        <v/>
      </c>
      <c r="H200" s="110" t="str">
        <f>IF(DataCollect[[#This Row],[Concerns]]="","",ConProb[[#This Row],[CoF]])</f>
        <v/>
      </c>
      <c r="I200" s="74" t="str">
        <f>IF(DataCollect[[#This Row],[Poor Reliability]]="","",ConProb[[#This Row],[PoF]])</f>
        <v/>
      </c>
      <c r="J200" s="110" t="str">
        <f t="shared" si="3"/>
        <v/>
      </c>
      <c r="K20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0" s="140" t="str" cm="1">
        <f t="array" ref="M20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1" spans="1:13" x14ac:dyDescent="0.3">
      <c r="A201" s="8" t="str">
        <f>DataCollect[[#This Row],[I.D. Number ]]</f>
        <v/>
      </c>
      <c r="B201" s="8" t="str">
        <f>IF(Results[[#This Row],[I.D. Number ]]="","",DataCollect[[#This Row],[Category]])</f>
        <v/>
      </c>
      <c r="C201" s="8" t="str">
        <f>IF(Results[[#This Row],[I.D. Number ]]="","", DataCollect[[#This Row],[Type]])</f>
        <v/>
      </c>
      <c r="D201" s="8" t="str">
        <f>IF(Results[[#This Row],[I.D. Number ]]="","", DataCollect[[#This Row],[Description]])</f>
        <v/>
      </c>
      <c r="E201" s="11" t="str">
        <f>IF(Results[[#This Row],[I.D. Number ]]="","",IF(DataCollect[[#This Row],[Installation Year]]="","",(Results[[#This Row],[Life Expectancy]]+'1. Basic Information'!$F$7)))&amp;IF(DataCollect[[#This Row],[Year Estimated?]]="Yes","±5","")</f>
        <v/>
      </c>
      <c r="F201" s="11" t="str">
        <f>IF(Results[[#This Row],[I.D. Number ]]="","",IF(DataCollect[[#This Row],[Installation Year]]="","",(Results[[#This Row],[Life Expectancy]]+'1. Basic Information'!$F$7)))</f>
        <v/>
      </c>
      <c r="G201" s="74" t="str">
        <f>IF(Results[[#This Row],[I.D. Number ]]="","",(IF(LifeExpect[[#This Row],[ROUNDED]]-('1. Basic Information'!$F$7-DataCollect[[#This Row],[Installation Year]])&lt;0,0,LifeExpect[[#This Row],[ROUNDED]]-('1. Basic Information'!$F$7-DataCollect[[#This Row],[Installation Year]]))))</f>
        <v/>
      </c>
      <c r="H201" s="110" t="str">
        <f>IF(DataCollect[[#This Row],[Concerns]]="","",ConProb[[#This Row],[CoF]])</f>
        <v/>
      </c>
      <c r="I201" s="74" t="str">
        <f>IF(DataCollect[[#This Row],[Poor Reliability]]="","",ConProb[[#This Row],[PoF]])</f>
        <v/>
      </c>
      <c r="J201" s="110" t="str">
        <f t="shared" si="3"/>
        <v/>
      </c>
      <c r="K20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1" s="140" t="str" cm="1">
        <f t="array" ref="M20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2" spans="1:13" x14ac:dyDescent="0.3">
      <c r="A202" s="8" t="str">
        <f>DataCollect[[#This Row],[I.D. Number ]]</f>
        <v/>
      </c>
      <c r="B202" s="8" t="str">
        <f>IF(Results[[#This Row],[I.D. Number ]]="","",DataCollect[[#This Row],[Category]])</f>
        <v/>
      </c>
      <c r="C202" s="8" t="str">
        <f>IF(Results[[#This Row],[I.D. Number ]]="","", DataCollect[[#This Row],[Type]])</f>
        <v/>
      </c>
      <c r="D202" s="8" t="str">
        <f>IF(Results[[#This Row],[I.D. Number ]]="","", DataCollect[[#This Row],[Description]])</f>
        <v/>
      </c>
      <c r="E202" s="11" t="str">
        <f>IF(Results[[#This Row],[I.D. Number ]]="","",IF(DataCollect[[#This Row],[Installation Year]]="","",(Results[[#This Row],[Life Expectancy]]+'1. Basic Information'!$F$7)))&amp;IF(DataCollect[[#This Row],[Year Estimated?]]="Yes","±5","")</f>
        <v/>
      </c>
      <c r="F202" s="11" t="str">
        <f>IF(Results[[#This Row],[I.D. Number ]]="","",IF(DataCollect[[#This Row],[Installation Year]]="","",(Results[[#This Row],[Life Expectancy]]+'1. Basic Information'!$F$7)))</f>
        <v/>
      </c>
      <c r="G202" s="74" t="str">
        <f>IF(Results[[#This Row],[I.D. Number ]]="","",(IF(LifeExpect[[#This Row],[ROUNDED]]-('1. Basic Information'!$F$7-DataCollect[[#This Row],[Installation Year]])&lt;0,0,LifeExpect[[#This Row],[ROUNDED]]-('1. Basic Information'!$F$7-DataCollect[[#This Row],[Installation Year]]))))</f>
        <v/>
      </c>
      <c r="H202" s="110" t="str">
        <f>IF(DataCollect[[#This Row],[Concerns]]="","",ConProb[[#This Row],[CoF]])</f>
        <v/>
      </c>
      <c r="I202" s="74" t="str">
        <f>IF(DataCollect[[#This Row],[Poor Reliability]]="","",ConProb[[#This Row],[PoF]])</f>
        <v/>
      </c>
      <c r="J202" s="110" t="str">
        <f t="shared" si="3"/>
        <v/>
      </c>
      <c r="K20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2" s="140" t="str" cm="1">
        <f t="array" ref="M20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3" spans="1:13" x14ac:dyDescent="0.3">
      <c r="A203" s="8" t="str">
        <f>DataCollect[[#This Row],[I.D. Number ]]</f>
        <v/>
      </c>
      <c r="B203" s="8" t="str">
        <f>IF(Results[[#This Row],[I.D. Number ]]="","",DataCollect[[#This Row],[Category]])</f>
        <v/>
      </c>
      <c r="C203" s="8" t="str">
        <f>IF(Results[[#This Row],[I.D. Number ]]="","", DataCollect[[#This Row],[Type]])</f>
        <v/>
      </c>
      <c r="D203" s="8" t="str">
        <f>IF(Results[[#This Row],[I.D. Number ]]="","", DataCollect[[#This Row],[Description]])</f>
        <v/>
      </c>
      <c r="E203" s="11" t="str">
        <f>IF(Results[[#This Row],[I.D. Number ]]="","",IF(DataCollect[[#This Row],[Installation Year]]="","",(Results[[#This Row],[Life Expectancy]]+'1. Basic Information'!$F$7)))&amp;IF(DataCollect[[#This Row],[Year Estimated?]]="Yes","±5","")</f>
        <v/>
      </c>
      <c r="F203" s="11" t="str">
        <f>IF(Results[[#This Row],[I.D. Number ]]="","",IF(DataCollect[[#This Row],[Installation Year]]="","",(Results[[#This Row],[Life Expectancy]]+'1. Basic Information'!$F$7)))</f>
        <v/>
      </c>
      <c r="G203" s="74" t="str">
        <f>IF(Results[[#This Row],[I.D. Number ]]="","",(IF(LifeExpect[[#This Row],[ROUNDED]]-('1. Basic Information'!$F$7-DataCollect[[#This Row],[Installation Year]])&lt;0,0,LifeExpect[[#This Row],[ROUNDED]]-('1. Basic Information'!$F$7-DataCollect[[#This Row],[Installation Year]]))))</f>
        <v/>
      </c>
      <c r="H203" s="110" t="str">
        <f>IF(DataCollect[[#This Row],[Concerns]]="","",ConProb[[#This Row],[CoF]])</f>
        <v/>
      </c>
      <c r="I203" s="74" t="str">
        <f>IF(DataCollect[[#This Row],[Poor Reliability]]="","",ConProb[[#This Row],[PoF]])</f>
        <v/>
      </c>
      <c r="J203" s="110" t="str">
        <f t="shared" si="3"/>
        <v/>
      </c>
      <c r="K20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3" s="140" t="str" cm="1">
        <f t="array" ref="M20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4" spans="1:13" x14ac:dyDescent="0.3">
      <c r="A204" s="8" t="str">
        <f>DataCollect[[#This Row],[I.D. Number ]]</f>
        <v/>
      </c>
      <c r="B204" s="8" t="str">
        <f>IF(Results[[#This Row],[I.D. Number ]]="","",DataCollect[[#This Row],[Category]])</f>
        <v/>
      </c>
      <c r="C204" s="8" t="str">
        <f>IF(Results[[#This Row],[I.D. Number ]]="","", DataCollect[[#This Row],[Type]])</f>
        <v/>
      </c>
      <c r="D204" s="8" t="str">
        <f>IF(Results[[#This Row],[I.D. Number ]]="","", DataCollect[[#This Row],[Description]])</f>
        <v/>
      </c>
      <c r="E204" s="11" t="str">
        <f>IF(Results[[#This Row],[I.D. Number ]]="","",IF(DataCollect[[#This Row],[Installation Year]]="","",(Results[[#This Row],[Life Expectancy]]+'1. Basic Information'!$F$7)))&amp;IF(DataCollect[[#This Row],[Year Estimated?]]="Yes","±5","")</f>
        <v/>
      </c>
      <c r="F204" s="11" t="str">
        <f>IF(Results[[#This Row],[I.D. Number ]]="","",IF(DataCollect[[#This Row],[Installation Year]]="","",(Results[[#This Row],[Life Expectancy]]+'1. Basic Information'!$F$7)))</f>
        <v/>
      </c>
      <c r="G204" s="74" t="str">
        <f>IF(Results[[#This Row],[I.D. Number ]]="","",(IF(LifeExpect[[#This Row],[ROUNDED]]-('1. Basic Information'!$F$7-DataCollect[[#This Row],[Installation Year]])&lt;0,0,LifeExpect[[#This Row],[ROUNDED]]-('1. Basic Information'!$F$7-DataCollect[[#This Row],[Installation Year]]))))</f>
        <v/>
      </c>
      <c r="H204" s="110" t="str">
        <f>IF(DataCollect[[#This Row],[Concerns]]="","",ConProb[[#This Row],[CoF]])</f>
        <v/>
      </c>
      <c r="I204" s="74" t="str">
        <f>IF(DataCollect[[#This Row],[Poor Reliability]]="","",ConProb[[#This Row],[PoF]])</f>
        <v/>
      </c>
      <c r="J204" s="110" t="str">
        <f t="shared" si="3"/>
        <v/>
      </c>
      <c r="K20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4" s="140" t="str" cm="1">
        <f t="array" ref="M20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5" spans="1:13" x14ac:dyDescent="0.3">
      <c r="A205" s="8" t="str">
        <f>DataCollect[[#This Row],[I.D. Number ]]</f>
        <v/>
      </c>
      <c r="B205" s="8" t="str">
        <f>IF(Results[[#This Row],[I.D. Number ]]="","",DataCollect[[#This Row],[Category]])</f>
        <v/>
      </c>
      <c r="C205" s="8" t="str">
        <f>IF(Results[[#This Row],[I.D. Number ]]="","", DataCollect[[#This Row],[Type]])</f>
        <v/>
      </c>
      <c r="D205" s="8" t="str">
        <f>IF(Results[[#This Row],[I.D. Number ]]="","", DataCollect[[#This Row],[Description]])</f>
        <v/>
      </c>
      <c r="E205" s="11" t="str">
        <f>IF(Results[[#This Row],[I.D. Number ]]="","",IF(DataCollect[[#This Row],[Installation Year]]="","",(Results[[#This Row],[Life Expectancy]]+'1. Basic Information'!$F$7)))&amp;IF(DataCollect[[#This Row],[Year Estimated?]]="Yes","±5","")</f>
        <v/>
      </c>
      <c r="F205" s="11" t="str">
        <f>IF(Results[[#This Row],[I.D. Number ]]="","",IF(DataCollect[[#This Row],[Installation Year]]="","",(Results[[#This Row],[Life Expectancy]]+'1. Basic Information'!$F$7)))</f>
        <v/>
      </c>
      <c r="G205" s="74" t="str">
        <f>IF(Results[[#This Row],[I.D. Number ]]="","",(IF(LifeExpect[[#This Row],[ROUNDED]]-('1. Basic Information'!$F$7-DataCollect[[#This Row],[Installation Year]])&lt;0,0,LifeExpect[[#This Row],[ROUNDED]]-('1. Basic Information'!$F$7-DataCollect[[#This Row],[Installation Year]]))))</f>
        <v/>
      </c>
      <c r="H205" s="110" t="str">
        <f>IF(DataCollect[[#This Row],[Concerns]]="","",ConProb[[#This Row],[CoF]])</f>
        <v/>
      </c>
      <c r="I205" s="74" t="str">
        <f>IF(DataCollect[[#This Row],[Poor Reliability]]="","",ConProb[[#This Row],[PoF]])</f>
        <v/>
      </c>
      <c r="J205" s="110" t="str">
        <f t="shared" si="3"/>
        <v/>
      </c>
      <c r="K20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5" s="140" t="str" cm="1">
        <f t="array" ref="M20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6" spans="1:13" x14ac:dyDescent="0.3">
      <c r="A206" s="8" t="str">
        <f>DataCollect[[#This Row],[I.D. Number ]]</f>
        <v/>
      </c>
      <c r="B206" s="8" t="str">
        <f>IF(Results[[#This Row],[I.D. Number ]]="","",DataCollect[[#This Row],[Category]])</f>
        <v/>
      </c>
      <c r="C206" s="8" t="str">
        <f>IF(Results[[#This Row],[I.D. Number ]]="","", DataCollect[[#This Row],[Type]])</f>
        <v/>
      </c>
      <c r="D206" s="8" t="str">
        <f>IF(Results[[#This Row],[I.D. Number ]]="","", DataCollect[[#This Row],[Description]])</f>
        <v/>
      </c>
      <c r="E206" s="11" t="str">
        <f>IF(Results[[#This Row],[I.D. Number ]]="","",IF(DataCollect[[#This Row],[Installation Year]]="","",(Results[[#This Row],[Life Expectancy]]+'1. Basic Information'!$F$7)))&amp;IF(DataCollect[[#This Row],[Year Estimated?]]="Yes","±5","")</f>
        <v/>
      </c>
      <c r="F206" s="11" t="str">
        <f>IF(Results[[#This Row],[I.D. Number ]]="","",IF(DataCollect[[#This Row],[Installation Year]]="","",(Results[[#This Row],[Life Expectancy]]+'1. Basic Information'!$F$7)))</f>
        <v/>
      </c>
      <c r="G206" s="74" t="str">
        <f>IF(Results[[#This Row],[I.D. Number ]]="","",(IF(LifeExpect[[#This Row],[ROUNDED]]-('1. Basic Information'!$F$7-DataCollect[[#This Row],[Installation Year]])&lt;0,0,LifeExpect[[#This Row],[ROUNDED]]-('1. Basic Information'!$F$7-DataCollect[[#This Row],[Installation Year]]))))</f>
        <v/>
      </c>
      <c r="H206" s="110" t="str">
        <f>IF(DataCollect[[#This Row],[Concerns]]="","",ConProb[[#This Row],[CoF]])</f>
        <v/>
      </c>
      <c r="I206" s="74" t="str">
        <f>IF(DataCollect[[#This Row],[Poor Reliability]]="","",ConProb[[#This Row],[PoF]])</f>
        <v/>
      </c>
      <c r="J206" s="110" t="str">
        <f t="shared" si="3"/>
        <v/>
      </c>
      <c r="K20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6" s="140" t="str" cm="1">
        <f t="array" ref="M20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7" spans="1:13" x14ac:dyDescent="0.3">
      <c r="A207" s="8" t="str">
        <f>DataCollect[[#This Row],[I.D. Number ]]</f>
        <v/>
      </c>
      <c r="B207" s="8" t="str">
        <f>IF(Results[[#This Row],[I.D. Number ]]="","",DataCollect[[#This Row],[Category]])</f>
        <v/>
      </c>
      <c r="C207" s="8" t="str">
        <f>IF(Results[[#This Row],[I.D. Number ]]="","", DataCollect[[#This Row],[Type]])</f>
        <v/>
      </c>
      <c r="D207" s="8" t="str">
        <f>IF(Results[[#This Row],[I.D. Number ]]="","", DataCollect[[#This Row],[Description]])</f>
        <v/>
      </c>
      <c r="E207" s="11" t="str">
        <f>IF(Results[[#This Row],[I.D. Number ]]="","",IF(DataCollect[[#This Row],[Installation Year]]="","",(Results[[#This Row],[Life Expectancy]]+'1. Basic Information'!$F$7)))&amp;IF(DataCollect[[#This Row],[Year Estimated?]]="Yes","±5","")</f>
        <v/>
      </c>
      <c r="F207" s="11" t="str">
        <f>IF(Results[[#This Row],[I.D. Number ]]="","",IF(DataCollect[[#This Row],[Installation Year]]="","",(Results[[#This Row],[Life Expectancy]]+'1. Basic Information'!$F$7)))</f>
        <v/>
      </c>
      <c r="G207" s="74" t="str">
        <f>IF(Results[[#This Row],[I.D. Number ]]="","",(IF(LifeExpect[[#This Row],[ROUNDED]]-('1. Basic Information'!$F$7-DataCollect[[#This Row],[Installation Year]])&lt;0,0,LifeExpect[[#This Row],[ROUNDED]]-('1. Basic Information'!$F$7-DataCollect[[#This Row],[Installation Year]]))))</f>
        <v/>
      </c>
      <c r="H207" s="110" t="str">
        <f>IF(DataCollect[[#This Row],[Concerns]]="","",ConProb[[#This Row],[CoF]])</f>
        <v/>
      </c>
      <c r="I207" s="74" t="str">
        <f>IF(DataCollect[[#This Row],[Poor Reliability]]="","",ConProb[[#This Row],[PoF]])</f>
        <v/>
      </c>
      <c r="J207" s="110" t="str">
        <f t="shared" si="3"/>
        <v/>
      </c>
      <c r="K20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7" s="140" t="str" cm="1">
        <f t="array" ref="M20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8" spans="1:13" x14ac:dyDescent="0.3">
      <c r="A208" s="8" t="str">
        <f>DataCollect[[#This Row],[I.D. Number ]]</f>
        <v/>
      </c>
      <c r="B208" s="8" t="str">
        <f>IF(Results[[#This Row],[I.D. Number ]]="","",DataCollect[[#This Row],[Category]])</f>
        <v/>
      </c>
      <c r="C208" s="8" t="str">
        <f>IF(Results[[#This Row],[I.D. Number ]]="","", DataCollect[[#This Row],[Type]])</f>
        <v/>
      </c>
      <c r="D208" s="8" t="str">
        <f>IF(Results[[#This Row],[I.D. Number ]]="","", DataCollect[[#This Row],[Description]])</f>
        <v/>
      </c>
      <c r="E208" s="11" t="str">
        <f>IF(Results[[#This Row],[I.D. Number ]]="","",IF(DataCollect[[#This Row],[Installation Year]]="","",(Results[[#This Row],[Life Expectancy]]+'1. Basic Information'!$F$7)))&amp;IF(DataCollect[[#This Row],[Year Estimated?]]="Yes","±5","")</f>
        <v/>
      </c>
      <c r="F208" s="11" t="str">
        <f>IF(Results[[#This Row],[I.D. Number ]]="","",IF(DataCollect[[#This Row],[Installation Year]]="","",(Results[[#This Row],[Life Expectancy]]+'1. Basic Information'!$F$7)))</f>
        <v/>
      </c>
      <c r="G208" s="74" t="str">
        <f>IF(Results[[#This Row],[I.D. Number ]]="","",(IF(LifeExpect[[#This Row],[ROUNDED]]-('1. Basic Information'!$F$7-DataCollect[[#This Row],[Installation Year]])&lt;0,0,LifeExpect[[#This Row],[ROUNDED]]-('1. Basic Information'!$F$7-DataCollect[[#This Row],[Installation Year]]))))</f>
        <v/>
      </c>
      <c r="H208" s="110" t="str">
        <f>IF(DataCollect[[#This Row],[Concerns]]="","",ConProb[[#This Row],[CoF]])</f>
        <v/>
      </c>
      <c r="I208" s="74" t="str">
        <f>IF(DataCollect[[#This Row],[Poor Reliability]]="","",ConProb[[#This Row],[PoF]])</f>
        <v/>
      </c>
      <c r="J208" s="110" t="str">
        <f t="shared" si="3"/>
        <v/>
      </c>
      <c r="K20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8" s="140" t="str" cm="1">
        <f t="array" ref="M20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09" spans="1:13" x14ac:dyDescent="0.3">
      <c r="A209" s="8" t="str">
        <f>DataCollect[[#This Row],[I.D. Number ]]</f>
        <v/>
      </c>
      <c r="B209" s="8" t="str">
        <f>IF(Results[[#This Row],[I.D. Number ]]="","",DataCollect[[#This Row],[Category]])</f>
        <v/>
      </c>
      <c r="C209" s="8" t="str">
        <f>IF(Results[[#This Row],[I.D. Number ]]="","", DataCollect[[#This Row],[Type]])</f>
        <v/>
      </c>
      <c r="D209" s="8" t="str">
        <f>IF(Results[[#This Row],[I.D. Number ]]="","", DataCollect[[#This Row],[Description]])</f>
        <v/>
      </c>
      <c r="E209" s="11" t="str">
        <f>IF(Results[[#This Row],[I.D. Number ]]="","",IF(DataCollect[[#This Row],[Installation Year]]="","",(Results[[#This Row],[Life Expectancy]]+'1. Basic Information'!$F$7)))&amp;IF(DataCollect[[#This Row],[Year Estimated?]]="Yes","±5","")</f>
        <v/>
      </c>
      <c r="F209" s="11" t="str">
        <f>IF(Results[[#This Row],[I.D. Number ]]="","",IF(DataCollect[[#This Row],[Installation Year]]="","",(Results[[#This Row],[Life Expectancy]]+'1. Basic Information'!$F$7)))</f>
        <v/>
      </c>
      <c r="G209" s="74" t="str">
        <f>IF(Results[[#This Row],[I.D. Number ]]="","",(IF(LifeExpect[[#This Row],[ROUNDED]]-('1. Basic Information'!$F$7-DataCollect[[#This Row],[Installation Year]])&lt;0,0,LifeExpect[[#This Row],[ROUNDED]]-('1. Basic Information'!$F$7-DataCollect[[#This Row],[Installation Year]]))))</f>
        <v/>
      </c>
      <c r="H209" s="110" t="str">
        <f>IF(DataCollect[[#This Row],[Concerns]]="","",ConProb[[#This Row],[CoF]])</f>
        <v/>
      </c>
      <c r="I209" s="74" t="str">
        <f>IF(DataCollect[[#This Row],[Poor Reliability]]="","",ConProb[[#This Row],[PoF]])</f>
        <v/>
      </c>
      <c r="J209" s="110" t="str">
        <f t="shared" si="3"/>
        <v/>
      </c>
      <c r="K20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0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09" s="140" t="str" cm="1">
        <f t="array" ref="M20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0" spans="1:13" x14ac:dyDescent="0.3">
      <c r="A210" s="8" t="str">
        <f>DataCollect[[#This Row],[I.D. Number ]]</f>
        <v/>
      </c>
      <c r="B210" s="8" t="str">
        <f>IF(Results[[#This Row],[I.D. Number ]]="","",DataCollect[[#This Row],[Category]])</f>
        <v/>
      </c>
      <c r="C210" s="8" t="str">
        <f>IF(Results[[#This Row],[I.D. Number ]]="","", DataCollect[[#This Row],[Type]])</f>
        <v/>
      </c>
      <c r="D210" s="8" t="str">
        <f>IF(Results[[#This Row],[I.D. Number ]]="","", DataCollect[[#This Row],[Description]])</f>
        <v/>
      </c>
      <c r="E210" s="11" t="str">
        <f>IF(Results[[#This Row],[I.D. Number ]]="","",IF(DataCollect[[#This Row],[Installation Year]]="","",(Results[[#This Row],[Life Expectancy]]+'1. Basic Information'!$F$7)))&amp;IF(DataCollect[[#This Row],[Year Estimated?]]="Yes","±5","")</f>
        <v/>
      </c>
      <c r="F210" s="11" t="str">
        <f>IF(Results[[#This Row],[I.D. Number ]]="","",IF(DataCollect[[#This Row],[Installation Year]]="","",(Results[[#This Row],[Life Expectancy]]+'1. Basic Information'!$F$7)))</f>
        <v/>
      </c>
      <c r="G210" s="74" t="str">
        <f>IF(Results[[#This Row],[I.D. Number ]]="","",(IF(LifeExpect[[#This Row],[ROUNDED]]-('1. Basic Information'!$F$7-DataCollect[[#This Row],[Installation Year]])&lt;0,0,LifeExpect[[#This Row],[ROUNDED]]-('1. Basic Information'!$F$7-DataCollect[[#This Row],[Installation Year]]))))</f>
        <v/>
      </c>
      <c r="H210" s="110" t="str">
        <f>IF(DataCollect[[#This Row],[Concerns]]="","",ConProb[[#This Row],[CoF]])</f>
        <v/>
      </c>
      <c r="I210" s="74" t="str">
        <f>IF(DataCollect[[#This Row],[Poor Reliability]]="","",ConProb[[#This Row],[PoF]])</f>
        <v/>
      </c>
      <c r="J210" s="110" t="str">
        <f t="shared" si="3"/>
        <v/>
      </c>
      <c r="K21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0" s="140" t="str" cm="1">
        <f t="array" ref="M21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1" spans="1:13" x14ac:dyDescent="0.3">
      <c r="A211" s="8" t="str">
        <f>DataCollect[[#This Row],[I.D. Number ]]</f>
        <v/>
      </c>
      <c r="B211" s="8" t="str">
        <f>IF(Results[[#This Row],[I.D. Number ]]="","",DataCollect[[#This Row],[Category]])</f>
        <v/>
      </c>
      <c r="C211" s="8" t="str">
        <f>IF(Results[[#This Row],[I.D. Number ]]="","", DataCollect[[#This Row],[Type]])</f>
        <v/>
      </c>
      <c r="D211" s="8" t="str">
        <f>IF(Results[[#This Row],[I.D. Number ]]="","", DataCollect[[#This Row],[Description]])</f>
        <v/>
      </c>
      <c r="E211" s="11" t="str">
        <f>IF(Results[[#This Row],[I.D. Number ]]="","",IF(DataCollect[[#This Row],[Installation Year]]="","",(Results[[#This Row],[Life Expectancy]]+'1. Basic Information'!$F$7)))&amp;IF(DataCollect[[#This Row],[Year Estimated?]]="Yes","±5","")</f>
        <v/>
      </c>
      <c r="F211" s="11" t="str">
        <f>IF(Results[[#This Row],[I.D. Number ]]="","",IF(DataCollect[[#This Row],[Installation Year]]="","",(Results[[#This Row],[Life Expectancy]]+'1. Basic Information'!$F$7)))</f>
        <v/>
      </c>
      <c r="G211" s="74" t="str">
        <f>IF(Results[[#This Row],[I.D. Number ]]="","",(IF(LifeExpect[[#This Row],[ROUNDED]]-('1. Basic Information'!$F$7-DataCollect[[#This Row],[Installation Year]])&lt;0,0,LifeExpect[[#This Row],[ROUNDED]]-('1. Basic Information'!$F$7-DataCollect[[#This Row],[Installation Year]]))))</f>
        <v/>
      </c>
      <c r="H211" s="110" t="str">
        <f>IF(DataCollect[[#This Row],[Concerns]]="","",ConProb[[#This Row],[CoF]])</f>
        <v/>
      </c>
      <c r="I211" s="74" t="str">
        <f>IF(DataCollect[[#This Row],[Poor Reliability]]="","",ConProb[[#This Row],[PoF]])</f>
        <v/>
      </c>
      <c r="J211" s="110" t="str">
        <f t="shared" si="3"/>
        <v/>
      </c>
      <c r="K21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1" s="140" t="str" cm="1">
        <f t="array" ref="M21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2" spans="1:13" x14ac:dyDescent="0.3">
      <c r="A212" s="8" t="str">
        <f>DataCollect[[#This Row],[I.D. Number ]]</f>
        <v/>
      </c>
      <c r="B212" s="8" t="str">
        <f>IF(Results[[#This Row],[I.D. Number ]]="","",DataCollect[[#This Row],[Category]])</f>
        <v/>
      </c>
      <c r="C212" s="8" t="str">
        <f>IF(Results[[#This Row],[I.D. Number ]]="","", DataCollect[[#This Row],[Type]])</f>
        <v/>
      </c>
      <c r="D212" s="8" t="str">
        <f>IF(Results[[#This Row],[I.D. Number ]]="","", DataCollect[[#This Row],[Description]])</f>
        <v/>
      </c>
      <c r="E212" s="11" t="str">
        <f>IF(Results[[#This Row],[I.D. Number ]]="","",IF(DataCollect[[#This Row],[Installation Year]]="","",(Results[[#This Row],[Life Expectancy]]+'1. Basic Information'!$F$7)))&amp;IF(DataCollect[[#This Row],[Year Estimated?]]="Yes","±5","")</f>
        <v/>
      </c>
      <c r="F212" s="11" t="str">
        <f>IF(Results[[#This Row],[I.D. Number ]]="","",IF(DataCollect[[#This Row],[Installation Year]]="","",(Results[[#This Row],[Life Expectancy]]+'1. Basic Information'!$F$7)))</f>
        <v/>
      </c>
      <c r="G212" s="74" t="str">
        <f>IF(Results[[#This Row],[I.D. Number ]]="","",(IF(LifeExpect[[#This Row],[ROUNDED]]-('1. Basic Information'!$F$7-DataCollect[[#This Row],[Installation Year]])&lt;0,0,LifeExpect[[#This Row],[ROUNDED]]-('1. Basic Information'!$F$7-DataCollect[[#This Row],[Installation Year]]))))</f>
        <v/>
      </c>
      <c r="H212" s="110" t="str">
        <f>IF(DataCollect[[#This Row],[Concerns]]="","",ConProb[[#This Row],[CoF]])</f>
        <v/>
      </c>
      <c r="I212" s="74" t="str">
        <f>IF(DataCollect[[#This Row],[Poor Reliability]]="","",ConProb[[#This Row],[PoF]])</f>
        <v/>
      </c>
      <c r="J212" s="110" t="str">
        <f t="shared" si="3"/>
        <v/>
      </c>
      <c r="K21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2" s="140" t="str" cm="1">
        <f t="array" ref="M21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3" spans="1:13" x14ac:dyDescent="0.3">
      <c r="A213" s="8" t="str">
        <f>DataCollect[[#This Row],[I.D. Number ]]</f>
        <v/>
      </c>
      <c r="B213" s="8" t="str">
        <f>IF(Results[[#This Row],[I.D. Number ]]="","",DataCollect[[#This Row],[Category]])</f>
        <v/>
      </c>
      <c r="C213" s="8" t="str">
        <f>IF(Results[[#This Row],[I.D. Number ]]="","", DataCollect[[#This Row],[Type]])</f>
        <v/>
      </c>
      <c r="D213" s="8" t="str">
        <f>IF(Results[[#This Row],[I.D. Number ]]="","", DataCollect[[#This Row],[Description]])</f>
        <v/>
      </c>
      <c r="E213" s="11" t="str">
        <f>IF(Results[[#This Row],[I.D. Number ]]="","",IF(DataCollect[[#This Row],[Installation Year]]="","",(Results[[#This Row],[Life Expectancy]]+'1. Basic Information'!$F$7)))&amp;IF(DataCollect[[#This Row],[Year Estimated?]]="Yes","±5","")</f>
        <v/>
      </c>
      <c r="F213" s="11" t="str">
        <f>IF(Results[[#This Row],[I.D. Number ]]="","",IF(DataCollect[[#This Row],[Installation Year]]="","",(Results[[#This Row],[Life Expectancy]]+'1. Basic Information'!$F$7)))</f>
        <v/>
      </c>
      <c r="G213" s="74" t="str">
        <f>IF(Results[[#This Row],[I.D. Number ]]="","",(IF(LifeExpect[[#This Row],[ROUNDED]]-('1. Basic Information'!$F$7-DataCollect[[#This Row],[Installation Year]])&lt;0,0,LifeExpect[[#This Row],[ROUNDED]]-('1. Basic Information'!$F$7-DataCollect[[#This Row],[Installation Year]]))))</f>
        <v/>
      </c>
      <c r="H213" s="110" t="str">
        <f>IF(DataCollect[[#This Row],[Concerns]]="","",ConProb[[#This Row],[CoF]])</f>
        <v/>
      </c>
      <c r="I213" s="74" t="str">
        <f>IF(DataCollect[[#This Row],[Poor Reliability]]="","",ConProb[[#This Row],[PoF]])</f>
        <v/>
      </c>
      <c r="J213" s="110" t="str">
        <f t="shared" si="3"/>
        <v/>
      </c>
      <c r="K21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3" s="140" t="str" cm="1">
        <f t="array" ref="M21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4" spans="1:13" x14ac:dyDescent="0.3">
      <c r="A214" s="8" t="str">
        <f>DataCollect[[#This Row],[I.D. Number ]]</f>
        <v/>
      </c>
      <c r="B214" s="8" t="str">
        <f>IF(Results[[#This Row],[I.D. Number ]]="","",DataCollect[[#This Row],[Category]])</f>
        <v/>
      </c>
      <c r="C214" s="8" t="str">
        <f>IF(Results[[#This Row],[I.D. Number ]]="","", DataCollect[[#This Row],[Type]])</f>
        <v/>
      </c>
      <c r="D214" s="8" t="str">
        <f>IF(Results[[#This Row],[I.D. Number ]]="","", DataCollect[[#This Row],[Description]])</f>
        <v/>
      </c>
      <c r="E214" s="11" t="str">
        <f>IF(Results[[#This Row],[I.D. Number ]]="","",IF(DataCollect[[#This Row],[Installation Year]]="","",(Results[[#This Row],[Life Expectancy]]+'1. Basic Information'!$F$7)))&amp;IF(DataCollect[[#This Row],[Year Estimated?]]="Yes","±5","")</f>
        <v/>
      </c>
      <c r="F214" s="11" t="str">
        <f>IF(Results[[#This Row],[I.D. Number ]]="","",IF(DataCollect[[#This Row],[Installation Year]]="","",(Results[[#This Row],[Life Expectancy]]+'1. Basic Information'!$F$7)))</f>
        <v/>
      </c>
      <c r="G214" s="74" t="str">
        <f>IF(Results[[#This Row],[I.D. Number ]]="","",(IF(LifeExpect[[#This Row],[ROUNDED]]-('1. Basic Information'!$F$7-DataCollect[[#This Row],[Installation Year]])&lt;0,0,LifeExpect[[#This Row],[ROUNDED]]-('1. Basic Information'!$F$7-DataCollect[[#This Row],[Installation Year]]))))</f>
        <v/>
      </c>
      <c r="H214" s="110" t="str">
        <f>IF(DataCollect[[#This Row],[Concerns]]="","",ConProb[[#This Row],[CoF]])</f>
        <v/>
      </c>
      <c r="I214" s="74" t="str">
        <f>IF(DataCollect[[#This Row],[Poor Reliability]]="","",ConProb[[#This Row],[PoF]])</f>
        <v/>
      </c>
      <c r="J214" s="110" t="str">
        <f t="shared" si="3"/>
        <v/>
      </c>
      <c r="K21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4" s="140" t="str" cm="1">
        <f t="array" ref="M21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5" spans="1:13" x14ac:dyDescent="0.3">
      <c r="A215" s="8" t="str">
        <f>DataCollect[[#This Row],[I.D. Number ]]</f>
        <v/>
      </c>
      <c r="B215" s="8" t="str">
        <f>IF(Results[[#This Row],[I.D. Number ]]="","",DataCollect[[#This Row],[Category]])</f>
        <v/>
      </c>
      <c r="C215" s="8" t="str">
        <f>IF(Results[[#This Row],[I.D. Number ]]="","", DataCollect[[#This Row],[Type]])</f>
        <v/>
      </c>
      <c r="D215" s="8" t="str">
        <f>IF(Results[[#This Row],[I.D. Number ]]="","", DataCollect[[#This Row],[Description]])</f>
        <v/>
      </c>
      <c r="E215" s="11" t="str">
        <f>IF(Results[[#This Row],[I.D. Number ]]="","",IF(DataCollect[[#This Row],[Installation Year]]="","",(Results[[#This Row],[Life Expectancy]]+'1. Basic Information'!$F$7)))&amp;IF(DataCollect[[#This Row],[Year Estimated?]]="Yes","±5","")</f>
        <v/>
      </c>
      <c r="F215" s="11" t="str">
        <f>IF(Results[[#This Row],[I.D. Number ]]="","",IF(DataCollect[[#This Row],[Installation Year]]="","",(Results[[#This Row],[Life Expectancy]]+'1. Basic Information'!$F$7)))</f>
        <v/>
      </c>
      <c r="G215" s="74" t="str">
        <f>IF(Results[[#This Row],[I.D. Number ]]="","",(IF(LifeExpect[[#This Row],[ROUNDED]]-('1. Basic Information'!$F$7-DataCollect[[#This Row],[Installation Year]])&lt;0,0,LifeExpect[[#This Row],[ROUNDED]]-('1. Basic Information'!$F$7-DataCollect[[#This Row],[Installation Year]]))))</f>
        <v/>
      </c>
      <c r="H215" s="110" t="str">
        <f>IF(DataCollect[[#This Row],[Concerns]]="","",ConProb[[#This Row],[CoF]])</f>
        <v/>
      </c>
      <c r="I215" s="74" t="str">
        <f>IF(DataCollect[[#This Row],[Poor Reliability]]="","",ConProb[[#This Row],[PoF]])</f>
        <v/>
      </c>
      <c r="J215" s="110" t="str">
        <f t="shared" si="3"/>
        <v/>
      </c>
      <c r="K21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5" s="140" t="str" cm="1">
        <f t="array" ref="M21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6" spans="1:13" x14ac:dyDescent="0.3">
      <c r="A216" s="8" t="str">
        <f>DataCollect[[#This Row],[I.D. Number ]]</f>
        <v/>
      </c>
      <c r="B216" s="8" t="str">
        <f>IF(Results[[#This Row],[I.D. Number ]]="","",DataCollect[[#This Row],[Category]])</f>
        <v/>
      </c>
      <c r="C216" s="8" t="str">
        <f>IF(Results[[#This Row],[I.D. Number ]]="","", DataCollect[[#This Row],[Type]])</f>
        <v/>
      </c>
      <c r="D216" s="8" t="str">
        <f>IF(Results[[#This Row],[I.D. Number ]]="","", DataCollect[[#This Row],[Description]])</f>
        <v/>
      </c>
      <c r="E216" s="11" t="str">
        <f>IF(Results[[#This Row],[I.D. Number ]]="","",IF(DataCollect[[#This Row],[Installation Year]]="","",(Results[[#This Row],[Life Expectancy]]+'1. Basic Information'!$F$7)))&amp;IF(DataCollect[[#This Row],[Year Estimated?]]="Yes","±5","")</f>
        <v/>
      </c>
      <c r="F216" s="11" t="str">
        <f>IF(Results[[#This Row],[I.D. Number ]]="","",IF(DataCollect[[#This Row],[Installation Year]]="","",(Results[[#This Row],[Life Expectancy]]+'1. Basic Information'!$F$7)))</f>
        <v/>
      </c>
      <c r="G216" s="74" t="str">
        <f>IF(Results[[#This Row],[I.D. Number ]]="","",(IF(LifeExpect[[#This Row],[ROUNDED]]-('1. Basic Information'!$F$7-DataCollect[[#This Row],[Installation Year]])&lt;0,0,LifeExpect[[#This Row],[ROUNDED]]-('1. Basic Information'!$F$7-DataCollect[[#This Row],[Installation Year]]))))</f>
        <v/>
      </c>
      <c r="H216" s="110" t="str">
        <f>IF(DataCollect[[#This Row],[Concerns]]="","",ConProb[[#This Row],[CoF]])</f>
        <v/>
      </c>
      <c r="I216" s="74" t="str">
        <f>IF(DataCollect[[#This Row],[Poor Reliability]]="","",ConProb[[#This Row],[PoF]])</f>
        <v/>
      </c>
      <c r="J216" s="110" t="str">
        <f t="shared" si="3"/>
        <v/>
      </c>
      <c r="K21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6" s="140" t="str" cm="1">
        <f t="array" ref="M21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7" spans="1:13" x14ac:dyDescent="0.3">
      <c r="A217" s="8" t="str">
        <f>DataCollect[[#This Row],[I.D. Number ]]</f>
        <v/>
      </c>
      <c r="B217" s="8" t="str">
        <f>IF(Results[[#This Row],[I.D. Number ]]="","",DataCollect[[#This Row],[Category]])</f>
        <v/>
      </c>
      <c r="C217" s="8" t="str">
        <f>IF(Results[[#This Row],[I.D. Number ]]="","", DataCollect[[#This Row],[Type]])</f>
        <v/>
      </c>
      <c r="D217" s="8" t="str">
        <f>IF(Results[[#This Row],[I.D. Number ]]="","", DataCollect[[#This Row],[Description]])</f>
        <v/>
      </c>
      <c r="E217" s="11" t="str">
        <f>IF(Results[[#This Row],[I.D. Number ]]="","",IF(DataCollect[[#This Row],[Installation Year]]="","",(Results[[#This Row],[Life Expectancy]]+'1. Basic Information'!$F$7)))&amp;IF(DataCollect[[#This Row],[Year Estimated?]]="Yes","±5","")</f>
        <v/>
      </c>
      <c r="F217" s="11" t="str">
        <f>IF(Results[[#This Row],[I.D. Number ]]="","",IF(DataCollect[[#This Row],[Installation Year]]="","",(Results[[#This Row],[Life Expectancy]]+'1. Basic Information'!$F$7)))</f>
        <v/>
      </c>
      <c r="G217" s="74" t="str">
        <f>IF(Results[[#This Row],[I.D. Number ]]="","",(IF(LifeExpect[[#This Row],[ROUNDED]]-('1. Basic Information'!$F$7-DataCollect[[#This Row],[Installation Year]])&lt;0,0,LifeExpect[[#This Row],[ROUNDED]]-('1. Basic Information'!$F$7-DataCollect[[#This Row],[Installation Year]]))))</f>
        <v/>
      </c>
      <c r="H217" s="110" t="str">
        <f>IF(DataCollect[[#This Row],[Concerns]]="","",ConProb[[#This Row],[CoF]])</f>
        <v/>
      </c>
      <c r="I217" s="74" t="str">
        <f>IF(DataCollect[[#This Row],[Poor Reliability]]="","",ConProb[[#This Row],[PoF]])</f>
        <v/>
      </c>
      <c r="J217" s="110" t="str">
        <f t="shared" si="3"/>
        <v/>
      </c>
      <c r="K21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7" s="140" t="str" cm="1">
        <f t="array" ref="M21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8" spans="1:13" x14ac:dyDescent="0.3">
      <c r="A218" s="8" t="str">
        <f>DataCollect[[#This Row],[I.D. Number ]]</f>
        <v/>
      </c>
      <c r="B218" s="8" t="str">
        <f>IF(Results[[#This Row],[I.D. Number ]]="","",DataCollect[[#This Row],[Category]])</f>
        <v/>
      </c>
      <c r="C218" s="8" t="str">
        <f>IF(Results[[#This Row],[I.D. Number ]]="","", DataCollect[[#This Row],[Type]])</f>
        <v/>
      </c>
      <c r="D218" s="8" t="str">
        <f>IF(Results[[#This Row],[I.D. Number ]]="","", DataCollect[[#This Row],[Description]])</f>
        <v/>
      </c>
      <c r="E218" s="11" t="str">
        <f>IF(Results[[#This Row],[I.D. Number ]]="","",IF(DataCollect[[#This Row],[Installation Year]]="","",(Results[[#This Row],[Life Expectancy]]+'1. Basic Information'!$F$7)))&amp;IF(DataCollect[[#This Row],[Year Estimated?]]="Yes","±5","")</f>
        <v/>
      </c>
      <c r="F218" s="11" t="str">
        <f>IF(Results[[#This Row],[I.D. Number ]]="","",IF(DataCollect[[#This Row],[Installation Year]]="","",(Results[[#This Row],[Life Expectancy]]+'1. Basic Information'!$F$7)))</f>
        <v/>
      </c>
      <c r="G218" s="74" t="str">
        <f>IF(Results[[#This Row],[I.D. Number ]]="","",(IF(LifeExpect[[#This Row],[ROUNDED]]-('1. Basic Information'!$F$7-DataCollect[[#This Row],[Installation Year]])&lt;0,0,LifeExpect[[#This Row],[ROUNDED]]-('1. Basic Information'!$F$7-DataCollect[[#This Row],[Installation Year]]))))</f>
        <v/>
      </c>
      <c r="H218" s="110" t="str">
        <f>IF(DataCollect[[#This Row],[Concerns]]="","",ConProb[[#This Row],[CoF]])</f>
        <v/>
      </c>
      <c r="I218" s="74" t="str">
        <f>IF(DataCollect[[#This Row],[Poor Reliability]]="","",ConProb[[#This Row],[PoF]])</f>
        <v/>
      </c>
      <c r="J218" s="110" t="str">
        <f t="shared" si="3"/>
        <v/>
      </c>
      <c r="K21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8" s="140" t="str" cm="1">
        <f t="array" ref="M21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19" spans="1:13" x14ac:dyDescent="0.3">
      <c r="A219" s="8" t="str">
        <f>DataCollect[[#This Row],[I.D. Number ]]</f>
        <v/>
      </c>
      <c r="B219" s="8" t="str">
        <f>IF(Results[[#This Row],[I.D. Number ]]="","",DataCollect[[#This Row],[Category]])</f>
        <v/>
      </c>
      <c r="C219" s="8" t="str">
        <f>IF(Results[[#This Row],[I.D. Number ]]="","", DataCollect[[#This Row],[Type]])</f>
        <v/>
      </c>
      <c r="D219" s="8" t="str">
        <f>IF(Results[[#This Row],[I.D. Number ]]="","", DataCollect[[#This Row],[Description]])</f>
        <v/>
      </c>
      <c r="E219" s="11" t="str">
        <f>IF(Results[[#This Row],[I.D. Number ]]="","",IF(DataCollect[[#This Row],[Installation Year]]="","",(Results[[#This Row],[Life Expectancy]]+'1. Basic Information'!$F$7)))&amp;IF(DataCollect[[#This Row],[Year Estimated?]]="Yes","±5","")</f>
        <v/>
      </c>
      <c r="F219" s="11" t="str">
        <f>IF(Results[[#This Row],[I.D. Number ]]="","",IF(DataCollect[[#This Row],[Installation Year]]="","",(Results[[#This Row],[Life Expectancy]]+'1. Basic Information'!$F$7)))</f>
        <v/>
      </c>
      <c r="G219" s="74" t="str">
        <f>IF(Results[[#This Row],[I.D. Number ]]="","",(IF(LifeExpect[[#This Row],[ROUNDED]]-('1. Basic Information'!$F$7-DataCollect[[#This Row],[Installation Year]])&lt;0,0,LifeExpect[[#This Row],[ROUNDED]]-('1. Basic Information'!$F$7-DataCollect[[#This Row],[Installation Year]]))))</f>
        <v/>
      </c>
      <c r="H219" s="110" t="str">
        <f>IF(DataCollect[[#This Row],[Concerns]]="","",ConProb[[#This Row],[CoF]])</f>
        <v/>
      </c>
      <c r="I219" s="74" t="str">
        <f>IF(DataCollect[[#This Row],[Poor Reliability]]="","",ConProb[[#This Row],[PoF]])</f>
        <v/>
      </c>
      <c r="J219" s="110" t="str">
        <f t="shared" si="3"/>
        <v/>
      </c>
      <c r="K21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1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19" s="140" t="str" cm="1">
        <f t="array" ref="M21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0" spans="1:13" x14ac:dyDescent="0.3">
      <c r="A220" s="8" t="str">
        <f>DataCollect[[#This Row],[I.D. Number ]]</f>
        <v/>
      </c>
      <c r="B220" s="8" t="str">
        <f>IF(Results[[#This Row],[I.D. Number ]]="","",DataCollect[[#This Row],[Category]])</f>
        <v/>
      </c>
      <c r="C220" s="8" t="str">
        <f>IF(Results[[#This Row],[I.D. Number ]]="","", DataCollect[[#This Row],[Type]])</f>
        <v/>
      </c>
      <c r="D220" s="8" t="str">
        <f>IF(Results[[#This Row],[I.D. Number ]]="","", DataCollect[[#This Row],[Description]])</f>
        <v/>
      </c>
      <c r="E220" s="11" t="str">
        <f>IF(Results[[#This Row],[I.D. Number ]]="","",IF(DataCollect[[#This Row],[Installation Year]]="","",(Results[[#This Row],[Life Expectancy]]+'1. Basic Information'!$F$7)))&amp;IF(DataCollect[[#This Row],[Year Estimated?]]="Yes","±5","")</f>
        <v/>
      </c>
      <c r="F220" s="11" t="str">
        <f>IF(Results[[#This Row],[I.D. Number ]]="","",IF(DataCollect[[#This Row],[Installation Year]]="","",(Results[[#This Row],[Life Expectancy]]+'1. Basic Information'!$F$7)))</f>
        <v/>
      </c>
      <c r="G220" s="74" t="str">
        <f>IF(Results[[#This Row],[I.D. Number ]]="","",(IF(LifeExpect[[#This Row],[ROUNDED]]-('1. Basic Information'!$F$7-DataCollect[[#This Row],[Installation Year]])&lt;0,0,LifeExpect[[#This Row],[ROUNDED]]-('1. Basic Information'!$F$7-DataCollect[[#This Row],[Installation Year]]))))</f>
        <v/>
      </c>
      <c r="H220" s="110" t="str">
        <f>IF(DataCollect[[#This Row],[Concerns]]="","",ConProb[[#This Row],[CoF]])</f>
        <v/>
      </c>
      <c r="I220" s="74" t="str">
        <f>IF(DataCollect[[#This Row],[Poor Reliability]]="","",ConProb[[#This Row],[PoF]])</f>
        <v/>
      </c>
      <c r="J220" s="110" t="str">
        <f t="shared" si="3"/>
        <v/>
      </c>
      <c r="K22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0" s="140" t="str" cm="1">
        <f t="array" ref="M22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1" spans="1:13" x14ac:dyDescent="0.3">
      <c r="A221" s="8" t="str">
        <f>DataCollect[[#This Row],[I.D. Number ]]</f>
        <v/>
      </c>
      <c r="B221" s="8" t="str">
        <f>IF(Results[[#This Row],[I.D. Number ]]="","",DataCollect[[#This Row],[Category]])</f>
        <v/>
      </c>
      <c r="C221" s="8" t="str">
        <f>IF(Results[[#This Row],[I.D. Number ]]="","", DataCollect[[#This Row],[Type]])</f>
        <v/>
      </c>
      <c r="D221" s="8" t="str">
        <f>IF(Results[[#This Row],[I.D. Number ]]="","", DataCollect[[#This Row],[Description]])</f>
        <v/>
      </c>
      <c r="E221" s="11" t="str">
        <f>IF(Results[[#This Row],[I.D. Number ]]="","",IF(DataCollect[[#This Row],[Installation Year]]="","",(Results[[#This Row],[Life Expectancy]]+'1. Basic Information'!$F$7)))&amp;IF(DataCollect[[#This Row],[Year Estimated?]]="Yes","±5","")</f>
        <v/>
      </c>
      <c r="F221" s="11" t="str">
        <f>IF(Results[[#This Row],[I.D. Number ]]="","",IF(DataCollect[[#This Row],[Installation Year]]="","",(Results[[#This Row],[Life Expectancy]]+'1. Basic Information'!$F$7)))</f>
        <v/>
      </c>
      <c r="G221" s="74" t="str">
        <f>IF(Results[[#This Row],[I.D. Number ]]="","",(IF(LifeExpect[[#This Row],[ROUNDED]]-('1. Basic Information'!$F$7-DataCollect[[#This Row],[Installation Year]])&lt;0,0,LifeExpect[[#This Row],[ROUNDED]]-('1. Basic Information'!$F$7-DataCollect[[#This Row],[Installation Year]]))))</f>
        <v/>
      </c>
      <c r="H221" s="110" t="str">
        <f>IF(DataCollect[[#This Row],[Concerns]]="","",ConProb[[#This Row],[CoF]])</f>
        <v/>
      </c>
      <c r="I221" s="74" t="str">
        <f>IF(DataCollect[[#This Row],[Poor Reliability]]="","",ConProb[[#This Row],[PoF]])</f>
        <v/>
      </c>
      <c r="J221" s="110" t="str">
        <f t="shared" si="3"/>
        <v/>
      </c>
      <c r="K22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1" s="140" t="str" cm="1">
        <f t="array" ref="M22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2" spans="1:13" x14ac:dyDescent="0.3">
      <c r="A222" s="8" t="str">
        <f>DataCollect[[#This Row],[I.D. Number ]]</f>
        <v/>
      </c>
      <c r="B222" s="8" t="str">
        <f>IF(Results[[#This Row],[I.D. Number ]]="","",DataCollect[[#This Row],[Category]])</f>
        <v/>
      </c>
      <c r="C222" s="8" t="str">
        <f>IF(Results[[#This Row],[I.D. Number ]]="","", DataCollect[[#This Row],[Type]])</f>
        <v/>
      </c>
      <c r="D222" s="8" t="str">
        <f>IF(Results[[#This Row],[I.D. Number ]]="","", DataCollect[[#This Row],[Description]])</f>
        <v/>
      </c>
      <c r="E222" s="11" t="str">
        <f>IF(Results[[#This Row],[I.D. Number ]]="","",IF(DataCollect[[#This Row],[Installation Year]]="","",(Results[[#This Row],[Life Expectancy]]+'1. Basic Information'!$F$7)))&amp;IF(DataCollect[[#This Row],[Year Estimated?]]="Yes","±5","")</f>
        <v/>
      </c>
      <c r="F222" s="11" t="str">
        <f>IF(Results[[#This Row],[I.D. Number ]]="","",IF(DataCollect[[#This Row],[Installation Year]]="","",(Results[[#This Row],[Life Expectancy]]+'1. Basic Information'!$F$7)))</f>
        <v/>
      </c>
      <c r="G222" s="74" t="str">
        <f>IF(Results[[#This Row],[I.D. Number ]]="","",(IF(LifeExpect[[#This Row],[ROUNDED]]-('1. Basic Information'!$F$7-DataCollect[[#This Row],[Installation Year]])&lt;0,0,LifeExpect[[#This Row],[ROUNDED]]-('1. Basic Information'!$F$7-DataCollect[[#This Row],[Installation Year]]))))</f>
        <v/>
      </c>
      <c r="H222" s="110" t="str">
        <f>IF(DataCollect[[#This Row],[Concerns]]="","",ConProb[[#This Row],[CoF]])</f>
        <v/>
      </c>
      <c r="I222" s="74" t="str">
        <f>IF(DataCollect[[#This Row],[Poor Reliability]]="","",ConProb[[#This Row],[PoF]])</f>
        <v/>
      </c>
      <c r="J222" s="110" t="str">
        <f t="shared" si="3"/>
        <v/>
      </c>
      <c r="K22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2" s="140" t="str" cm="1">
        <f t="array" ref="M22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3" spans="1:13" x14ac:dyDescent="0.3">
      <c r="A223" s="8" t="str">
        <f>DataCollect[[#This Row],[I.D. Number ]]</f>
        <v/>
      </c>
      <c r="B223" s="8" t="str">
        <f>IF(Results[[#This Row],[I.D. Number ]]="","",DataCollect[[#This Row],[Category]])</f>
        <v/>
      </c>
      <c r="C223" s="8" t="str">
        <f>IF(Results[[#This Row],[I.D. Number ]]="","", DataCollect[[#This Row],[Type]])</f>
        <v/>
      </c>
      <c r="D223" s="8" t="str">
        <f>IF(Results[[#This Row],[I.D. Number ]]="","", DataCollect[[#This Row],[Description]])</f>
        <v/>
      </c>
      <c r="E223" s="11" t="str">
        <f>IF(Results[[#This Row],[I.D. Number ]]="","",IF(DataCollect[[#This Row],[Installation Year]]="","",(Results[[#This Row],[Life Expectancy]]+'1. Basic Information'!$F$7)))&amp;IF(DataCollect[[#This Row],[Year Estimated?]]="Yes","±5","")</f>
        <v/>
      </c>
      <c r="F223" s="11" t="str">
        <f>IF(Results[[#This Row],[I.D. Number ]]="","",IF(DataCollect[[#This Row],[Installation Year]]="","",(Results[[#This Row],[Life Expectancy]]+'1. Basic Information'!$F$7)))</f>
        <v/>
      </c>
      <c r="G223" s="74" t="str">
        <f>IF(Results[[#This Row],[I.D. Number ]]="","",(IF(LifeExpect[[#This Row],[ROUNDED]]-('1. Basic Information'!$F$7-DataCollect[[#This Row],[Installation Year]])&lt;0,0,LifeExpect[[#This Row],[ROUNDED]]-('1. Basic Information'!$F$7-DataCollect[[#This Row],[Installation Year]]))))</f>
        <v/>
      </c>
      <c r="H223" s="110" t="str">
        <f>IF(DataCollect[[#This Row],[Concerns]]="","",ConProb[[#This Row],[CoF]])</f>
        <v/>
      </c>
      <c r="I223" s="74" t="str">
        <f>IF(DataCollect[[#This Row],[Poor Reliability]]="","",ConProb[[#This Row],[PoF]])</f>
        <v/>
      </c>
      <c r="J223" s="110" t="str">
        <f t="shared" si="3"/>
        <v/>
      </c>
      <c r="K22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3" s="140" t="str" cm="1">
        <f t="array" ref="M22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4" spans="1:13" x14ac:dyDescent="0.3">
      <c r="A224" s="8" t="str">
        <f>DataCollect[[#This Row],[I.D. Number ]]</f>
        <v/>
      </c>
      <c r="B224" s="8" t="str">
        <f>IF(Results[[#This Row],[I.D. Number ]]="","",DataCollect[[#This Row],[Category]])</f>
        <v/>
      </c>
      <c r="C224" s="8" t="str">
        <f>IF(Results[[#This Row],[I.D. Number ]]="","", DataCollect[[#This Row],[Type]])</f>
        <v/>
      </c>
      <c r="D224" s="8" t="str">
        <f>IF(Results[[#This Row],[I.D. Number ]]="","", DataCollect[[#This Row],[Description]])</f>
        <v/>
      </c>
      <c r="E224" s="11" t="str">
        <f>IF(Results[[#This Row],[I.D. Number ]]="","",IF(DataCollect[[#This Row],[Installation Year]]="","",(Results[[#This Row],[Life Expectancy]]+'1. Basic Information'!$F$7)))&amp;IF(DataCollect[[#This Row],[Year Estimated?]]="Yes","±5","")</f>
        <v/>
      </c>
      <c r="F224" s="11" t="str">
        <f>IF(Results[[#This Row],[I.D. Number ]]="","",IF(DataCollect[[#This Row],[Installation Year]]="","",(Results[[#This Row],[Life Expectancy]]+'1. Basic Information'!$F$7)))</f>
        <v/>
      </c>
      <c r="G224" s="74" t="str">
        <f>IF(Results[[#This Row],[I.D. Number ]]="","",(IF(LifeExpect[[#This Row],[ROUNDED]]-('1. Basic Information'!$F$7-DataCollect[[#This Row],[Installation Year]])&lt;0,0,LifeExpect[[#This Row],[ROUNDED]]-('1. Basic Information'!$F$7-DataCollect[[#This Row],[Installation Year]]))))</f>
        <v/>
      </c>
      <c r="H224" s="110" t="str">
        <f>IF(DataCollect[[#This Row],[Concerns]]="","",ConProb[[#This Row],[CoF]])</f>
        <v/>
      </c>
      <c r="I224" s="74" t="str">
        <f>IF(DataCollect[[#This Row],[Poor Reliability]]="","",ConProb[[#This Row],[PoF]])</f>
        <v/>
      </c>
      <c r="J224" s="110" t="str">
        <f t="shared" si="3"/>
        <v/>
      </c>
      <c r="K22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4" s="140" t="str" cm="1">
        <f t="array" ref="M22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5" spans="1:13" x14ac:dyDescent="0.3">
      <c r="A225" s="8" t="str">
        <f>DataCollect[[#This Row],[I.D. Number ]]</f>
        <v/>
      </c>
      <c r="B225" s="8" t="str">
        <f>IF(Results[[#This Row],[I.D. Number ]]="","",DataCollect[[#This Row],[Category]])</f>
        <v/>
      </c>
      <c r="C225" s="8" t="str">
        <f>IF(Results[[#This Row],[I.D. Number ]]="","", DataCollect[[#This Row],[Type]])</f>
        <v/>
      </c>
      <c r="D225" s="8" t="str">
        <f>IF(Results[[#This Row],[I.D. Number ]]="","", DataCollect[[#This Row],[Description]])</f>
        <v/>
      </c>
      <c r="E225" s="11" t="str">
        <f>IF(Results[[#This Row],[I.D. Number ]]="","",IF(DataCollect[[#This Row],[Installation Year]]="","",(Results[[#This Row],[Life Expectancy]]+'1. Basic Information'!$F$7)))&amp;IF(DataCollect[[#This Row],[Year Estimated?]]="Yes","±5","")</f>
        <v/>
      </c>
      <c r="F225" s="11" t="str">
        <f>IF(Results[[#This Row],[I.D. Number ]]="","",IF(DataCollect[[#This Row],[Installation Year]]="","",(Results[[#This Row],[Life Expectancy]]+'1. Basic Information'!$F$7)))</f>
        <v/>
      </c>
      <c r="G225" s="74" t="str">
        <f>IF(Results[[#This Row],[I.D. Number ]]="","",(IF(LifeExpect[[#This Row],[ROUNDED]]-('1. Basic Information'!$F$7-DataCollect[[#This Row],[Installation Year]])&lt;0,0,LifeExpect[[#This Row],[ROUNDED]]-('1. Basic Information'!$F$7-DataCollect[[#This Row],[Installation Year]]))))</f>
        <v/>
      </c>
      <c r="H225" s="110" t="str">
        <f>IF(DataCollect[[#This Row],[Concerns]]="","",ConProb[[#This Row],[CoF]])</f>
        <v/>
      </c>
      <c r="I225" s="74" t="str">
        <f>IF(DataCollect[[#This Row],[Poor Reliability]]="","",ConProb[[#This Row],[PoF]])</f>
        <v/>
      </c>
      <c r="J225" s="110" t="str">
        <f t="shared" si="3"/>
        <v/>
      </c>
      <c r="K22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5" s="140" t="str" cm="1">
        <f t="array" ref="M22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6" spans="1:13" x14ac:dyDescent="0.3">
      <c r="A226" s="8" t="str">
        <f>DataCollect[[#This Row],[I.D. Number ]]</f>
        <v/>
      </c>
      <c r="B226" s="8" t="str">
        <f>IF(Results[[#This Row],[I.D. Number ]]="","",DataCollect[[#This Row],[Category]])</f>
        <v/>
      </c>
      <c r="C226" s="8" t="str">
        <f>IF(Results[[#This Row],[I.D. Number ]]="","", DataCollect[[#This Row],[Type]])</f>
        <v/>
      </c>
      <c r="D226" s="8" t="str">
        <f>IF(Results[[#This Row],[I.D. Number ]]="","", DataCollect[[#This Row],[Description]])</f>
        <v/>
      </c>
      <c r="E226" s="11" t="str">
        <f>IF(Results[[#This Row],[I.D. Number ]]="","",IF(DataCollect[[#This Row],[Installation Year]]="","",(Results[[#This Row],[Life Expectancy]]+'1. Basic Information'!$F$7)))&amp;IF(DataCollect[[#This Row],[Year Estimated?]]="Yes","±5","")</f>
        <v/>
      </c>
      <c r="F226" s="11" t="str">
        <f>IF(Results[[#This Row],[I.D. Number ]]="","",IF(DataCollect[[#This Row],[Installation Year]]="","",(Results[[#This Row],[Life Expectancy]]+'1. Basic Information'!$F$7)))</f>
        <v/>
      </c>
      <c r="G226" s="74" t="str">
        <f>IF(Results[[#This Row],[I.D. Number ]]="","",(IF(LifeExpect[[#This Row],[ROUNDED]]-('1. Basic Information'!$F$7-DataCollect[[#This Row],[Installation Year]])&lt;0,0,LifeExpect[[#This Row],[ROUNDED]]-('1. Basic Information'!$F$7-DataCollect[[#This Row],[Installation Year]]))))</f>
        <v/>
      </c>
      <c r="H226" s="110" t="str">
        <f>IF(DataCollect[[#This Row],[Concerns]]="","",ConProb[[#This Row],[CoF]])</f>
        <v/>
      </c>
      <c r="I226" s="74" t="str">
        <f>IF(DataCollect[[#This Row],[Poor Reliability]]="","",ConProb[[#This Row],[PoF]])</f>
        <v/>
      </c>
      <c r="J226" s="110" t="str">
        <f t="shared" si="3"/>
        <v/>
      </c>
      <c r="K22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6" s="140" t="str" cm="1">
        <f t="array" ref="M22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7" spans="1:13" x14ac:dyDescent="0.3">
      <c r="A227" s="8" t="str">
        <f>DataCollect[[#This Row],[I.D. Number ]]</f>
        <v/>
      </c>
      <c r="B227" s="8" t="str">
        <f>IF(Results[[#This Row],[I.D. Number ]]="","",DataCollect[[#This Row],[Category]])</f>
        <v/>
      </c>
      <c r="C227" s="8" t="str">
        <f>IF(Results[[#This Row],[I.D. Number ]]="","", DataCollect[[#This Row],[Type]])</f>
        <v/>
      </c>
      <c r="D227" s="8" t="str">
        <f>IF(Results[[#This Row],[I.D. Number ]]="","", DataCollect[[#This Row],[Description]])</f>
        <v/>
      </c>
      <c r="E227" s="11" t="str">
        <f>IF(Results[[#This Row],[I.D. Number ]]="","",IF(DataCollect[[#This Row],[Installation Year]]="","",(Results[[#This Row],[Life Expectancy]]+'1. Basic Information'!$F$7)))&amp;IF(DataCollect[[#This Row],[Year Estimated?]]="Yes","±5","")</f>
        <v/>
      </c>
      <c r="F227" s="11" t="str">
        <f>IF(Results[[#This Row],[I.D. Number ]]="","",IF(DataCollect[[#This Row],[Installation Year]]="","",(Results[[#This Row],[Life Expectancy]]+'1. Basic Information'!$F$7)))</f>
        <v/>
      </c>
      <c r="G227" s="74" t="str">
        <f>IF(Results[[#This Row],[I.D. Number ]]="","",(IF(LifeExpect[[#This Row],[ROUNDED]]-('1. Basic Information'!$F$7-DataCollect[[#This Row],[Installation Year]])&lt;0,0,LifeExpect[[#This Row],[ROUNDED]]-('1. Basic Information'!$F$7-DataCollect[[#This Row],[Installation Year]]))))</f>
        <v/>
      </c>
      <c r="H227" s="110" t="str">
        <f>IF(DataCollect[[#This Row],[Concerns]]="","",ConProb[[#This Row],[CoF]])</f>
        <v/>
      </c>
      <c r="I227" s="74" t="str">
        <f>IF(DataCollect[[#This Row],[Poor Reliability]]="","",ConProb[[#This Row],[PoF]])</f>
        <v/>
      </c>
      <c r="J227" s="110" t="str">
        <f t="shared" si="3"/>
        <v/>
      </c>
      <c r="K22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7" s="140" t="str" cm="1">
        <f t="array" ref="M22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8" spans="1:13" x14ac:dyDescent="0.3">
      <c r="A228" s="8" t="str">
        <f>DataCollect[[#This Row],[I.D. Number ]]</f>
        <v/>
      </c>
      <c r="B228" s="8" t="str">
        <f>IF(Results[[#This Row],[I.D. Number ]]="","",DataCollect[[#This Row],[Category]])</f>
        <v/>
      </c>
      <c r="C228" s="8" t="str">
        <f>IF(Results[[#This Row],[I.D. Number ]]="","", DataCollect[[#This Row],[Type]])</f>
        <v/>
      </c>
      <c r="D228" s="8" t="str">
        <f>IF(Results[[#This Row],[I.D. Number ]]="","", DataCollect[[#This Row],[Description]])</f>
        <v/>
      </c>
      <c r="E228" s="11" t="str">
        <f>IF(Results[[#This Row],[I.D. Number ]]="","",IF(DataCollect[[#This Row],[Installation Year]]="","",(Results[[#This Row],[Life Expectancy]]+'1. Basic Information'!$F$7)))&amp;IF(DataCollect[[#This Row],[Year Estimated?]]="Yes","±5","")</f>
        <v/>
      </c>
      <c r="F228" s="11" t="str">
        <f>IF(Results[[#This Row],[I.D. Number ]]="","",IF(DataCollect[[#This Row],[Installation Year]]="","",(Results[[#This Row],[Life Expectancy]]+'1. Basic Information'!$F$7)))</f>
        <v/>
      </c>
      <c r="G228" s="74" t="str">
        <f>IF(Results[[#This Row],[I.D. Number ]]="","",(IF(LifeExpect[[#This Row],[ROUNDED]]-('1. Basic Information'!$F$7-DataCollect[[#This Row],[Installation Year]])&lt;0,0,LifeExpect[[#This Row],[ROUNDED]]-('1. Basic Information'!$F$7-DataCollect[[#This Row],[Installation Year]]))))</f>
        <v/>
      </c>
      <c r="H228" s="110" t="str">
        <f>IF(DataCollect[[#This Row],[Concerns]]="","",ConProb[[#This Row],[CoF]])</f>
        <v/>
      </c>
      <c r="I228" s="74" t="str">
        <f>IF(DataCollect[[#This Row],[Poor Reliability]]="","",ConProb[[#This Row],[PoF]])</f>
        <v/>
      </c>
      <c r="J228" s="110" t="str">
        <f t="shared" si="3"/>
        <v/>
      </c>
      <c r="K22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8" s="140" t="str" cm="1">
        <f t="array" ref="M22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29" spans="1:13" x14ac:dyDescent="0.3">
      <c r="A229" s="8" t="str">
        <f>DataCollect[[#This Row],[I.D. Number ]]</f>
        <v/>
      </c>
      <c r="B229" s="8" t="str">
        <f>IF(Results[[#This Row],[I.D. Number ]]="","",DataCollect[[#This Row],[Category]])</f>
        <v/>
      </c>
      <c r="C229" s="8" t="str">
        <f>IF(Results[[#This Row],[I.D. Number ]]="","", DataCollect[[#This Row],[Type]])</f>
        <v/>
      </c>
      <c r="D229" s="8" t="str">
        <f>IF(Results[[#This Row],[I.D. Number ]]="","", DataCollect[[#This Row],[Description]])</f>
        <v/>
      </c>
      <c r="E229" s="11" t="str">
        <f>IF(Results[[#This Row],[I.D. Number ]]="","",IF(DataCollect[[#This Row],[Installation Year]]="","",(Results[[#This Row],[Life Expectancy]]+'1. Basic Information'!$F$7)))&amp;IF(DataCollect[[#This Row],[Year Estimated?]]="Yes","±5","")</f>
        <v/>
      </c>
      <c r="F229" s="11" t="str">
        <f>IF(Results[[#This Row],[I.D. Number ]]="","",IF(DataCollect[[#This Row],[Installation Year]]="","",(Results[[#This Row],[Life Expectancy]]+'1. Basic Information'!$F$7)))</f>
        <v/>
      </c>
      <c r="G229" s="74" t="str">
        <f>IF(Results[[#This Row],[I.D. Number ]]="","",(IF(LifeExpect[[#This Row],[ROUNDED]]-('1. Basic Information'!$F$7-DataCollect[[#This Row],[Installation Year]])&lt;0,0,LifeExpect[[#This Row],[ROUNDED]]-('1. Basic Information'!$F$7-DataCollect[[#This Row],[Installation Year]]))))</f>
        <v/>
      </c>
      <c r="H229" s="110" t="str">
        <f>IF(DataCollect[[#This Row],[Concerns]]="","",ConProb[[#This Row],[CoF]])</f>
        <v/>
      </c>
      <c r="I229" s="74" t="str">
        <f>IF(DataCollect[[#This Row],[Poor Reliability]]="","",ConProb[[#This Row],[PoF]])</f>
        <v/>
      </c>
      <c r="J229" s="110" t="str">
        <f t="shared" si="3"/>
        <v/>
      </c>
      <c r="K22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2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29" s="140" t="str" cm="1">
        <f t="array" ref="M22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0" spans="1:13" x14ac:dyDescent="0.3">
      <c r="A230" s="8" t="str">
        <f>DataCollect[[#This Row],[I.D. Number ]]</f>
        <v/>
      </c>
      <c r="B230" s="8" t="str">
        <f>IF(Results[[#This Row],[I.D. Number ]]="","",DataCollect[[#This Row],[Category]])</f>
        <v/>
      </c>
      <c r="C230" s="8" t="str">
        <f>IF(Results[[#This Row],[I.D. Number ]]="","", DataCollect[[#This Row],[Type]])</f>
        <v/>
      </c>
      <c r="D230" s="8" t="str">
        <f>IF(Results[[#This Row],[I.D. Number ]]="","", DataCollect[[#This Row],[Description]])</f>
        <v/>
      </c>
      <c r="E230" s="11" t="str">
        <f>IF(Results[[#This Row],[I.D. Number ]]="","",IF(DataCollect[[#This Row],[Installation Year]]="","",(Results[[#This Row],[Life Expectancy]]+'1. Basic Information'!$F$7)))&amp;IF(DataCollect[[#This Row],[Year Estimated?]]="Yes","±5","")</f>
        <v/>
      </c>
      <c r="F230" s="11" t="str">
        <f>IF(Results[[#This Row],[I.D. Number ]]="","",IF(DataCollect[[#This Row],[Installation Year]]="","",(Results[[#This Row],[Life Expectancy]]+'1. Basic Information'!$F$7)))</f>
        <v/>
      </c>
      <c r="G230" s="74" t="str">
        <f>IF(Results[[#This Row],[I.D. Number ]]="","",(IF(LifeExpect[[#This Row],[ROUNDED]]-('1. Basic Information'!$F$7-DataCollect[[#This Row],[Installation Year]])&lt;0,0,LifeExpect[[#This Row],[ROUNDED]]-('1. Basic Information'!$F$7-DataCollect[[#This Row],[Installation Year]]))))</f>
        <v/>
      </c>
      <c r="H230" s="110" t="str">
        <f>IF(DataCollect[[#This Row],[Concerns]]="","",ConProb[[#This Row],[CoF]])</f>
        <v/>
      </c>
      <c r="I230" s="74" t="str">
        <f>IF(DataCollect[[#This Row],[Poor Reliability]]="","",ConProb[[#This Row],[PoF]])</f>
        <v/>
      </c>
      <c r="J230" s="110" t="str">
        <f t="shared" si="3"/>
        <v/>
      </c>
      <c r="K23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0" s="140" t="str" cm="1">
        <f t="array" ref="M23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1" spans="1:13" x14ac:dyDescent="0.3">
      <c r="A231" s="8" t="str">
        <f>DataCollect[[#This Row],[I.D. Number ]]</f>
        <v/>
      </c>
      <c r="B231" s="8" t="str">
        <f>IF(Results[[#This Row],[I.D. Number ]]="","",DataCollect[[#This Row],[Category]])</f>
        <v/>
      </c>
      <c r="C231" s="8" t="str">
        <f>IF(Results[[#This Row],[I.D. Number ]]="","", DataCollect[[#This Row],[Type]])</f>
        <v/>
      </c>
      <c r="D231" s="8" t="str">
        <f>IF(Results[[#This Row],[I.D. Number ]]="","", DataCollect[[#This Row],[Description]])</f>
        <v/>
      </c>
      <c r="E231" s="11" t="str">
        <f>IF(Results[[#This Row],[I.D. Number ]]="","",IF(DataCollect[[#This Row],[Installation Year]]="","",(Results[[#This Row],[Life Expectancy]]+'1. Basic Information'!$F$7)))&amp;IF(DataCollect[[#This Row],[Year Estimated?]]="Yes","±5","")</f>
        <v/>
      </c>
      <c r="F231" s="11" t="str">
        <f>IF(Results[[#This Row],[I.D. Number ]]="","",IF(DataCollect[[#This Row],[Installation Year]]="","",(Results[[#This Row],[Life Expectancy]]+'1. Basic Information'!$F$7)))</f>
        <v/>
      </c>
      <c r="G231" s="74" t="str">
        <f>IF(Results[[#This Row],[I.D. Number ]]="","",(IF(LifeExpect[[#This Row],[ROUNDED]]-('1. Basic Information'!$F$7-DataCollect[[#This Row],[Installation Year]])&lt;0,0,LifeExpect[[#This Row],[ROUNDED]]-('1. Basic Information'!$F$7-DataCollect[[#This Row],[Installation Year]]))))</f>
        <v/>
      </c>
      <c r="H231" s="110" t="str">
        <f>IF(DataCollect[[#This Row],[Concerns]]="","",ConProb[[#This Row],[CoF]])</f>
        <v/>
      </c>
      <c r="I231" s="74" t="str">
        <f>IF(DataCollect[[#This Row],[Poor Reliability]]="","",ConProb[[#This Row],[PoF]])</f>
        <v/>
      </c>
      <c r="J231" s="110" t="str">
        <f t="shared" si="3"/>
        <v/>
      </c>
      <c r="K23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1" s="140" t="str" cm="1">
        <f t="array" ref="M23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2" spans="1:13" x14ac:dyDescent="0.3">
      <c r="A232" s="8" t="str">
        <f>DataCollect[[#This Row],[I.D. Number ]]</f>
        <v/>
      </c>
      <c r="B232" s="8" t="str">
        <f>IF(Results[[#This Row],[I.D. Number ]]="","",DataCollect[[#This Row],[Category]])</f>
        <v/>
      </c>
      <c r="C232" s="8" t="str">
        <f>IF(Results[[#This Row],[I.D. Number ]]="","", DataCollect[[#This Row],[Type]])</f>
        <v/>
      </c>
      <c r="D232" s="8" t="str">
        <f>IF(Results[[#This Row],[I.D. Number ]]="","", DataCollect[[#This Row],[Description]])</f>
        <v/>
      </c>
      <c r="E232" s="11" t="str">
        <f>IF(Results[[#This Row],[I.D. Number ]]="","",IF(DataCollect[[#This Row],[Installation Year]]="","",(Results[[#This Row],[Life Expectancy]]+'1. Basic Information'!$F$7)))&amp;IF(DataCollect[[#This Row],[Year Estimated?]]="Yes","±5","")</f>
        <v/>
      </c>
      <c r="F232" s="11" t="str">
        <f>IF(Results[[#This Row],[I.D. Number ]]="","",IF(DataCollect[[#This Row],[Installation Year]]="","",(Results[[#This Row],[Life Expectancy]]+'1. Basic Information'!$F$7)))</f>
        <v/>
      </c>
      <c r="G232" s="74" t="str">
        <f>IF(Results[[#This Row],[I.D. Number ]]="","",(IF(LifeExpect[[#This Row],[ROUNDED]]-('1. Basic Information'!$F$7-DataCollect[[#This Row],[Installation Year]])&lt;0,0,LifeExpect[[#This Row],[ROUNDED]]-('1. Basic Information'!$F$7-DataCollect[[#This Row],[Installation Year]]))))</f>
        <v/>
      </c>
      <c r="H232" s="110" t="str">
        <f>IF(DataCollect[[#This Row],[Concerns]]="","",ConProb[[#This Row],[CoF]])</f>
        <v/>
      </c>
      <c r="I232" s="74" t="str">
        <f>IF(DataCollect[[#This Row],[Poor Reliability]]="","",ConProb[[#This Row],[PoF]])</f>
        <v/>
      </c>
      <c r="J232" s="110" t="str">
        <f t="shared" si="3"/>
        <v/>
      </c>
      <c r="K23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2" s="140" t="str" cm="1">
        <f t="array" ref="M23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3" spans="1:13" x14ac:dyDescent="0.3">
      <c r="A233" s="8" t="str">
        <f>DataCollect[[#This Row],[I.D. Number ]]</f>
        <v/>
      </c>
      <c r="B233" s="8" t="str">
        <f>IF(Results[[#This Row],[I.D. Number ]]="","",DataCollect[[#This Row],[Category]])</f>
        <v/>
      </c>
      <c r="C233" s="8" t="str">
        <f>IF(Results[[#This Row],[I.D. Number ]]="","", DataCollect[[#This Row],[Type]])</f>
        <v/>
      </c>
      <c r="D233" s="8" t="str">
        <f>IF(Results[[#This Row],[I.D. Number ]]="","", DataCollect[[#This Row],[Description]])</f>
        <v/>
      </c>
      <c r="E233" s="11" t="str">
        <f>IF(Results[[#This Row],[I.D. Number ]]="","",IF(DataCollect[[#This Row],[Installation Year]]="","",(Results[[#This Row],[Life Expectancy]]+'1. Basic Information'!$F$7)))&amp;IF(DataCollect[[#This Row],[Year Estimated?]]="Yes","±5","")</f>
        <v/>
      </c>
      <c r="F233" s="11" t="str">
        <f>IF(Results[[#This Row],[I.D. Number ]]="","",IF(DataCollect[[#This Row],[Installation Year]]="","",(Results[[#This Row],[Life Expectancy]]+'1. Basic Information'!$F$7)))</f>
        <v/>
      </c>
      <c r="G233" s="74" t="str">
        <f>IF(Results[[#This Row],[I.D. Number ]]="","",(IF(LifeExpect[[#This Row],[ROUNDED]]-('1. Basic Information'!$F$7-DataCollect[[#This Row],[Installation Year]])&lt;0,0,LifeExpect[[#This Row],[ROUNDED]]-('1. Basic Information'!$F$7-DataCollect[[#This Row],[Installation Year]]))))</f>
        <v/>
      </c>
      <c r="H233" s="110" t="str">
        <f>IF(DataCollect[[#This Row],[Concerns]]="","",ConProb[[#This Row],[CoF]])</f>
        <v/>
      </c>
      <c r="I233" s="74" t="str">
        <f>IF(DataCollect[[#This Row],[Poor Reliability]]="","",ConProb[[#This Row],[PoF]])</f>
        <v/>
      </c>
      <c r="J233" s="110" t="str">
        <f t="shared" si="3"/>
        <v/>
      </c>
      <c r="K23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3" s="140" t="str" cm="1">
        <f t="array" ref="M23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4" spans="1:13" x14ac:dyDescent="0.3">
      <c r="A234" s="8" t="str">
        <f>DataCollect[[#This Row],[I.D. Number ]]</f>
        <v/>
      </c>
      <c r="B234" s="8" t="str">
        <f>IF(Results[[#This Row],[I.D. Number ]]="","",DataCollect[[#This Row],[Category]])</f>
        <v/>
      </c>
      <c r="C234" s="8" t="str">
        <f>IF(Results[[#This Row],[I.D. Number ]]="","", DataCollect[[#This Row],[Type]])</f>
        <v/>
      </c>
      <c r="D234" s="8" t="str">
        <f>IF(Results[[#This Row],[I.D. Number ]]="","", DataCollect[[#This Row],[Description]])</f>
        <v/>
      </c>
      <c r="E234" s="11" t="str">
        <f>IF(Results[[#This Row],[I.D. Number ]]="","",IF(DataCollect[[#This Row],[Installation Year]]="","",(Results[[#This Row],[Life Expectancy]]+'1. Basic Information'!$F$7)))&amp;IF(DataCollect[[#This Row],[Year Estimated?]]="Yes","±5","")</f>
        <v/>
      </c>
      <c r="F234" s="11" t="str">
        <f>IF(Results[[#This Row],[I.D. Number ]]="","",IF(DataCollect[[#This Row],[Installation Year]]="","",(Results[[#This Row],[Life Expectancy]]+'1. Basic Information'!$F$7)))</f>
        <v/>
      </c>
      <c r="G234" s="74" t="str">
        <f>IF(Results[[#This Row],[I.D. Number ]]="","",(IF(LifeExpect[[#This Row],[ROUNDED]]-('1. Basic Information'!$F$7-DataCollect[[#This Row],[Installation Year]])&lt;0,0,LifeExpect[[#This Row],[ROUNDED]]-('1. Basic Information'!$F$7-DataCollect[[#This Row],[Installation Year]]))))</f>
        <v/>
      </c>
      <c r="H234" s="110" t="str">
        <f>IF(DataCollect[[#This Row],[Concerns]]="","",ConProb[[#This Row],[CoF]])</f>
        <v/>
      </c>
      <c r="I234" s="74" t="str">
        <f>IF(DataCollect[[#This Row],[Poor Reliability]]="","",ConProb[[#This Row],[PoF]])</f>
        <v/>
      </c>
      <c r="J234" s="110" t="str">
        <f t="shared" si="3"/>
        <v/>
      </c>
      <c r="K23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4" s="140" t="str" cm="1">
        <f t="array" ref="M23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5" spans="1:13" x14ac:dyDescent="0.3">
      <c r="A235" s="8" t="str">
        <f>DataCollect[[#This Row],[I.D. Number ]]</f>
        <v/>
      </c>
      <c r="B235" s="8" t="str">
        <f>IF(Results[[#This Row],[I.D. Number ]]="","",DataCollect[[#This Row],[Category]])</f>
        <v/>
      </c>
      <c r="C235" s="8" t="str">
        <f>IF(Results[[#This Row],[I.D. Number ]]="","", DataCollect[[#This Row],[Type]])</f>
        <v/>
      </c>
      <c r="D235" s="8" t="str">
        <f>IF(Results[[#This Row],[I.D. Number ]]="","", DataCollect[[#This Row],[Description]])</f>
        <v/>
      </c>
      <c r="E235" s="11" t="str">
        <f>IF(Results[[#This Row],[I.D. Number ]]="","",IF(DataCollect[[#This Row],[Installation Year]]="","",(Results[[#This Row],[Life Expectancy]]+'1. Basic Information'!$F$7)))&amp;IF(DataCollect[[#This Row],[Year Estimated?]]="Yes","±5","")</f>
        <v/>
      </c>
      <c r="F235" s="11" t="str">
        <f>IF(Results[[#This Row],[I.D. Number ]]="","",IF(DataCollect[[#This Row],[Installation Year]]="","",(Results[[#This Row],[Life Expectancy]]+'1. Basic Information'!$F$7)))</f>
        <v/>
      </c>
      <c r="G235" s="74" t="str">
        <f>IF(Results[[#This Row],[I.D. Number ]]="","",(IF(LifeExpect[[#This Row],[ROUNDED]]-('1. Basic Information'!$F$7-DataCollect[[#This Row],[Installation Year]])&lt;0,0,LifeExpect[[#This Row],[ROUNDED]]-('1. Basic Information'!$F$7-DataCollect[[#This Row],[Installation Year]]))))</f>
        <v/>
      </c>
      <c r="H235" s="110" t="str">
        <f>IF(DataCollect[[#This Row],[Concerns]]="","",ConProb[[#This Row],[CoF]])</f>
        <v/>
      </c>
      <c r="I235" s="74" t="str">
        <f>IF(DataCollect[[#This Row],[Poor Reliability]]="","",ConProb[[#This Row],[PoF]])</f>
        <v/>
      </c>
      <c r="J235" s="110" t="str">
        <f t="shared" si="3"/>
        <v/>
      </c>
      <c r="K23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5" s="140" t="str" cm="1">
        <f t="array" ref="M23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6" spans="1:13" x14ac:dyDescent="0.3">
      <c r="A236" s="8" t="str">
        <f>DataCollect[[#This Row],[I.D. Number ]]</f>
        <v/>
      </c>
      <c r="B236" s="8" t="str">
        <f>IF(Results[[#This Row],[I.D. Number ]]="","",DataCollect[[#This Row],[Category]])</f>
        <v/>
      </c>
      <c r="C236" s="8" t="str">
        <f>IF(Results[[#This Row],[I.D. Number ]]="","", DataCollect[[#This Row],[Type]])</f>
        <v/>
      </c>
      <c r="D236" s="8" t="str">
        <f>IF(Results[[#This Row],[I.D. Number ]]="","", DataCollect[[#This Row],[Description]])</f>
        <v/>
      </c>
      <c r="E236" s="11" t="str">
        <f>IF(Results[[#This Row],[I.D. Number ]]="","",IF(DataCollect[[#This Row],[Installation Year]]="","",(Results[[#This Row],[Life Expectancy]]+'1. Basic Information'!$F$7)))&amp;IF(DataCollect[[#This Row],[Year Estimated?]]="Yes","±5","")</f>
        <v/>
      </c>
      <c r="F236" s="11" t="str">
        <f>IF(Results[[#This Row],[I.D. Number ]]="","",IF(DataCollect[[#This Row],[Installation Year]]="","",(Results[[#This Row],[Life Expectancy]]+'1. Basic Information'!$F$7)))</f>
        <v/>
      </c>
      <c r="G236" s="74" t="str">
        <f>IF(Results[[#This Row],[I.D. Number ]]="","",(IF(LifeExpect[[#This Row],[ROUNDED]]-('1. Basic Information'!$F$7-DataCollect[[#This Row],[Installation Year]])&lt;0,0,LifeExpect[[#This Row],[ROUNDED]]-('1. Basic Information'!$F$7-DataCollect[[#This Row],[Installation Year]]))))</f>
        <v/>
      </c>
      <c r="H236" s="110" t="str">
        <f>IF(DataCollect[[#This Row],[Concerns]]="","",ConProb[[#This Row],[CoF]])</f>
        <v/>
      </c>
      <c r="I236" s="74" t="str">
        <f>IF(DataCollect[[#This Row],[Poor Reliability]]="","",ConProb[[#This Row],[PoF]])</f>
        <v/>
      </c>
      <c r="J236" s="110" t="str">
        <f t="shared" si="3"/>
        <v/>
      </c>
      <c r="K23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6" s="140" t="str" cm="1">
        <f t="array" ref="M23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7" spans="1:13" x14ac:dyDescent="0.3">
      <c r="A237" s="8" t="str">
        <f>DataCollect[[#This Row],[I.D. Number ]]</f>
        <v/>
      </c>
      <c r="B237" s="8" t="str">
        <f>IF(Results[[#This Row],[I.D. Number ]]="","",DataCollect[[#This Row],[Category]])</f>
        <v/>
      </c>
      <c r="C237" s="8" t="str">
        <f>IF(Results[[#This Row],[I.D. Number ]]="","", DataCollect[[#This Row],[Type]])</f>
        <v/>
      </c>
      <c r="D237" s="8" t="str">
        <f>IF(Results[[#This Row],[I.D. Number ]]="","", DataCollect[[#This Row],[Description]])</f>
        <v/>
      </c>
      <c r="E237" s="11" t="str">
        <f>IF(Results[[#This Row],[I.D. Number ]]="","",IF(DataCollect[[#This Row],[Installation Year]]="","",(Results[[#This Row],[Life Expectancy]]+'1. Basic Information'!$F$7)))&amp;IF(DataCollect[[#This Row],[Year Estimated?]]="Yes","±5","")</f>
        <v/>
      </c>
      <c r="F237" s="11" t="str">
        <f>IF(Results[[#This Row],[I.D. Number ]]="","",IF(DataCollect[[#This Row],[Installation Year]]="","",(Results[[#This Row],[Life Expectancy]]+'1. Basic Information'!$F$7)))</f>
        <v/>
      </c>
      <c r="G237" s="74" t="str">
        <f>IF(Results[[#This Row],[I.D. Number ]]="","",(IF(LifeExpect[[#This Row],[ROUNDED]]-('1. Basic Information'!$F$7-DataCollect[[#This Row],[Installation Year]])&lt;0,0,LifeExpect[[#This Row],[ROUNDED]]-('1. Basic Information'!$F$7-DataCollect[[#This Row],[Installation Year]]))))</f>
        <v/>
      </c>
      <c r="H237" s="110" t="str">
        <f>IF(DataCollect[[#This Row],[Concerns]]="","",ConProb[[#This Row],[CoF]])</f>
        <v/>
      </c>
      <c r="I237" s="74" t="str">
        <f>IF(DataCollect[[#This Row],[Poor Reliability]]="","",ConProb[[#This Row],[PoF]])</f>
        <v/>
      </c>
      <c r="J237" s="110" t="str">
        <f t="shared" si="3"/>
        <v/>
      </c>
      <c r="K23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7" s="140" t="str" cm="1">
        <f t="array" ref="M23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8" spans="1:13" x14ac:dyDescent="0.3">
      <c r="A238" s="8" t="str">
        <f>DataCollect[[#This Row],[I.D. Number ]]</f>
        <v/>
      </c>
      <c r="B238" s="8" t="str">
        <f>IF(Results[[#This Row],[I.D. Number ]]="","",DataCollect[[#This Row],[Category]])</f>
        <v/>
      </c>
      <c r="C238" s="8" t="str">
        <f>IF(Results[[#This Row],[I.D. Number ]]="","", DataCollect[[#This Row],[Type]])</f>
        <v/>
      </c>
      <c r="D238" s="8" t="str">
        <f>IF(Results[[#This Row],[I.D. Number ]]="","", DataCollect[[#This Row],[Description]])</f>
        <v/>
      </c>
      <c r="E238" s="11" t="str">
        <f>IF(Results[[#This Row],[I.D. Number ]]="","",IF(DataCollect[[#This Row],[Installation Year]]="","",(Results[[#This Row],[Life Expectancy]]+'1. Basic Information'!$F$7)))&amp;IF(DataCollect[[#This Row],[Year Estimated?]]="Yes","±5","")</f>
        <v/>
      </c>
      <c r="F238" s="11" t="str">
        <f>IF(Results[[#This Row],[I.D. Number ]]="","",IF(DataCollect[[#This Row],[Installation Year]]="","",(Results[[#This Row],[Life Expectancy]]+'1. Basic Information'!$F$7)))</f>
        <v/>
      </c>
      <c r="G238" s="74" t="str">
        <f>IF(Results[[#This Row],[I.D. Number ]]="","",(IF(LifeExpect[[#This Row],[ROUNDED]]-('1. Basic Information'!$F$7-DataCollect[[#This Row],[Installation Year]])&lt;0,0,LifeExpect[[#This Row],[ROUNDED]]-('1. Basic Information'!$F$7-DataCollect[[#This Row],[Installation Year]]))))</f>
        <v/>
      </c>
      <c r="H238" s="110" t="str">
        <f>IF(DataCollect[[#This Row],[Concerns]]="","",ConProb[[#This Row],[CoF]])</f>
        <v/>
      </c>
      <c r="I238" s="74" t="str">
        <f>IF(DataCollect[[#This Row],[Poor Reliability]]="","",ConProb[[#This Row],[PoF]])</f>
        <v/>
      </c>
      <c r="J238" s="110" t="str">
        <f t="shared" si="3"/>
        <v/>
      </c>
      <c r="K23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8" s="140" t="str" cm="1">
        <f t="array" ref="M23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39" spans="1:13" x14ac:dyDescent="0.3">
      <c r="A239" s="8" t="str">
        <f>DataCollect[[#This Row],[I.D. Number ]]</f>
        <v/>
      </c>
      <c r="B239" s="8" t="str">
        <f>IF(Results[[#This Row],[I.D. Number ]]="","",DataCollect[[#This Row],[Category]])</f>
        <v/>
      </c>
      <c r="C239" s="8" t="str">
        <f>IF(Results[[#This Row],[I.D. Number ]]="","", DataCollect[[#This Row],[Type]])</f>
        <v/>
      </c>
      <c r="D239" s="8" t="str">
        <f>IF(Results[[#This Row],[I.D. Number ]]="","", DataCollect[[#This Row],[Description]])</f>
        <v/>
      </c>
      <c r="E239" s="11" t="str">
        <f>IF(Results[[#This Row],[I.D. Number ]]="","",IF(DataCollect[[#This Row],[Installation Year]]="","",(Results[[#This Row],[Life Expectancy]]+'1. Basic Information'!$F$7)))&amp;IF(DataCollect[[#This Row],[Year Estimated?]]="Yes","±5","")</f>
        <v/>
      </c>
      <c r="F239" s="11" t="str">
        <f>IF(Results[[#This Row],[I.D. Number ]]="","",IF(DataCollect[[#This Row],[Installation Year]]="","",(Results[[#This Row],[Life Expectancy]]+'1. Basic Information'!$F$7)))</f>
        <v/>
      </c>
      <c r="G239" s="74" t="str">
        <f>IF(Results[[#This Row],[I.D. Number ]]="","",(IF(LifeExpect[[#This Row],[ROUNDED]]-('1. Basic Information'!$F$7-DataCollect[[#This Row],[Installation Year]])&lt;0,0,LifeExpect[[#This Row],[ROUNDED]]-('1. Basic Information'!$F$7-DataCollect[[#This Row],[Installation Year]]))))</f>
        <v/>
      </c>
      <c r="H239" s="110" t="str">
        <f>IF(DataCollect[[#This Row],[Concerns]]="","",ConProb[[#This Row],[CoF]])</f>
        <v/>
      </c>
      <c r="I239" s="74" t="str">
        <f>IF(DataCollect[[#This Row],[Poor Reliability]]="","",ConProb[[#This Row],[PoF]])</f>
        <v/>
      </c>
      <c r="J239" s="110" t="str">
        <f t="shared" si="3"/>
        <v/>
      </c>
      <c r="K23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3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39" s="140" t="str" cm="1">
        <f t="array" ref="M23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0" spans="1:13" x14ac:dyDescent="0.3">
      <c r="A240" s="8" t="str">
        <f>DataCollect[[#This Row],[I.D. Number ]]</f>
        <v/>
      </c>
      <c r="B240" s="8" t="str">
        <f>IF(Results[[#This Row],[I.D. Number ]]="","",DataCollect[[#This Row],[Category]])</f>
        <v/>
      </c>
      <c r="C240" s="8" t="str">
        <f>IF(Results[[#This Row],[I.D. Number ]]="","", DataCollect[[#This Row],[Type]])</f>
        <v/>
      </c>
      <c r="D240" s="8" t="str">
        <f>IF(Results[[#This Row],[I.D. Number ]]="","", DataCollect[[#This Row],[Description]])</f>
        <v/>
      </c>
      <c r="E240" s="11" t="str">
        <f>IF(Results[[#This Row],[I.D. Number ]]="","",IF(DataCollect[[#This Row],[Installation Year]]="","",(Results[[#This Row],[Life Expectancy]]+'1. Basic Information'!$F$7)))&amp;IF(DataCollect[[#This Row],[Year Estimated?]]="Yes","±5","")</f>
        <v/>
      </c>
      <c r="F240" s="11" t="str">
        <f>IF(Results[[#This Row],[I.D. Number ]]="","",IF(DataCollect[[#This Row],[Installation Year]]="","",(Results[[#This Row],[Life Expectancy]]+'1. Basic Information'!$F$7)))</f>
        <v/>
      </c>
      <c r="G240" s="74" t="str">
        <f>IF(Results[[#This Row],[I.D. Number ]]="","",(IF(LifeExpect[[#This Row],[ROUNDED]]-('1. Basic Information'!$F$7-DataCollect[[#This Row],[Installation Year]])&lt;0,0,LifeExpect[[#This Row],[ROUNDED]]-('1. Basic Information'!$F$7-DataCollect[[#This Row],[Installation Year]]))))</f>
        <v/>
      </c>
      <c r="H240" s="110" t="str">
        <f>IF(DataCollect[[#This Row],[Concerns]]="","",ConProb[[#This Row],[CoF]])</f>
        <v/>
      </c>
      <c r="I240" s="74" t="str">
        <f>IF(DataCollect[[#This Row],[Poor Reliability]]="","",ConProb[[#This Row],[PoF]])</f>
        <v/>
      </c>
      <c r="J240" s="110" t="str">
        <f t="shared" si="3"/>
        <v/>
      </c>
      <c r="K24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0" s="140" t="str" cm="1">
        <f t="array" ref="M24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1" spans="1:13" x14ac:dyDescent="0.3">
      <c r="A241" s="8" t="str">
        <f>DataCollect[[#This Row],[I.D. Number ]]</f>
        <v/>
      </c>
      <c r="B241" s="8" t="str">
        <f>IF(Results[[#This Row],[I.D. Number ]]="","",DataCollect[[#This Row],[Category]])</f>
        <v/>
      </c>
      <c r="C241" s="8" t="str">
        <f>IF(Results[[#This Row],[I.D. Number ]]="","", DataCollect[[#This Row],[Type]])</f>
        <v/>
      </c>
      <c r="D241" s="8" t="str">
        <f>IF(Results[[#This Row],[I.D. Number ]]="","", DataCollect[[#This Row],[Description]])</f>
        <v/>
      </c>
      <c r="E241" s="11" t="str">
        <f>IF(Results[[#This Row],[I.D. Number ]]="","",IF(DataCollect[[#This Row],[Installation Year]]="","",(Results[[#This Row],[Life Expectancy]]+'1. Basic Information'!$F$7)))&amp;IF(DataCollect[[#This Row],[Year Estimated?]]="Yes","±5","")</f>
        <v/>
      </c>
      <c r="F241" s="11" t="str">
        <f>IF(Results[[#This Row],[I.D. Number ]]="","",IF(DataCollect[[#This Row],[Installation Year]]="","",(Results[[#This Row],[Life Expectancy]]+'1. Basic Information'!$F$7)))</f>
        <v/>
      </c>
      <c r="G241" s="74" t="str">
        <f>IF(Results[[#This Row],[I.D. Number ]]="","",(IF(LifeExpect[[#This Row],[ROUNDED]]-('1. Basic Information'!$F$7-DataCollect[[#This Row],[Installation Year]])&lt;0,0,LifeExpect[[#This Row],[ROUNDED]]-('1. Basic Information'!$F$7-DataCollect[[#This Row],[Installation Year]]))))</f>
        <v/>
      </c>
      <c r="H241" s="110" t="str">
        <f>IF(DataCollect[[#This Row],[Concerns]]="","",ConProb[[#This Row],[CoF]])</f>
        <v/>
      </c>
      <c r="I241" s="74" t="str">
        <f>IF(DataCollect[[#This Row],[Poor Reliability]]="","",ConProb[[#This Row],[PoF]])</f>
        <v/>
      </c>
      <c r="J241" s="110" t="str">
        <f t="shared" si="3"/>
        <v/>
      </c>
      <c r="K24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1" s="140" t="str" cm="1">
        <f t="array" ref="M24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2" spans="1:13" x14ac:dyDescent="0.3">
      <c r="A242" s="8" t="str">
        <f>DataCollect[[#This Row],[I.D. Number ]]</f>
        <v/>
      </c>
      <c r="B242" s="8" t="str">
        <f>IF(Results[[#This Row],[I.D. Number ]]="","",DataCollect[[#This Row],[Category]])</f>
        <v/>
      </c>
      <c r="C242" s="8" t="str">
        <f>IF(Results[[#This Row],[I.D. Number ]]="","", DataCollect[[#This Row],[Type]])</f>
        <v/>
      </c>
      <c r="D242" s="8" t="str">
        <f>IF(Results[[#This Row],[I.D. Number ]]="","", DataCollect[[#This Row],[Description]])</f>
        <v/>
      </c>
      <c r="E242" s="11" t="str">
        <f>IF(Results[[#This Row],[I.D. Number ]]="","",IF(DataCollect[[#This Row],[Installation Year]]="","",(Results[[#This Row],[Life Expectancy]]+'1. Basic Information'!$F$7)))&amp;IF(DataCollect[[#This Row],[Year Estimated?]]="Yes","±5","")</f>
        <v/>
      </c>
      <c r="F242" s="11" t="str">
        <f>IF(Results[[#This Row],[I.D. Number ]]="","",IF(DataCollect[[#This Row],[Installation Year]]="","",(Results[[#This Row],[Life Expectancy]]+'1. Basic Information'!$F$7)))</f>
        <v/>
      </c>
      <c r="G242" s="74" t="str">
        <f>IF(Results[[#This Row],[I.D. Number ]]="","",(IF(LifeExpect[[#This Row],[ROUNDED]]-('1. Basic Information'!$F$7-DataCollect[[#This Row],[Installation Year]])&lt;0,0,LifeExpect[[#This Row],[ROUNDED]]-('1. Basic Information'!$F$7-DataCollect[[#This Row],[Installation Year]]))))</f>
        <v/>
      </c>
      <c r="H242" s="110" t="str">
        <f>IF(DataCollect[[#This Row],[Concerns]]="","",ConProb[[#This Row],[CoF]])</f>
        <v/>
      </c>
      <c r="I242" s="74" t="str">
        <f>IF(DataCollect[[#This Row],[Poor Reliability]]="","",ConProb[[#This Row],[PoF]])</f>
        <v/>
      </c>
      <c r="J242" s="110" t="str">
        <f t="shared" si="3"/>
        <v/>
      </c>
      <c r="K24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2" s="140" t="str" cm="1">
        <f t="array" ref="M24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3" spans="1:13" x14ac:dyDescent="0.3">
      <c r="A243" s="8" t="str">
        <f>DataCollect[[#This Row],[I.D. Number ]]</f>
        <v/>
      </c>
      <c r="B243" s="8" t="str">
        <f>IF(Results[[#This Row],[I.D. Number ]]="","",DataCollect[[#This Row],[Category]])</f>
        <v/>
      </c>
      <c r="C243" s="8" t="str">
        <f>IF(Results[[#This Row],[I.D. Number ]]="","", DataCollect[[#This Row],[Type]])</f>
        <v/>
      </c>
      <c r="D243" s="8" t="str">
        <f>IF(Results[[#This Row],[I.D. Number ]]="","", DataCollect[[#This Row],[Description]])</f>
        <v/>
      </c>
      <c r="E243" s="11" t="str">
        <f>IF(Results[[#This Row],[I.D. Number ]]="","",IF(DataCollect[[#This Row],[Installation Year]]="","",(Results[[#This Row],[Life Expectancy]]+'1. Basic Information'!$F$7)))&amp;IF(DataCollect[[#This Row],[Year Estimated?]]="Yes","±5","")</f>
        <v/>
      </c>
      <c r="F243" s="11" t="str">
        <f>IF(Results[[#This Row],[I.D. Number ]]="","",IF(DataCollect[[#This Row],[Installation Year]]="","",(Results[[#This Row],[Life Expectancy]]+'1. Basic Information'!$F$7)))</f>
        <v/>
      </c>
      <c r="G243" s="74" t="str">
        <f>IF(Results[[#This Row],[I.D. Number ]]="","",(IF(LifeExpect[[#This Row],[ROUNDED]]-('1. Basic Information'!$F$7-DataCollect[[#This Row],[Installation Year]])&lt;0,0,LifeExpect[[#This Row],[ROUNDED]]-('1. Basic Information'!$F$7-DataCollect[[#This Row],[Installation Year]]))))</f>
        <v/>
      </c>
      <c r="H243" s="110" t="str">
        <f>IF(DataCollect[[#This Row],[Concerns]]="","",ConProb[[#This Row],[CoF]])</f>
        <v/>
      </c>
      <c r="I243" s="74" t="str">
        <f>IF(DataCollect[[#This Row],[Poor Reliability]]="","",ConProb[[#This Row],[PoF]])</f>
        <v/>
      </c>
      <c r="J243" s="110" t="str">
        <f t="shared" si="3"/>
        <v/>
      </c>
      <c r="K24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3" s="140" t="str" cm="1">
        <f t="array" ref="M24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4" spans="1:13" x14ac:dyDescent="0.3">
      <c r="A244" s="8" t="str">
        <f>DataCollect[[#This Row],[I.D. Number ]]</f>
        <v/>
      </c>
      <c r="B244" s="8" t="str">
        <f>IF(Results[[#This Row],[I.D. Number ]]="","",DataCollect[[#This Row],[Category]])</f>
        <v/>
      </c>
      <c r="C244" s="8" t="str">
        <f>IF(Results[[#This Row],[I.D. Number ]]="","", DataCollect[[#This Row],[Type]])</f>
        <v/>
      </c>
      <c r="D244" s="8" t="str">
        <f>IF(Results[[#This Row],[I.D. Number ]]="","", DataCollect[[#This Row],[Description]])</f>
        <v/>
      </c>
      <c r="E244" s="11" t="str">
        <f>IF(Results[[#This Row],[I.D. Number ]]="","",IF(DataCollect[[#This Row],[Installation Year]]="","",(Results[[#This Row],[Life Expectancy]]+'1. Basic Information'!$F$7)))&amp;IF(DataCollect[[#This Row],[Year Estimated?]]="Yes","±5","")</f>
        <v/>
      </c>
      <c r="F244" s="11" t="str">
        <f>IF(Results[[#This Row],[I.D. Number ]]="","",IF(DataCollect[[#This Row],[Installation Year]]="","",(Results[[#This Row],[Life Expectancy]]+'1. Basic Information'!$F$7)))</f>
        <v/>
      </c>
      <c r="G244" s="74" t="str">
        <f>IF(Results[[#This Row],[I.D. Number ]]="","",(IF(LifeExpect[[#This Row],[ROUNDED]]-('1. Basic Information'!$F$7-DataCollect[[#This Row],[Installation Year]])&lt;0,0,LifeExpect[[#This Row],[ROUNDED]]-('1. Basic Information'!$F$7-DataCollect[[#This Row],[Installation Year]]))))</f>
        <v/>
      </c>
      <c r="H244" s="110" t="str">
        <f>IF(DataCollect[[#This Row],[Concerns]]="","",ConProb[[#This Row],[CoF]])</f>
        <v/>
      </c>
      <c r="I244" s="74" t="str">
        <f>IF(DataCollect[[#This Row],[Poor Reliability]]="","",ConProb[[#This Row],[PoF]])</f>
        <v/>
      </c>
      <c r="J244" s="110" t="str">
        <f t="shared" si="3"/>
        <v/>
      </c>
      <c r="K24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4" s="140" t="str" cm="1">
        <f t="array" ref="M24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5" spans="1:13" x14ac:dyDescent="0.3">
      <c r="A245" s="8" t="str">
        <f>DataCollect[[#This Row],[I.D. Number ]]</f>
        <v/>
      </c>
      <c r="B245" s="8" t="str">
        <f>IF(Results[[#This Row],[I.D. Number ]]="","",DataCollect[[#This Row],[Category]])</f>
        <v/>
      </c>
      <c r="C245" s="8" t="str">
        <f>IF(Results[[#This Row],[I.D. Number ]]="","", DataCollect[[#This Row],[Type]])</f>
        <v/>
      </c>
      <c r="D245" s="8" t="str">
        <f>IF(Results[[#This Row],[I.D. Number ]]="","", DataCollect[[#This Row],[Description]])</f>
        <v/>
      </c>
      <c r="E245" s="11" t="str">
        <f>IF(Results[[#This Row],[I.D. Number ]]="","",IF(DataCollect[[#This Row],[Installation Year]]="","",(Results[[#This Row],[Life Expectancy]]+'1. Basic Information'!$F$7)))&amp;IF(DataCollect[[#This Row],[Year Estimated?]]="Yes","±5","")</f>
        <v/>
      </c>
      <c r="F245" s="11" t="str">
        <f>IF(Results[[#This Row],[I.D. Number ]]="","",IF(DataCollect[[#This Row],[Installation Year]]="","",(Results[[#This Row],[Life Expectancy]]+'1. Basic Information'!$F$7)))</f>
        <v/>
      </c>
      <c r="G245" s="74" t="str">
        <f>IF(Results[[#This Row],[I.D. Number ]]="","",(IF(LifeExpect[[#This Row],[ROUNDED]]-('1. Basic Information'!$F$7-DataCollect[[#This Row],[Installation Year]])&lt;0,0,LifeExpect[[#This Row],[ROUNDED]]-('1. Basic Information'!$F$7-DataCollect[[#This Row],[Installation Year]]))))</f>
        <v/>
      </c>
      <c r="H245" s="110" t="str">
        <f>IF(DataCollect[[#This Row],[Concerns]]="","",ConProb[[#This Row],[CoF]])</f>
        <v/>
      </c>
      <c r="I245" s="74" t="str">
        <f>IF(DataCollect[[#This Row],[Poor Reliability]]="","",ConProb[[#This Row],[PoF]])</f>
        <v/>
      </c>
      <c r="J245" s="110" t="str">
        <f t="shared" si="3"/>
        <v/>
      </c>
      <c r="K24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5" s="140" t="str" cm="1">
        <f t="array" ref="M24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6" spans="1:13" x14ac:dyDescent="0.3">
      <c r="A246" s="8" t="str">
        <f>DataCollect[[#This Row],[I.D. Number ]]</f>
        <v/>
      </c>
      <c r="B246" s="8" t="str">
        <f>IF(Results[[#This Row],[I.D. Number ]]="","",DataCollect[[#This Row],[Category]])</f>
        <v/>
      </c>
      <c r="C246" s="8" t="str">
        <f>IF(Results[[#This Row],[I.D. Number ]]="","", DataCollect[[#This Row],[Type]])</f>
        <v/>
      </c>
      <c r="D246" s="8" t="str">
        <f>IF(Results[[#This Row],[I.D. Number ]]="","", DataCollect[[#This Row],[Description]])</f>
        <v/>
      </c>
      <c r="E246" s="11" t="str">
        <f>IF(Results[[#This Row],[I.D. Number ]]="","",IF(DataCollect[[#This Row],[Installation Year]]="","",(Results[[#This Row],[Life Expectancy]]+'1. Basic Information'!$F$7)))&amp;IF(DataCollect[[#This Row],[Year Estimated?]]="Yes","±5","")</f>
        <v/>
      </c>
      <c r="F246" s="11" t="str">
        <f>IF(Results[[#This Row],[I.D. Number ]]="","",IF(DataCollect[[#This Row],[Installation Year]]="","",(Results[[#This Row],[Life Expectancy]]+'1. Basic Information'!$F$7)))</f>
        <v/>
      </c>
      <c r="G246" s="74" t="str">
        <f>IF(Results[[#This Row],[I.D. Number ]]="","",(IF(LifeExpect[[#This Row],[ROUNDED]]-('1. Basic Information'!$F$7-DataCollect[[#This Row],[Installation Year]])&lt;0,0,LifeExpect[[#This Row],[ROUNDED]]-('1. Basic Information'!$F$7-DataCollect[[#This Row],[Installation Year]]))))</f>
        <v/>
      </c>
      <c r="H246" s="110" t="str">
        <f>IF(DataCollect[[#This Row],[Concerns]]="","",ConProb[[#This Row],[CoF]])</f>
        <v/>
      </c>
      <c r="I246" s="74" t="str">
        <f>IF(DataCollect[[#This Row],[Poor Reliability]]="","",ConProb[[#This Row],[PoF]])</f>
        <v/>
      </c>
      <c r="J246" s="110" t="str">
        <f t="shared" si="3"/>
        <v/>
      </c>
      <c r="K24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6" s="140" t="str" cm="1">
        <f t="array" ref="M24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7" spans="1:13" x14ac:dyDescent="0.3">
      <c r="A247" s="8" t="str">
        <f>DataCollect[[#This Row],[I.D. Number ]]</f>
        <v/>
      </c>
      <c r="B247" s="8" t="str">
        <f>IF(Results[[#This Row],[I.D. Number ]]="","",DataCollect[[#This Row],[Category]])</f>
        <v/>
      </c>
      <c r="C247" s="8" t="str">
        <f>IF(Results[[#This Row],[I.D. Number ]]="","", DataCollect[[#This Row],[Type]])</f>
        <v/>
      </c>
      <c r="D247" s="8" t="str">
        <f>IF(Results[[#This Row],[I.D. Number ]]="","", DataCollect[[#This Row],[Description]])</f>
        <v/>
      </c>
      <c r="E247" s="11" t="str">
        <f>IF(Results[[#This Row],[I.D. Number ]]="","",IF(DataCollect[[#This Row],[Installation Year]]="","",(Results[[#This Row],[Life Expectancy]]+'1. Basic Information'!$F$7)))&amp;IF(DataCollect[[#This Row],[Year Estimated?]]="Yes","±5","")</f>
        <v/>
      </c>
      <c r="F247" s="11" t="str">
        <f>IF(Results[[#This Row],[I.D. Number ]]="","",IF(DataCollect[[#This Row],[Installation Year]]="","",(Results[[#This Row],[Life Expectancy]]+'1. Basic Information'!$F$7)))</f>
        <v/>
      </c>
      <c r="G247" s="74" t="str">
        <f>IF(Results[[#This Row],[I.D. Number ]]="","",(IF(LifeExpect[[#This Row],[ROUNDED]]-('1. Basic Information'!$F$7-DataCollect[[#This Row],[Installation Year]])&lt;0,0,LifeExpect[[#This Row],[ROUNDED]]-('1. Basic Information'!$F$7-DataCollect[[#This Row],[Installation Year]]))))</f>
        <v/>
      </c>
      <c r="H247" s="110" t="str">
        <f>IF(DataCollect[[#This Row],[Concerns]]="","",ConProb[[#This Row],[CoF]])</f>
        <v/>
      </c>
      <c r="I247" s="74" t="str">
        <f>IF(DataCollect[[#This Row],[Poor Reliability]]="","",ConProb[[#This Row],[PoF]])</f>
        <v/>
      </c>
      <c r="J247" s="110" t="str">
        <f t="shared" si="3"/>
        <v/>
      </c>
      <c r="K24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7" s="140" t="str" cm="1">
        <f t="array" ref="M24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8" spans="1:13" x14ac:dyDescent="0.3">
      <c r="A248" s="8" t="str">
        <f>DataCollect[[#This Row],[I.D. Number ]]</f>
        <v/>
      </c>
      <c r="B248" s="8" t="str">
        <f>IF(Results[[#This Row],[I.D. Number ]]="","",DataCollect[[#This Row],[Category]])</f>
        <v/>
      </c>
      <c r="C248" s="8" t="str">
        <f>IF(Results[[#This Row],[I.D. Number ]]="","", DataCollect[[#This Row],[Type]])</f>
        <v/>
      </c>
      <c r="D248" s="8" t="str">
        <f>IF(Results[[#This Row],[I.D. Number ]]="","", DataCollect[[#This Row],[Description]])</f>
        <v/>
      </c>
      <c r="E248" s="11" t="str">
        <f>IF(Results[[#This Row],[I.D. Number ]]="","",IF(DataCollect[[#This Row],[Installation Year]]="","",(Results[[#This Row],[Life Expectancy]]+'1. Basic Information'!$F$7)))&amp;IF(DataCollect[[#This Row],[Year Estimated?]]="Yes","±5","")</f>
        <v/>
      </c>
      <c r="F248" s="11" t="str">
        <f>IF(Results[[#This Row],[I.D. Number ]]="","",IF(DataCollect[[#This Row],[Installation Year]]="","",(Results[[#This Row],[Life Expectancy]]+'1. Basic Information'!$F$7)))</f>
        <v/>
      </c>
      <c r="G248" s="74" t="str">
        <f>IF(Results[[#This Row],[I.D. Number ]]="","",(IF(LifeExpect[[#This Row],[ROUNDED]]-('1. Basic Information'!$F$7-DataCollect[[#This Row],[Installation Year]])&lt;0,0,LifeExpect[[#This Row],[ROUNDED]]-('1. Basic Information'!$F$7-DataCollect[[#This Row],[Installation Year]]))))</f>
        <v/>
      </c>
      <c r="H248" s="110" t="str">
        <f>IF(DataCollect[[#This Row],[Concerns]]="","",ConProb[[#This Row],[CoF]])</f>
        <v/>
      </c>
      <c r="I248" s="74" t="str">
        <f>IF(DataCollect[[#This Row],[Poor Reliability]]="","",ConProb[[#This Row],[PoF]])</f>
        <v/>
      </c>
      <c r="J248" s="110" t="str">
        <f t="shared" si="3"/>
        <v/>
      </c>
      <c r="K24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8" s="140" t="str" cm="1">
        <f t="array" ref="M24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49" spans="1:13" x14ac:dyDescent="0.3">
      <c r="A249" s="8" t="str">
        <f>DataCollect[[#This Row],[I.D. Number ]]</f>
        <v/>
      </c>
      <c r="B249" s="8" t="str">
        <f>IF(Results[[#This Row],[I.D. Number ]]="","",DataCollect[[#This Row],[Category]])</f>
        <v/>
      </c>
      <c r="C249" s="8" t="str">
        <f>IF(Results[[#This Row],[I.D. Number ]]="","", DataCollect[[#This Row],[Type]])</f>
        <v/>
      </c>
      <c r="D249" s="8" t="str">
        <f>IF(Results[[#This Row],[I.D. Number ]]="","", DataCollect[[#This Row],[Description]])</f>
        <v/>
      </c>
      <c r="E249" s="11" t="str">
        <f>IF(Results[[#This Row],[I.D. Number ]]="","",IF(DataCollect[[#This Row],[Installation Year]]="","",(Results[[#This Row],[Life Expectancy]]+'1. Basic Information'!$F$7)))&amp;IF(DataCollect[[#This Row],[Year Estimated?]]="Yes","±5","")</f>
        <v/>
      </c>
      <c r="F249" s="11" t="str">
        <f>IF(Results[[#This Row],[I.D. Number ]]="","",IF(DataCollect[[#This Row],[Installation Year]]="","",(Results[[#This Row],[Life Expectancy]]+'1. Basic Information'!$F$7)))</f>
        <v/>
      </c>
      <c r="G249" s="74" t="str">
        <f>IF(Results[[#This Row],[I.D. Number ]]="","",(IF(LifeExpect[[#This Row],[ROUNDED]]-('1. Basic Information'!$F$7-DataCollect[[#This Row],[Installation Year]])&lt;0,0,LifeExpect[[#This Row],[ROUNDED]]-('1. Basic Information'!$F$7-DataCollect[[#This Row],[Installation Year]]))))</f>
        <v/>
      </c>
      <c r="H249" s="110" t="str">
        <f>IF(DataCollect[[#This Row],[Concerns]]="","",ConProb[[#This Row],[CoF]])</f>
        <v/>
      </c>
      <c r="I249" s="74" t="str">
        <f>IF(DataCollect[[#This Row],[Poor Reliability]]="","",ConProb[[#This Row],[PoF]])</f>
        <v/>
      </c>
      <c r="J249" s="110" t="str">
        <f t="shared" si="3"/>
        <v/>
      </c>
      <c r="K24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4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49" s="140" t="str" cm="1">
        <f t="array" ref="M24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0" spans="1:13" x14ac:dyDescent="0.3">
      <c r="A250" s="8" t="str">
        <f>DataCollect[[#This Row],[I.D. Number ]]</f>
        <v/>
      </c>
      <c r="B250" s="8" t="str">
        <f>IF(Results[[#This Row],[I.D. Number ]]="","",DataCollect[[#This Row],[Category]])</f>
        <v/>
      </c>
      <c r="C250" s="8" t="str">
        <f>IF(Results[[#This Row],[I.D. Number ]]="","", DataCollect[[#This Row],[Type]])</f>
        <v/>
      </c>
      <c r="D250" s="8" t="str">
        <f>IF(Results[[#This Row],[I.D. Number ]]="","", DataCollect[[#This Row],[Description]])</f>
        <v/>
      </c>
      <c r="E250" s="11" t="str">
        <f>IF(Results[[#This Row],[I.D. Number ]]="","",IF(DataCollect[[#This Row],[Installation Year]]="","",(Results[[#This Row],[Life Expectancy]]+'1. Basic Information'!$F$7)))&amp;IF(DataCollect[[#This Row],[Year Estimated?]]="Yes","±5","")</f>
        <v/>
      </c>
      <c r="F250" s="11" t="str">
        <f>IF(Results[[#This Row],[I.D. Number ]]="","",IF(DataCollect[[#This Row],[Installation Year]]="","",(Results[[#This Row],[Life Expectancy]]+'1. Basic Information'!$F$7)))</f>
        <v/>
      </c>
      <c r="G250" s="74" t="str">
        <f>IF(Results[[#This Row],[I.D. Number ]]="","",(IF(LifeExpect[[#This Row],[ROUNDED]]-('1. Basic Information'!$F$7-DataCollect[[#This Row],[Installation Year]])&lt;0,0,LifeExpect[[#This Row],[ROUNDED]]-('1. Basic Information'!$F$7-DataCollect[[#This Row],[Installation Year]]))))</f>
        <v/>
      </c>
      <c r="H250" s="110" t="str">
        <f>IF(DataCollect[[#This Row],[Concerns]]="","",ConProb[[#This Row],[CoF]])</f>
        <v/>
      </c>
      <c r="I250" s="74" t="str">
        <f>IF(DataCollect[[#This Row],[Poor Reliability]]="","",ConProb[[#This Row],[PoF]])</f>
        <v/>
      </c>
      <c r="J250" s="110" t="str">
        <f t="shared" si="3"/>
        <v/>
      </c>
      <c r="K25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0" s="140" t="str" cm="1">
        <f t="array" ref="M25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1" spans="1:13" x14ac:dyDescent="0.3">
      <c r="A251" s="8" t="str">
        <f>DataCollect[[#This Row],[I.D. Number ]]</f>
        <v/>
      </c>
      <c r="B251" s="8" t="str">
        <f>IF(Results[[#This Row],[I.D. Number ]]="","",DataCollect[[#This Row],[Category]])</f>
        <v/>
      </c>
      <c r="C251" s="8" t="str">
        <f>IF(Results[[#This Row],[I.D. Number ]]="","", DataCollect[[#This Row],[Type]])</f>
        <v/>
      </c>
      <c r="D251" s="8" t="str">
        <f>IF(Results[[#This Row],[I.D. Number ]]="","", DataCollect[[#This Row],[Description]])</f>
        <v/>
      </c>
      <c r="E251" s="11" t="str">
        <f>IF(Results[[#This Row],[I.D. Number ]]="","",IF(DataCollect[[#This Row],[Installation Year]]="","",(Results[[#This Row],[Life Expectancy]]+'1. Basic Information'!$F$7)))&amp;IF(DataCollect[[#This Row],[Year Estimated?]]="Yes","±5","")</f>
        <v/>
      </c>
      <c r="F251" s="11" t="str">
        <f>IF(Results[[#This Row],[I.D. Number ]]="","",IF(DataCollect[[#This Row],[Installation Year]]="","",(Results[[#This Row],[Life Expectancy]]+'1. Basic Information'!$F$7)))</f>
        <v/>
      </c>
      <c r="G251" s="74" t="str">
        <f>IF(Results[[#This Row],[I.D. Number ]]="","",(IF(LifeExpect[[#This Row],[ROUNDED]]-('1. Basic Information'!$F$7-DataCollect[[#This Row],[Installation Year]])&lt;0,0,LifeExpect[[#This Row],[ROUNDED]]-('1. Basic Information'!$F$7-DataCollect[[#This Row],[Installation Year]]))))</f>
        <v/>
      </c>
      <c r="H251" s="110" t="str">
        <f>IF(DataCollect[[#This Row],[Concerns]]="","",ConProb[[#This Row],[CoF]])</f>
        <v/>
      </c>
      <c r="I251" s="74" t="str">
        <f>IF(DataCollect[[#This Row],[Poor Reliability]]="","",ConProb[[#This Row],[PoF]])</f>
        <v/>
      </c>
      <c r="J251" s="110" t="str">
        <f t="shared" si="3"/>
        <v/>
      </c>
      <c r="K25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1" s="140" t="str" cm="1">
        <f t="array" ref="M25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2" spans="1:13" x14ac:dyDescent="0.3">
      <c r="A252" s="8" t="str">
        <f>DataCollect[[#This Row],[I.D. Number ]]</f>
        <v/>
      </c>
      <c r="B252" s="8" t="str">
        <f>IF(Results[[#This Row],[I.D. Number ]]="","",DataCollect[[#This Row],[Category]])</f>
        <v/>
      </c>
      <c r="C252" s="8" t="str">
        <f>IF(Results[[#This Row],[I.D. Number ]]="","", DataCollect[[#This Row],[Type]])</f>
        <v/>
      </c>
      <c r="D252" s="8" t="str">
        <f>IF(Results[[#This Row],[I.D. Number ]]="","", DataCollect[[#This Row],[Description]])</f>
        <v/>
      </c>
      <c r="E252" s="11" t="str">
        <f>IF(Results[[#This Row],[I.D. Number ]]="","",IF(DataCollect[[#This Row],[Installation Year]]="","",(Results[[#This Row],[Life Expectancy]]+'1. Basic Information'!$F$7)))&amp;IF(DataCollect[[#This Row],[Year Estimated?]]="Yes","±5","")</f>
        <v/>
      </c>
      <c r="F252" s="11" t="str">
        <f>IF(Results[[#This Row],[I.D. Number ]]="","",IF(DataCollect[[#This Row],[Installation Year]]="","",(Results[[#This Row],[Life Expectancy]]+'1. Basic Information'!$F$7)))</f>
        <v/>
      </c>
      <c r="G252" s="74" t="str">
        <f>IF(Results[[#This Row],[I.D. Number ]]="","",(IF(LifeExpect[[#This Row],[ROUNDED]]-('1. Basic Information'!$F$7-DataCollect[[#This Row],[Installation Year]])&lt;0,0,LifeExpect[[#This Row],[ROUNDED]]-('1. Basic Information'!$F$7-DataCollect[[#This Row],[Installation Year]]))))</f>
        <v/>
      </c>
      <c r="H252" s="110" t="str">
        <f>IF(DataCollect[[#This Row],[Concerns]]="","",ConProb[[#This Row],[CoF]])</f>
        <v/>
      </c>
      <c r="I252" s="74" t="str">
        <f>IF(DataCollect[[#This Row],[Poor Reliability]]="","",ConProb[[#This Row],[PoF]])</f>
        <v/>
      </c>
      <c r="J252" s="110" t="str">
        <f t="shared" si="3"/>
        <v/>
      </c>
      <c r="K25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2" s="140" t="str" cm="1">
        <f t="array" ref="M25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3" spans="1:13" x14ac:dyDescent="0.3">
      <c r="A253" s="8" t="str">
        <f>DataCollect[[#This Row],[I.D. Number ]]</f>
        <v/>
      </c>
      <c r="B253" s="8" t="str">
        <f>IF(Results[[#This Row],[I.D. Number ]]="","",DataCollect[[#This Row],[Category]])</f>
        <v/>
      </c>
      <c r="C253" s="8" t="str">
        <f>IF(Results[[#This Row],[I.D. Number ]]="","", DataCollect[[#This Row],[Type]])</f>
        <v/>
      </c>
      <c r="D253" s="8" t="str">
        <f>IF(Results[[#This Row],[I.D. Number ]]="","", DataCollect[[#This Row],[Description]])</f>
        <v/>
      </c>
      <c r="E253" s="11" t="str">
        <f>IF(Results[[#This Row],[I.D. Number ]]="","",IF(DataCollect[[#This Row],[Installation Year]]="","",(Results[[#This Row],[Life Expectancy]]+'1. Basic Information'!$F$7)))&amp;IF(DataCollect[[#This Row],[Year Estimated?]]="Yes","±5","")</f>
        <v/>
      </c>
      <c r="F253" s="11" t="str">
        <f>IF(Results[[#This Row],[I.D. Number ]]="","",IF(DataCollect[[#This Row],[Installation Year]]="","",(Results[[#This Row],[Life Expectancy]]+'1. Basic Information'!$F$7)))</f>
        <v/>
      </c>
      <c r="G253" s="74" t="str">
        <f>IF(Results[[#This Row],[I.D. Number ]]="","",(IF(LifeExpect[[#This Row],[ROUNDED]]-('1. Basic Information'!$F$7-DataCollect[[#This Row],[Installation Year]])&lt;0,0,LifeExpect[[#This Row],[ROUNDED]]-('1. Basic Information'!$F$7-DataCollect[[#This Row],[Installation Year]]))))</f>
        <v/>
      </c>
      <c r="H253" s="110" t="str">
        <f>IF(DataCollect[[#This Row],[Concerns]]="","",ConProb[[#This Row],[CoF]])</f>
        <v/>
      </c>
      <c r="I253" s="74" t="str">
        <f>IF(DataCollect[[#This Row],[Poor Reliability]]="","",ConProb[[#This Row],[PoF]])</f>
        <v/>
      </c>
      <c r="J253" s="110" t="str">
        <f t="shared" si="3"/>
        <v/>
      </c>
      <c r="K25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3" s="140" t="str" cm="1">
        <f t="array" ref="M25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4" spans="1:13" x14ac:dyDescent="0.3">
      <c r="A254" s="8" t="str">
        <f>DataCollect[[#This Row],[I.D. Number ]]</f>
        <v/>
      </c>
      <c r="B254" s="8" t="str">
        <f>IF(Results[[#This Row],[I.D. Number ]]="","",DataCollect[[#This Row],[Category]])</f>
        <v/>
      </c>
      <c r="C254" s="8" t="str">
        <f>IF(Results[[#This Row],[I.D. Number ]]="","", DataCollect[[#This Row],[Type]])</f>
        <v/>
      </c>
      <c r="D254" s="8" t="str">
        <f>IF(Results[[#This Row],[I.D. Number ]]="","", DataCollect[[#This Row],[Description]])</f>
        <v/>
      </c>
      <c r="E254" s="11" t="str">
        <f>IF(Results[[#This Row],[I.D. Number ]]="","",IF(DataCollect[[#This Row],[Installation Year]]="","",(Results[[#This Row],[Life Expectancy]]+'1. Basic Information'!$F$7)))&amp;IF(DataCollect[[#This Row],[Year Estimated?]]="Yes","±5","")</f>
        <v/>
      </c>
      <c r="F254" s="11" t="str">
        <f>IF(Results[[#This Row],[I.D. Number ]]="","",IF(DataCollect[[#This Row],[Installation Year]]="","",(Results[[#This Row],[Life Expectancy]]+'1. Basic Information'!$F$7)))</f>
        <v/>
      </c>
      <c r="G254" s="74" t="str">
        <f>IF(Results[[#This Row],[I.D. Number ]]="","",(IF(LifeExpect[[#This Row],[ROUNDED]]-('1. Basic Information'!$F$7-DataCollect[[#This Row],[Installation Year]])&lt;0,0,LifeExpect[[#This Row],[ROUNDED]]-('1. Basic Information'!$F$7-DataCollect[[#This Row],[Installation Year]]))))</f>
        <v/>
      </c>
      <c r="H254" s="110" t="str">
        <f>IF(DataCollect[[#This Row],[Concerns]]="","",ConProb[[#This Row],[CoF]])</f>
        <v/>
      </c>
      <c r="I254" s="74" t="str">
        <f>IF(DataCollect[[#This Row],[Poor Reliability]]="","",ConProb[[#This Row],[PoF]])</f>
        <v/>
      </c>
      <c r="J254" s="110" t="str">
        <f t="shared" si="3"/>
        <v/>
      </c>
      <c r="K25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4" s="140" t="str" cm="1">
        <f t="array" ref="M25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5" spans="1:13" x14ac:dyDescent="0.3">
      <c r="A255" s="8" t="str">
        <f>DataCollect[[#This Row],[I.D. Number ]]</f>
        <v/>
      </c>
      <c r="B255" s="8" t="str">
        <f>IF(Results[[#This Row],[I.D. Number ]]="","",DataCollect[[#This Row],[Category]])</f>
        <v/>
      </c>
      <c r="C255" s="8" t="str">
        <f>IF(Results[[#This Row],[I.D. Number ]]="","", DataCollect[[#This Row],[Type]])</f>
        <v/>
      </c>
      <c r="D255" s="8" t="str">
        <f>IF(Results[[#This Row],[I.D. Number ]]="","", DataCollect[[#This Row],[Description]])</f>
        <v/>
      </c>
      <c r="E255" s="11" t="str">
        <f>IF(Results[[#This Row],[I.D. Number ]]="","",IF(DataCollect[[#This Row],[Installation Year]]="","",(Results[[#This Row],[Life Expectancy]]+'1. Basic Information'!$F$7)))&amp;IF(DataCollect[[#This Row],[Year Estimated?]]="Yes","±5","")</f>
        <v/>
      </c>
      <c r="F255" s="11" t="str">
        <f>IF(Results[[#This Row],[I.D. Number ]]="","",IF(DataCollect[[#This Row],[Installation Year]]="","",(Results[[#This Row],[Life Expectancy]]+'1. Basic Information'!$F$7)))</f>
        <v/>
      </c>
      <c r="G255" s="74" t="str">
        <f>IF(Results[[#This Row],[I.D. Number ]]="","",(IF(LifeExpect[[#This Row],[ROUNDED]]-('1. Basic Information'!$F$7-DataCollect[[#This Row],[Installation Year]])&lt;0,0,LifeExpect[[#This Row],[ROUNDED]]-('1. Basic Information'!$F$7-DataCollect[[#This Row],[Installation Year]]))))</f>
        <v/>
      </c>
      <c r="H255" s="110" t="str">
        <f>IF(DataCollect[[#This Row],[Concerns]]="","",ConProb[[#This Row],[CoF]])</f>
        <v/>
      </c>
      <c r="I255" s="74" t="str">
        <f>IF(DataCollect[[#This Row],[Poor Reliability]]="","",ConProb[[#This Row],[PoF]])</f>
        <v/>
      </c>
      <c r="J255" s="110" t="str">
        <f t="shared" si="3"/>
        <v/>
      </c>
      <c r="K25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5" s="140" t="str" cm="1">
        <f t="array" ref="M25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6" spans="1:13" x14ac:dyDescent="0.3">
      <c r="A256" s="8" t="str">
        <f>DataCollect[[#This Row],[I.D. Number ]]</f>
        <v/>
      </c>
      <c r="B256" s="8" t="str">
        <f>IF(Results[[#This Row],[I.D. Number ]]="","",DataCollect[[#This Row],[Category]])</f>
        <v/>
      </c>
      <c r="C256" s="8" t="str">
        <f>IF(Results[[#This Row],[I.D. Number ]]="","", DataCollect[[#This Row],[Type]])</f>
        <v/>
      </c>
      <c r="D256" s="8" t="str">
        <f>IF(Results[[#This Row],[I.D. Number ]]="","", DataCollect[[#This Row],[Description]])</f>
        <v/>
      </c>
      <c r="E256" s="11" t="str">
        <f>IF(Results[[#This Row],[I.D. Number ]]="","",IF(DataCollect[[#This Row],[Installation Year]]="","",(Results[[#This Row],[Life Expectancy]]+'1. Basic Information'!$F$7)))&amp;IF(DataCollect[[#This Row],[Year Estimated?]]="Yes","±5","")</f>
        <v/>
      </c>
      <c r="F256" s="11" t="str">
        <f>IF(Results[[#This Row],[I.D. Number ]]="","",IF(DataCollect[[#This Row],[Installation Year]]="","",(Results[[#This Row],[Life Expectancy]]+'1. Basic Information'!$F$7)))</f>
        <v/>
      </c>
      <c r="G256" s="74" t="str">
        <f>IF(Results[[#This Row],[I.D. Number ]]="","",(IF(LifeExpect[[#This Row],[ROUNDED]]-('1. Basic Information'!$F$7-DataCollect[[#This Row],[Installation Year]])&lt;0,0,LifeExpect[[#This Row],[ROUNDED]]-('1. Basic Information'!$F$7-DataCollect[[#This Row],[Installation Year]]))))</f>
        <v/>
      </c>
      <c r="H256" s="110" t="str">
        <f>IF(DataCollect[[#This Row],[Concerns]]="","",ConProb[[#This Row],[CoF]])</f>
        <v/>
      </c>
      <c r="I256" s="74" t="str">
        <f>IF(DataCollect[[#This Row],[Poor Reliability]]="","",ConProb[[#This Row],[PoF]])</f>
        <v/>
      </c>
      <c r="J256" s="110" t="str">
        <f t="shared" si="3"/>
        <v/>
      </c>
      <c r="K25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6" s="140" t="str" cm="1">
        <f t="array" ref="M25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7" spans="1:13" x14ac:dyDescent="0.3">
      <c r="A257" s="8" t="str">
        <f>DataCollect[[#This Row],[I.D. Number ]]</f>
        <v/>
      </c>
      <c r="B257" s="8" t="str">
        <f>IF(Results[[#This Row],[I.D. Number ]]="","",DataCollect[[#This Row],[Category]])</f>
        <v/>
      </c>
      <c r="C257" s="8" t="str">
        <f>IF(Results[[#This Row],[I.D. Number ]]="","", DataCollect[[#This Row],[Type]])</f>
        <v/>
      </c>
      <c r="D257" s="8" t="str">
        <f>IF(Results[[#This Row],[I.D. Number ]]="","", DataCollect[[#This Row],[Description]])</f>
        <v/>
      </c>
      <c r="E257" s="11" t="str">
        <f>IF(Results[[#This Row],[I.D. Number ]]="","",IF(DataCollect[[#This Row],[Installation Year]]="","",(Results[[#This Row],[Life Expectancy]]+'1. Basic Information'!$F$7)))&amp;IF(DataCollect[[#This Row],[Year Estimated?]]="Yes","±5","")</f>
        <v/>
      </c>
      <c r="F257" s="11" t="str">
        <f>IF(Results[[#This Row],[I.D. Number ]]="","",IF(DataCollect[[#This Row],[Installation Year]]="","",(Results[[#This Row],[Life Expectancy]]+'1. Basic Information'!$F$7)))</f>
        <v/>
      </c>
      <c r="G257" s="74" t="str">
        <f>IF(Results[[#This Row],[I.D. Number ]]="","",(IF(LifeExpect[[#This Row],[ROUNDED]]-('1. Basic Information'!$F$7-DataCollect[[#This Row],[Installation Year]])&lt;0,0,LifeExpect[[#This Row],[ROUNDED]]-('1. Basic Information'!$F$7-DataCollect[[#This Row],[Installation Year]]))))</f>
        <v/>
      </c>
      <c r="H257" s="110" t="str">
        <f>IF(DataCollect[[#This Row],[Concerns]]="","",ConProb[[#This Row],[CoF]])</f>
        <v/>
      </c>
      <c r="I257" s="74" t="str">
        <f>IF(DataCollect[[#This Row],[Poor Reliability]]="","",ConProb[[#This Row],[PoF]])</f>
        <v/>
      </c>
      <c r="J257" s="110" t="str">
        <f t="shared" si="3"/>
        <v/>
      </c>
      <c r="K25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7" s="140" t="str" cm="1">
        <f t="array" ref="M25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8" spans="1:13" x14ac:dyDescent="0.3">
      <c r="A258" s="8" t="str">
        <f>DataCollect[[#This Row],[I.D. Number ]]</f>
        <v/>
      </c>
      <c r="B258" s="8" t="str">
        <f>IF(Results[[#This Row],[I.D. Number ]]="","",DataCollect[[#This Row],[Category]])</f>
        <v/>
      </c>
      <c r="C258" s="8" t="str">
        <f>IF(Results[[#This Row],[I.D. Number ]]="","", DataCollect[[#This Row],[Type]])</f>
        <v/>
      </c>
      <c r="D258" s="8" t="str">
        <f>IF(Results[[#This Row],[I.D. Number ]]="","", DataCollect[[#This Row],[Description]])</f>
        <v/>
      </c>
      <c r="E258" s="11" t="str">
        <f>IF(Results[[#This Row],[I.D. Number ]]="","",IF(DataCollect[[#This Row],[Installation Year]]="","",(Results[[#This Row],[Life Expectancy]]+'1. Basic Information'!$F$7)))&amp;IF(DataCollect[[#This Row],[Year Estimated?]]="Yes","±5","")</f>
        <v/>
      </c>
      <c r="F258" s="11" t="str">
        <f>IF(Results[[#This Row],[I.D. Number ]]="","",IF(DataCollect[[#This Row],[Installation Year]]="","",(Results[[#This Row],[Life Expectancy]]+'1. Basic Information'!$F$7)))</f>
        <v/>
      </c>
      <c r="G258" s="74" t="str">
        <f>IF(Results[[#This Row],[I.D. Number ]]="","",(IF(LifeExpect[[#This Row],[ROUNDED]]-('1. Basic Information'!$F$7-DataCollect[[#This Row],[Installation Year]])&lt;0,0,LifeExpect[[#This Row],[ROUNDED]]-('1. Basic Information'!$F$7-DataCollect[[#This Row],[Installation Year]]))))</f>
        <v/>
      </c>
      <c r="H258" s="110" t="str">
        <f>IF(DataCollect[[#This Row],[Concerns]]="","",ConProb[[#This Row],[CoF]])</f>
        <v/>
      </c>
      <c r="I258" s="74" t="str">
        <f>IF(DataCollect[[#This Row],[Poor Reliability]]="","",ConProb[[#This Row],[PoF]])</f>
        <v/>
      </c>
      <c r="J258" s="110" t="str">
        <f t="shared" si="3"/>
        <v/>
      </c>
      <c r="K25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8" s="140" t="str" cm="1">
        <f t="array" ref="M25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59" spans="1:13" x14ac:dyDescent="0.3">
      <c r="A259" s="8" t="str">
        <f>DataCollect[[#This Row],[I.D. Number ]]</f>
        <v/>
      </c>
      <c r="B259" s="8" t="str">
        <f>IF(Results[[#This Row],[I.D. Number ]]="","",DataCollect[[#This Row],[Category]])</f>
        <v/>
      </c>
      <c r="C259" s="8" t="str">
        <f>IF(Results[[#This Row],[I.D. Number ]]="","", DataCollect[[#This Row],[Type]])</f>
        <v/>
      </c>
      <c r="D259" s="8" t="str">
        <f>IF(Results[[#This Row],[I.D. Number ]]="","", DataCollect[[#This Row],[Description]])</f>
        <v/>
      </c>
      <c r="E259" s="11" t="str">
        <f>IF(Results[[#This Row],[I.D. Number ]]="","",IF(DataCollect[[#This Row],[Installation Year]]="","",(Results[[#This Row],[Life Expectancy]]+'1. Basic Information'!$F$7)))&amp;IF(DataCollect[[#This Row],[Year Estimated?]]="Yes","±5","")</f>
        <v/>
      </c>
      <c r="F259" s="11" t="str">
        <f>IF(Results[[#This Row],[I.D. Number ]]="","",IF(DataCollect[[#This Row],[Installation Year]]="","",(Results[[#This Row],[Life Expectancy]]+'1. Basic Information'!$F$7)))</f>
        <v/>
      </c>
      <c r="G259" s="74" t="str">
        <f>IF(Results[[#This Row],[I.D. Number ]]="","",(IF(LifeExpect[[#This Row],[ROUNDED]]-('1. Basic Information'!$F$7-DataCollect[[#This Row],[Installation Year]])&lt;0,0,LifeExpect[[#This Row],[ROUNDED]]-('1. Basic Information'!$F$7-DataCollect[[#This Row],[Installation Year]]))))</f>
        <v/>
      </c>
      <c r="H259" s="110" t="str">
        <f>IF(DataCollect[[#This Row],[Concerns]]="","",ConProb[[#This Row],[CoF]])</f>
        <v/>
      </c>
      <c r="I259" s="74" t="str">
        <f>IF(DataCollect[[#This Row],[Poor Reliability]]="","",ConProb[[#This Row],[PoF]])</f>
        <v/>
      </c>
      <c r="J259" s="110" t="str">
        <f t="shared" si="3"/>
        <v/>
      </c>
      <c r="K25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5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59" s="140" t="str" cm="1">
        <f t="array" ref="M25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0" spans="1:13" x14ac:dyDescent="0.3">
      <c r="A260" s="8" t="str">
        <f>DataCollect[[#This Row],[I.D. Number ]]</f>
        <v/>
      </c>
      <c r="B260" s="8" t="str">
        <f>IF(Results[[#This Row],[I.D. Number ]]="","",DataCollect[[#This Row],[Category]])</f>
        <v/>
      </c>
      <c r="C260" s="8" t="str">
        <f>IF(Results[[#This Row],[I.D. Number ]]="","", DataCollect[[#This Row],[Type]])</f>
        <v/>
      </c>
      <c r="D260" s="8" t="str">
        <f>IF(Results[[#This Row],[I.D. Number ]]="","", DataCollect[[#This Row],[Description]])</f>
        <v/>
      </c>
      <c r="E260" s="11" t="str">
        <f>IF(Results[[#This Row],[I.D. Number ]]="","",IF(DataCollect[[#This Row],[Installation Year]]="","",(Results[[#This Row],[Life Expectancy]]+'1. Basic Information'!$F$7)))&amp;IF(DataCollect[[#This Row],[Year Estimated?]]="Yes","±5","")</f>
        <v/>
      </c>
      <c r="F260" s="11" t="str">
        <f>IF(Results[[#This Row],[I.D. Number ]]="","",IF(DataCollect[[#This Row],[Installation Year]]="","",(Results[[#This Row],[Life Expectancy]]+'1. Basic Information'!$F$7)))</f>
        <v/>
      </c>
      <c r="G260" s="74" t="str">
        <f>IF(Results[[#This Row],[I.D. Number ]]="","",(IF(LifeExpect[[#This Row],[ROUNDED]]-('1. Basic Information'!$F$7-DataCollect[[#This Row],[Installation Year]])&lt;0,0,LifeExpect[[#This Row],[ROUNDED]]-('1. Basic Information'!$F$7-DataCollect[[#This Row],[Installation Year]]))))</f>
        <v/>
      </c>
      <c r="H260" s="110" t="str">
        <f>IF(DataCollect[[#This Row],[Concerns]]="","",ConProb[[#This Row],[CoF]])</f>
        <v/>
      </c>
      <c r="I260" s="74" t="str">
        <f>IF(DataCollect[[#This Row],[Poor Reliability]]="","",ConProb[[#This Row],[PoF]])</f>
        <v/>
      </c>
      <c r="J260" s="110" t="str">
        <f t="shared" si="3"/>
        <v/>
      </c>
      <c r="K26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0" s="140" t="str" cm="1">
        <f t="array" ref="M26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1" spans="1:13" x14ac:dyDescent="0.3">
      <c r="A261" s="8" t="str">
        <f>DataCollect[[#This Row],[I.D. Number ]]</f>
        <v/>
      </c>
      <c r="B261" s="8" t="str">
        <f>IF(Results[[#This Row],[I.D. Number ]]="","",DataCollect[[#This Row],[Category]])</f>
        <v/>
      </c>
      <c r="C261" s="8" t="str">
        <f>IF(Results[[#This Row],[I.D. Number ]]="","", DataCollect[[#This Row],[Type]])</f>
        <v/>
      </c>
      <c r="D261" s="8" t="str">
        <f>IF(Results[[#This Row],[I.D. Number ]]="","", DataCollect[[#This Row],[Description]])</f>
        <v/>
      </c>
      <c r="E261" s="11" t="str">
        <f>IF(Results[[#This Row],[I.D. Number ]]="","",IF(DataCollect[[#This Row],[Installation Year]]="","",(Results[[#This Row],[Life Expectancy]]+'1. Basic Information'!$F$7)))&amp;IF(DataCollect[[#This Row],[Year Estimated?]]="Yes","±5","")</f>
        <v/>
      </c>
      <c r="F261" s="11" t="str">
        <f>IF(Results[[#This Row],[I.D. Number ]]="","",IF(DataCollect[[#This Row],[Installation Year]]="","",(Results[[#This Row],[Life Expectancy]]+'1. Basic Information'!$F$7)))</f>
        <v/>
      </c>
      <c r="G261" s="74" t="str">
        <f>IF(Results[[#This Row],[I.D. Number ]]="","",(IF(LifeExpect[[#This Row],[ROUNDED]]-('1. Basic Information'!$F$7-DataCollect[[#This Row],[Installation Year]])&lt;0,0,LifeExpect[[#This Row],[ROUNDED]]-('1. Basic Information'!$F$7-DataCollect[[#This Row],[Installation Year]]))))</f>
        <v/>
      </c>
      <c r="H261" s="110" t="str">
        <f>IF(DataCollect[[#This Row],[Concerns]]="","",ConProb[[#This Row],[CoF]])</f>
        <v/>
      </c>
      <c r="I261" s="74" t="str">
        <f>IF(DataCollect[[#This Row],[Poor Reliability]]="","",ConProb[[#This Row],[PoF]])</f>
        <v/>
      </c>
      <c r="J261" s="110" t="str">
        <f t="shared" ref="J261:J303" si="4">IF(H261="","",IF(I261="","",H261*I261))</f>
        <v/>
      </c>
      <c r="K26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1" s="140" t="str" cm="1">
        <f t="array" ref="M26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2" spans="1:13" x14ac:dyDescent="0.3">
      <c r="A262" s="8" t="str">
        <f>DataCollect[[#This Row],[I.D. Number ]]</f>
        <v/>
      </c>
      <c r="B262" s="8" t="str">
        <f>IF(Results[[#This Row],[I.D. Number ]]="","",DataCollect[[#This Row],[Category]])</f>
        <v/>
      </c>
      <c r="C262" s="8" t="str">
        <f>IF(Results[[#This Row],[I.D. Number ]]="","", DataCollect[[#This Row],[Type]])</f>
        <v/>
      </c>
      <c r="D262" s="8" t="str">
        <f>IF(Results[[#This Row],[I.D. Number ]]="","", DataCollect[[#This Row],[Description]])</f>
        <v/>
      </c>
      <c r="E262" s="11" t="str">
        <f>IF(Results[[#This Row],[I.D. Number ]]="","",IF(DataCollect[[#This Row],[Installation Year]]="","",(Results[[#This Row],[Life Expectancy]]+'1. Basic Information'!$F$7)))&amp;IF(DataCollect[[#This Row],[Year Estimated?]]="Yes","±5","")</f>
        <v/>
      </c>
      <c r="F262" s="11" t="str">
        <f>IF(Results[[#This Row],[I.D. Number ]]="","",IF(DataCollect[[#This Row],[Installation Year]]="","",(Results[[#This Row],[Life Expectancy]]+'1. Basic Information'!$F$7)))</f>
        <v/>
      </c>
      <c r="G262" s="74" t="str">
        <f>IF(Results[[#This Row],[I.D. Number ]]="","",(IF(LifeExpect[[#This Row],[ROUNDED]]-('1. Basic Information'!$F$7-DataCollect[[#This Row],[Installation Year]])&lt;0,0,LifeExpect[[#This Row],[ROUNDED]]-('1. Basic Information'!$F$7-DataCollect[[#This Row],[Installation Year]]))))</f>
        <v/>
      </c>
      <c r="H262" s="110" t="str">
        <f>IF(DataCollect[[#This Row],[Concerns]]="","",ConProb[[#This Row],[CoF]])</f>
        <v/>
      </c>
      <c r="I262" s="74" t="str">
        <f>IF(DataCollect[[#This Row],[Poor Reliability]]="","",ConProb[[#This Row],[PoF]])</f>
        <v/>
      </c>
      <c r="J262" s="110" t="str">
        <f t="shared" si="4"/>
        <v/>
      </c>
      <c r="K26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2" s="140" t="str" cm="1">
        <f t="array" ref="M26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3" spans="1:13" x14ac:dyDescent="0.3">
      <c r="A263" s="8" t="str">
        <f>DataCollect[[#This Row],[I.D. Number ]]</f>
        <v/>
      </c>
      <c r="B263" s="8" t="str">
        <f>IF(Results[[#This Row],[I.D. Number ]]="","",DataCollect[[#This Row],[Category]])</f>
        <v/>
      </c>
      <c r="C263" s="8" t="str">
        <f>IF(Results[[#This Row],[I.D. Number ]]="","", DataCollect[[#This Row],[Type]])</f>
        <v/>
      </c>
      <c r="D263" s="8" t="str">
        <f>IF(Results[[#This Row],[I.D. Number ]]="","", DataCollect[[#This Row],[Description]])</f>
        <v/>
      </c>
      <c r="E263" s="11" t="str">
        <f>IF(Results[[#This Row],[I.D. Number ]]="","",IF(DataCollect[[#This Row],[Installation Year]]="","",(Results[[#This Row],[Life Expectancy]]+'1. Basic Information'!$F$7)))&amp;IF(DataCollect[[#This Row],[Year Estimated?]]="Yes","±5","")</f>
        <v/>
      </c>
      <c r="F263" s="11" t="str">
        <f>IF(Results[[#This Row],[I.D. Number ]]="","",IF(DataCollect[[#This Row],[Installation Year]]="","",(Results[[#This Row],[Life Expectancy]]+'1. Basic Information'!$F$7)))</f>
        <v/>
      </c>
      <c r="G263" s="74" t="str">
        <f>IF(Results[[#This Row],[I.D. Number ]]="","",(IF(LifeExpect[[#This Row],[ROUNDED]]-('1. Basic Information'!$F$7-DataCollect[[#This Row],[Installation Year]])&lt;0,0,LifeExpect[[#This Row],[ROUNDED]]-('1. Basic Information'!$F$7-DataCollect[[#This Row],[Installation Year]]))))</f>
        <v/>
      </c>
      <c r="H263" s="110" t="str">
        <f>IF(DataCollect[[#This Row],[Concerns]]="","",ConProb[[#This Row],[CoF]])</f>
        <v/>
      </c>
      <c r="I263" s="74" t="str">
        <f>IF(DataCollect[[#This Row],[Poor Reliability]]="","",ConProb[[#This Row],[PoF]])</f>
        <v/>
      </c>
      <c r="J263" s="110" t="str">
        <f t="shared" si="4"/>
        <v/>
      </c>
      <c r="K26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3" s="140" t="str" cm="1">
        <f t="array" ref="M26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4" spans="1:13" x14ac:dyDescent="0.3">
      <c r="A264" s="8" t="str">
        <f>DataCollect[[#This Row],[I.D. Number ]]</f>
        <v/>
      </c>
      <c r="B264" s="8" t="str">
        <f>IF(Results[[#This Row],[I.D. Number ]]="","",DataCollect[[#This Row],[Category]])</f>
        <v/>
      </c>
      <c r="C264" s="8" t="str">
        <f>IF(Results[[#This Row],[I.D. Number ]]="","", DataCollect[[#This Row],[Type]])</f>
        <v/>
      </c>
      <c r="D264" s="8" t="str">
        <f>IF(Results[[#This Row],[I.D. Number ]]="","", DataCollect[[#This Row],[Description]])</f>
        <v/>
      </c>
      <c r="E264" s="11" t="str">
        <f>IF(Results[[#This Row],[I.D. Number ]]="","",IF(DataCollect[[#This Row],[Installation Year]]="","",(Results[[#This Row],[Life Expectancy]]+'1. Basic Information'!$F$7)))&amp;IF(DataCollect[[#This Row],[Year Estimated?]]="Yes","±5","")</f>
        <v/>
      </c>
      <c r="F264" s="11" t="str">
        <f>IF(Results[[#This Row],[I.D. Number ]]="","",IF(DataCollect[[#This Row],[Installation Year]]="","",(Results[[#This Row],[Life Expectancy]]+'1. Basic Information'!$F$7)))</f>
        <v/>
      </c>
      <c r="G264" s="74" t="str">
        <f>IF(Results[[#This Row],[I.D. Number ]]="","",(IF(LifeExpect[[#This Row],[ROUNDED]]-('1. Basic Information'!$F$7-DataCollect[[#This Row],[Installation Year]])&lt;0,0,LifeExpect[[#This Row],[ROUNDED]]-('1. Basic Information'!$F$7-DataCollect[[#This Row],[Installation Year]]))))</f>
        <v/>
      </c>
      <c r="H264" s="110" t="str">
        <f>IF(DataCollect[[#This Row],[Concerns]]="","",ConProb[[#This Row],[CoF]])</f>
        <v/>
      </c>
      <c r="I264" s="74" t="str">
        <f>IF(DataCollect[[#This Row],[Poor Reliability]]="","",ConProb[[#This Row],[PoF]])</f>
        <v/>
      </c>
      <c r="J264" s="110" t="str">
        <f t="shared" si="4"/>
        <v/>
      </c>
      <c r="K26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4" s="140" t="str" cm="1">
        <f t="array" ref="M26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5" spans="1:13" x14ac:dyDescent="0.3">
      <c r="A265" s="8" t="str">
        <f>DataCollect[[#This Row],[I.D. Number ]]</f>
        <v/>
      </c>
      <c r="B265" s="8" t="str">
        <f>IF(Results[[#This Row],[I.D. Number ]]="","",DataCollect[[#This Row],[Category]])</f>
        <v/>
      </c>
      <c r="C265" s="8" t="str">
        <f>IF(Results[[#This Row],[I.D. Number ]]="","", DataCollect[[#This Row],[Type]])</f>
        <v/>
      </c>
      <c r="D265" s="8" t="str">
        <f>IF(Results[[#This Row],[I.D. Number ]]="","", DataCollect[[#This Row],[Description]])</f>
        <v/>
      </c>
      <c r="E265" s="11" t="str">
        <f>IF(Results[[#This Row],[I.D. Number ]]="","",IF(DataCollect[[#This Row],[Installation Year]]="","",(Results[[#This Row],[Life Expectancy]]+'1. Basic Information'!$F$7)))&amp;IF(DataCollect[[#This Row],[Year Estimated?]]="Yes","±5","")</f>
        <v/>
      </c>
      <c r="F265" s="11" t="str">
        <f>IF(Results[[#This Row],[I.D. Number ]]="","",IF(DataCollect[[#This Row],[Installation Year]]="","",(Results[[#This Row],[Life Expectancy]]+'1. Basic Information'!$F$7)))</f>
        <v/>
      </c>
      <c r="G265" s="74" t="str">
        <f>IF(Results[[#This Row],[I.D. Number ]]="","",(IF(LifeExpect[[#This Row],[ROUNDED]]-('1. Basic Information'!$F$7-DataCollect[[#This Row],[Installation Year]])&lt;0,0,LifeExpect[[#This Row],[ROUNDED]]-('1. Basic Information'!$F$7-DataCollect[[#This Row],[Installation Year]]))))</f>
        <v/>
      </c>
      <c r="H265" s="110" t="str">
        <f>IF(DataCollect[[#This Row],[Concerns]]="","",ConProb[[#This Row],[CoF]])</f>
        <v/>
      </c>
      <c r="I265" s="74" t="str">
        <f>IF(DataCollect[[#This Row],[Poor Reliability]]="","",ConProb[[#This Row],[PoF]])</f>
        <v/>
      </c>
      <c r="J265" s="110" t="str">
        <f t="shared" si="4"/>
        <v/>
      </c>
      <c r="K26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5" s="140" t="str" cm="1">
        <f t="array" ref="M26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6" spans="1:13" x14ac:dyDescent="0.3">
      <c r="A266" s="8" t="str">
        <f>DataCollect[[#This Row],[I.D. Number ]]</f>
        <v/>
      </c>
      <c r="B266" s="8" t="str">
        <f>IF(Results[[#This Row],[I.D. Number ]]="","",DataCollect[[#This Row],[Category]])</f>
        <v/>
      </c>
      <c r="C266" s="8" t="str">
        <f>IF(Results[[#This Row],[I.D. Number ]]="","", DataCollect[[#This Row],[Type]])</f>
        <v/>
      </c>
      <c r="D266" s="8" t="str">
        <f>IF(Results[[#This Row],[I.D. Number ]]="","", DataCollect[[#This Row],[Description]])</f>
        <v/>
      </c>
      <c r="E266" s="11" t="str">
        <f>IF(Results[[#This Row],[I.D. Number ]]="","",IF(DataCollect[[#This Row],[Installation Year]]="","",(Results[[#This Row],[Life Expectancy]]+'1. Basic Information'!$F$7)))&amp;IF(DataCollect[[#This Row],[Year Estimated?]]="Yes","±5","")</f>
        <v/>
      </c>
      <c r="F266" s="11" t="str">
        <f>IF(Results[[#This Row],[I.D. Number ]]="","",IF(DataCollect[[#This Row],[Installation Year]]="","",(Results[[#This Row],[Life Expectancy]]+'1. Basic Information'!$F$7)))</f>
        <v/>
      </c>
      <c r="G266" s="74" t="str">
        <f>IF(Results[[#This Row],[I.D. Number ]]="","",(IF(LifeExpect[[#This Row],[ROUNDED]]-('1. Basic Information'!$F$7-DataCollect[[#This Row],[Installation Year]])&lt;0,0,LifeExpect[[#This Row],[ROUNDED]]-('1. Basic Information'!$F$7-DataCollect[[#This Row],[Installation Year]]))))</f>
        <v/>
      </c>
      <c r="H266" s="110" t="str">
        <f>IF(DataCollect[[#This Row],[Concerns]]="","",ConProb[[#This Row],[CoF]])</f>
        <v/>
      </c>
      <c r="I266" s="74" t="str">
        <f>IF(DataCollect[[#This Row],[Poor Reliability]]="","",ConProb[[#This Row],[PoF]])</f>
        <v/>
      </c>
      <c r="J266" s="110" t="str">
        <f t="shared" si="4"/>
        <v/>
      </c>
      <c r="K26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6" s="140" t="str" cm="1">
        <f t="array" ref="M26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7" spans="1:13" x14ac:dyDescent="0.3">
      <c r="A267" s="8" t="str">
        <f>DataCollect[[#This Row],[I.D. Number ]]</f>
        <v/>
      </c>
      <c r="B267" s="8" t="str">
        <f>IF(Results[[#This Row],[I.D. Number ]]="","",DataCollect[[#This Row],[Category]])</f>
        <v/>
      </c>
      <c r="C267" s="8" t="str">
        <f>IF(Results[[#This Row],[I.D. Number ]]="","", DataCollect[[#This Row],[Type]])</f>
        <v/>
      </c>
      <c r="D267" s="8" t="str">
        <f>IF(Results[[#This Row],[I.D. Number ]]="","", DataCollect[[#This Row],[Description]])</f>
        <v/>
      </c>
      <c r="E267" s="11" t="str">
        <f>IF(Results[[#This Row],[I.D. Number ]]="","",IF(DataCollect[[#This Row],[Installation Year]]="","",(Results[[#This Row],[Life Expectancy]]+'1. Basic Information'!$F$7)))&amp;IF(DataCollect[[#This Row],[Year Estimated?]]="Yes","±5","")</f>
        <v/>
      </c>
      <c r="F267" s="11" t="str">
        <f>IF(Results[[#This Row],[I.D. Number ]]="","",IF(DataCollect[[#This Row],[Installation Year]]="","",(Results[[#This Row],[Life Expectancy]]+'1. Basic Information'!$F$7)))</f>
        <v/>
      </c>
      <c r="G267" s="74" t="str">
        <f>IF(Results[[#This Row],[I.D. Number ]]="","",(IF(LifeExpect[[#This Row],[ROUNDED]]-('1. Basic Information'!$F$7-DataCollect[[#This Row],[Installation Year]])&lt;0,0,LifeExpect[[#This Row],[ROUNDED]]-('1. Basic Information'!$F$7-DataCollect[[#This Row],[Installation Year]]))))</f>
        <v/>
      </c>
      <c r="H267" s="110" t="str">
        <f>IF(DataCollect[[#This Row],[Concerns]]="","",ConProb[[#This Row],[CoF]])</f>
        <v/>
      </c>
      <c r="I267" s="74" t="str">
        <f>IF(DataCollect[[#This Row],[Poor Reliability]]="","",ConProb[[#This Row],[PoF]])</f>
        <v/>
      </c>
      <c r="J267" s="110" t="str">
        <f t="shared" si="4"/>
        <v/>
      </c>
      <c r="K26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7" s="140" t="str" cm="1">
        <f t="array" ref="M26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8" spans="1:13" x14ac:dyDescent="0.3">
      <c r="A268" s="8" t="str">
        <f>DataCollect[[#This Row],[I.D. Number ]]</f>
        <v/>
      </c>
      <c r="B268" s="8" t="str">
        <f>IF(Results[[#This Row],[I.D. Number ]]="","",DataCollect[[#This Row],[Category]])</f>
        <v/>
      </c>
      <c r="C268" s="8" t="str">
        <f>IF(Results[[#This Row],[I.D. Number ]]="","", DataCollect[[#This Row],[Type]])</f>
        <v/>
      </c>
      <c r="D268" s="8" t="str">
        <f>IF(Results[[#This Row],[I.D. Number ]]="","", DataCollect[[#This Row],[Description]])</f>
        <v/>
      </c>
      <c r="E268" s="11" t="str">
        <f>IF(Results[[#This Row],[I.D. Number ]]="","",IF(DataCollect[[#This Row],[Installation Year]]="","",(Results[[#This Row],[Life Expectancy]]+'1. Basic Information'!$F$7)))&amp;IF(DataCollect[[#This Row],[Year Estimated?]]="Yes","±5","")</f>
        <v/>
      </c>
      <c r="F268" s="11" t="str">
        <f>IF(Results[[#This Row],[I.D. Number ]]="","",IF(DataCollect[[#This Row],[Installation Year]]="","",(Results[[#This Row],[Life Expectancy]]+'1. Basic Information'!$F$7)))</f>
        <v/>
      </c>
      <c r="G268" s="74" t="str">
        <f>IF(Results[[#This Row],[I.D. Number ]]="","",(IF(LifeExpect[[#This Row],[ROUNDED]]-('1. Basic Information'!$F$7-DataCollect[[#This Row],[Installation Year]])&lt;0,0,LifeExpect[[#This Row],[ROUNDED]]-('1. Basic Information'!$F$7-DataCollect[[#This Row],[Installation Year]]))))</f>
        <v/>
      </c>
      <c r="H268" s="110" t="str">
        <f>IF(DataCollect[[#This Row],[Concerns]]="","",ConProb[[#This Row],[CoF]])</f>
        <v/>
      </c>
      <c r="I268" s="74" t="str">
        <f>IF(DataCollect[[#This Row],[Poor Reliability]]="","",ConProb[[#This Row],[PoF]])</f>
        <v/>
      </c>
      <c r="J268" s="110" t="str">
        <f t="shared" si="4"/>
        <v/>
      </c>
      <c r="K26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8" s="140" t="str" cm="1">
        <f t="array" ref="M26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69" spans="1:13" x14ac:dyDescent="0.3">
      <c r="A269" s="8" t="str">
        <f>DataCollect[[#This Row],[I.D. Number ]]</f>
        <v/>
      </c>
      <c r="B269" s="8" t="str">
        <f>IF(Results[[#This Row],[I.D. Number ]]="","",DataCollect[[#This Row],[Category]])</f>
        <v/>
      </c>
      <c r="C269" s="8" t="str">
        <f>IF(Results[[#This Row],[I.D. Number ]]="","", DataCollect[[#This Row],[Type]])</f>
        <v/>
      </c>
      <c r="D269" s="8" t="str">
        <f>IF(Results[[#This Row],[I.D. Number ]]="","", DataCollect[[#This Row],[Description]])</f>
        <v/>
      </c>
      <c r="E269" s="11" t="str">
        <f>IF(Results[[#This Row],[I.D. Number ]]="","",IF(DataCollect[[#This Row],[Installation Year]]="","",(Results[[#This Row],[Life Expectancy]]+'1. Basic Information'!$F$7)))&amp;IF(DataCollect[[#This Row],[Year Estimated?]]="Yes","±5","")</f>
        <v/>
      </c>
      <c r="F269" s="11" t="str">
        <f>IF(Results[[#This Row],[I.D. Number ]]="","",IF(DataCollect[[#This Row],[Installation Year]]="","",(Results[[#This Row],[Life Expectancy]]+'1. Basic Information'!$F$7)))</f>
        <v/>
      </c>
      <c r="G269" s="74" t="str">
        <f>IF(Results[[#This Row],[I.D. Number ]]="","",(IF(LifeExpect[[#This Row],[ROUNDED]]-('1. Basic Information'!$F$7-DataCollect[[#This Row],[Installation Year]])&lt;0,0,LifeExpect[[#This Row],[ROUNDED]]-('1. Basic Information'!$F$7-DataCollect[[#This Row],[Installation Year]]))))</f>
        <v/>
      </c>
      <c r="H269" s="110" t="str">
        <f>IF(DataCollect[[#This Row],[Concerns]]="","",ConProb[[#This Row],[CoF]])</f>
        <v/>
      </c>
      <c r="I269" s="74" t="str">
        <f>IF(DataCollect[[#This Row],[Poor Reliability]]="","",ConProb[[#This Row],[PoF]])</f>
        <v/>
      </c>
      <c r="J269" s="110" t="str">
        <f t="shared" si="4"/>
        <v/>
      </c>
      <c r="K26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6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69" s="140" t="str" cm="1">
        <f t="array" ref="M26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0" spans="1:13" x14ac:dyDescent="0.3">
      <c r="A270" s="8" t="str">
        <f>DataCollect[[#This Row],[I.D. Number ]]</f>
        <v/>
      </c>
      <c r="B270" s="8" t="str">
        <f>IF(Results[[#This Row],[I.D. Number ]]="","",DataCollect[[#This Row],[Category]])</f>
        <v/>
      </c>
      <c r="C270" s="8" t="str">
        <f>IF(Results[[#This Row],[I.D. Number ]]="","", DataCollect[[#This Row],[Type]])</f>
        <v/>
      </c>
      <c r="D270" s="8" t="str">
        <f>IF(Results[[#This Row],[I.D. Number ]]="","", DataCollect[[#This Row],[Description]])</f>
        <v/>
      </c>
      <c r="E270" s="11" t="str">
        <f>IF(Results[[#This Row],[I.D. Number ]]="","",IF(DataCollect[[#This Row],[Installation Year]]="","",(Results[[#This Row],[Life Expectancy]]+'1. Basic Information'!$F$7)))&amp;IF(DataCollect[[#This Row],[Year Estimated?]]="Yes","±5","")</f>
        <v/>
      </c>
      <c r="F270" s="11" t="str">
        <f>IF(Results[[#This Row],[I.D. Number ]]="","",IF(DataCollect[[#This Row],[Installation Year]]="","",(Results[[#This Row],[Life Expectancy]]+'1. Basic Information'!$F$7)))</f>
        <v/>
      </c>
      <c r="G270" s="74" t="str">
        <f>IF(Results[[#This Row],[I.D. Number ]]="","",(IF(LifeExpect[[#This Row],[ROUNDED]]-('1. Basic Information'!$F$7-DataCollect[[#This Row],[Installation Year]])&lt;0,0,LifeExpect[[#This Row],[ROUNDED]]-('1. Basic Information'!$F$7-DataCollect[[#This Row],[Installation Year]]))))</f>
        <v/>
      </c>
      <c r="H270" s="110" t="str">
        <f>IF(DataCollect[[#This Row],[Concerns]]="","",ConProb[[#This Row],[CoF]])</f>
        <v/>
      </c>
      <c r="I270" s="74" t="str">
        <f>IF(DataCollect[[#This Row],[Poor Reliability]]="","",ConProb[[#This Row],[PoF]])</f>
        <v/>
      </c>
      <c r="J270" s="110" t="str">
        <f t="shared" si="4"/>
        <v/>
      </c>
      <c r="K27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0" s="140" t="str" cm="1">
        <f t="array" ref="M27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1" spans="1:13" x14ac:dyDescent="0.3">
      <c r="A271" s="8" t="str">
        <f>DataCollect[[#This Row],[I.D. Number ]]</f>
        <v/>
      </c>
      <c r="B271" s="8" t="str">
        <f>IF(Results[[#This Row],[I.D. Number ]]="","",DataCollect[[#This Row],[Category]])</f>
        <v/>
      </c>
      <c r="C271" s="8" t="str">
        <f>IF(Results[[#This Row],[I.D. Number ]]="","", DataCollect[[#This Row],[Type]])</f>
        <v/>
      </c>
      <c r="D271" s="8" t="str">
        <f>IF(Results[[#This Row],[I.D. Number ]]="","", DataCollect[[#This Row],[Description]])</f>
        <v/>
      </c>
      <c r="E271" s="11" t="str">
        <f>IF(Results[[#This Row],[I.D. Number ]]="","",IF(DataCollect[[#This Row],[Installation Year]]="","",(Results[[#This Row],[Life Expectancy]]+'1. Basic Information'!$F$7)))&amp;IF(DataCollect[[#This Row],[Year Estimated?]]="Yes","±5","")</f>
        <v/>
      </c>
      <c r="F271" s="11" t="str">
        <f>IF(Results[[#This Row],[I.D. Number ]]="","",IF(DataCollect[[#This Row],[Installation Year]]="","",(Results[[#This Row],[Life Expectancy]]+'1. Basic Information'!$F$7)))</f>
        <v/>
      </c>
      <c r="G271" s="74" t="str">
        <f>IF(Results[[#This Row],[I.D. Number ]]="","",(IF(LifeExpect[[#This Row],[ROUNDED]]-('1. Basic Information'!$F$7-DataCollect[[#This Row],[Installation Year]])&lt;0,0,LifeExpect[[#This Row],[ROUNDED]]-('1. Basic Information'!$F$7-DataCollect[[#This Row],[Installation Year]]))))</f>
        <v/>
      </c>
      <c r="H271" s="110" t="str">
        <f>IF(DataCollect[[#This Row],[Concerns]]="","",ConProb[[#This Row],[CoF]])</f>
        <v/>
      </c>
      <c r="I271" s="74" t="str">
        <f>IF(DataCollect[[#This Row],[Poor Reliability]]="","",ConProb[[#This Row],[PoF]])</f>
        <v/>
      </c>
      <c r="J271" s="110" t="str">
        <f t="shared" si="4"/>
        <v/>
      </c>
      <c r="K27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1" s="140" t="str" cm="1">
        <f t="array" ref="M27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2" spans="1:13" x14ac:dyDescent="0.3">
      <c r="A272" s="8" t="str">
        <f>DataCollect[[#This Row],[I.D. Number ]]</f>
        <v/>
      </c>
      <c r="B272" s="8" t="str">
        <f>IF(Results[[#This Row],[I.D. Number ]]="","",DataCollect[[#This Row],[Category]])</f>
        <v/>
      </c>
      <c r="C272" s="8" t="str">
        <f>IF(Results[[#This Row],[I.D. Number ]]="","", DataCollect[[#This Row],[Type]])</f>
        <v/>
      </c>
      <c r="D272" s="8" t="str">
        <f>IF(Results[[#This Row],[I.D. Number ]]="","", DataCollect[[#This Row],[Description]])</f>
        <v/>
      </c>
      <c r="E272" s="11" t="str">
        <f>IF(Results[[#This Row],[I.D. Number ]]="","",IF(DataCollect[[#This Row],[Installation Year]]="","",(Results[[#This Row],[Life Expectancy]]+'1. Basic Information'!$F$7)))&amp;IF(DataCollect[[#This Row],[Year Estimated?]]="Yes","±5","")</f>
        <v/>
      </c>
      <c r="F272" s="11" t="str">
        <f>IF(Results[[#This Row],[I.D. Number ]]="","",IF(DataCollect[[#This Row],[Installation Year]]="","",(Results[[#This Row],[Life Expectancy]]+'1. Basic Information'!$F$7)))</f>
        <v/>
      </c>
      <c r="G272" s="74" t="str">
        <f>IF(Results[[#This Row],[I.D. Number ]]="","",(IF(LifeExpect[[#This Row],[ROUNDED]]-('1. Basic Information'!$F$7-DataCollect[[#This Row],[Installation Year]])&lt;0,0,LifeExpect[[#This Row],[ROUNDED]]-('1. Basic Information'!$F$7-DataCollect[[#This Row],[Installation Year]]))))</f>
        <v/>
      </c>
      <c r="H272" s="110" t="str">
        <f>IF(DataCollect[[#This Row],[Concerns]]="","",ConProb[[#This Row],[CoF]])</f>
        <v/>
      </c>
      <c r="I272" s="74" t="str">
        <f>IF(DataCollect[[#This Row],[Poor Reliability]]="","",ConProb[[#This Row],[PoF]])</f>
        <v/>
      </c>
      <c r="J272" s="110" t="str">
        <f t="shared" si="4"/>
        <v/>
      </c>
      <c r="K27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2" s="140" t="str" cm="1">
        <f t="array" ref="M27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3" spans="1:13" x14ac:dyDescent="0.3">
      <c r="A273" s="8" t="str">
        <f>DataCollect[[#This Row],[I.D. Number ]]</f>
        <v/>
      </c>
      <c r="B273" s="8" t="str">
        <f>IF(Results[[#This Row],[I.D. Number ]]="","",DataCollect[[#This Row],[Category]])</f>
        <v/>
      </c>
      <c r="C273" s="8" t="str">
        <f>IF(Results[[#This Row],[I.D. Number ]]="","", DataCollect[[#This Row],[Type]])</f>
        <v/>
      </c>
      <c r="D273" s="8" t="str">
        <f>IF(Results[[#This Row],[I.D. Number ]]="","", DataCollect[[#This Row],[Description]])</f>
        <v/>
      </c>
      <c r="E273" s="11" t="str">
        <f>IF(Results[[#This Row],[I.D. Number ]]="","",IF(DataCollect[[#This Row],[Installation Year]]="","",(Results[[#This Row],[Life Expectancy]]+'1. Basic Information'!$F$7)))&amp;IF(DataCollect[[#This Row],[Year Estimated?]]="Yes","±5","")</f>
        <v/>
      </c>
      <c r="F273" s="11" t="str">
        <f>IF(Results[[#This Row],[I.D. Number ]]="","",IF(DataCollect[[#This Row],[Installation Year]]="","",(Results[[#This Row],[Life Expectancy]]+'1. Basic Information'!$F$7)))</f>
        <v/>
      </c>
      <c r="G273" s="74" t="str">
        <f>IF(Results[[#This Row],[I.D. Number ]]="","",(IF(LifeExpect[[#This Row],[ROUNDED]]-('1. Basic Information'!$F$7-DataCollect[[#This Row],[Installation Year]])&lt;0,0,LifeExpect[[#This Row],[ROUNDED]]-('1. Basic Information'!$F$7-DataCollect[[#This Row],[Installation Year]]))))</f>
        <v/>
      </c>
      <c r="H273" s="110" t="str">
        <f>IF(DataCollect[[#This Row],[Concerns]]="","",ConProb[[#This Row],[CoF]])</f>
        <v/>
      </c>
      <c r="I273" s="74" t="str">
        <f>IF(DataCollect[[#This Row],[Poor Reliability]]="","",ConProb[[#This Row],[PoF]])</f>
        <v/>
      </c>
      <c r="J273" s="110" t="str">
        <f t="shared" si="4"/>
        <v/>
      </c>
      <c r="K27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3" s="140" t="str" cm="1">
        <f t="array" ref="M27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4" spans="1:13" x14ac:dyDescent="0.3">
      <c r="A274" s="8" t="str">
        <f>DataCollect[[#This Row],[I.D. Number ]]</f>
        <v/>
      </c>
      <c r="B274" s="8" t="str">
        <f>IF(Results[[#This Row],[I.D. Number ]]="","",DataCollect[[#This Row],[Category]])</f>
        <v/>
      </c>
      <c r="C274" s="8" t="str">
        <f>IF(Results[[#This Row],[I.D. Number ]]="","", DataCollect[[#This Row],[Type]])</f>
        <v/>
      </c>
      <c r="D274" s="8" t="str">
        <f>IF(Results[[#This Row],[I.D. Number ]]="","", DataCollect[[#This Row],[Description]])</f>
        <v/>
      </c>
      <c r="E274" s="11" t="str">
        <f>IF(Results[[#This Row],[I.D. Number ]]="","",IF(DataCollect[[#This Row],[Installation Year]]="","",(Results[[#This Row],[Life Expectancy]]+'1. Basic Information'!$F$7)))&amp;IF(DataCollect[[#This Row],[Year Estimated?]]="Yes","±5","")</f>
        <v/>
      </c>
      <c r="F274" s="11" t="str">
        <f>IF(Results[[#This Row],[I.D. Number ]]="","",IF(DataCollect[[#This Row],[Installation Year]]="","",(Results[[#This Row],[Life Expectancy]]+'1. Basic Information'!$F$7)))</f>
        <v/>
      </c>
      <c r="G274" s="74" t="str">
        <f>IF(Results[[#This Row],[I.D. Number ]]="","",(IF(LifeExpect[[#This Row],[ROUNDED]]-('1. Basic Information'!$F$7-DataCollect[[#This Row],[Installation Year]])&lt;0,0,LifeExpect[[#This Row],[ROUNDED]]-('1. Basic Information'!$F$7-DataCollect[[#This Row],[Installation Year]]))))</f>
        <v/>
      </c>
      <c r="H274" s="110" t="str">
        <f>IF(DataCollect[[#This Row],[Concerns]]="","",ConProb[[#This Row],[CoF]])</f>
        <v/>
      </c>
      <c r="I274" s="74" t="str">
        <f>IF(DataCollect[[#This Row],[Poor Reliability]]="","",ConProb[[#This Row],[PoF]])</f>
        <v/>
      </c>
      <c r="J274" s="110" t="str">
        <f t="shared" si="4"/>
        <v/>
      </c>
      <c r="K27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4" s="140" t="str" cm="1">
        <f t="array" ref="M27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5" spans="1:13" x14ac:dyDescent="0.3">
      <c r="A275" s="8" t="str">
        <f>DataCollect[[#This Row],[I.D. Number ]]</f>
        <v/>
      </c>
      <c r="B275" s="8" t="str">
        <f>IF(Results[[#This Row],[I.D. Number ]]="","",DataCollect[[#This Row],[Category]])</f>
        <v/>
      </c>
      <c r="C275" s="8" t="str">
        <f>IF(Results[[#This Row],[I.D. Number ]]="","", DataCollect[[#This Row],[Type]])</f>
        <v/>
      </c>
      <c r="D275" s="8" t="str">
        <f>IF(Results[[#This Row],[I.D. Number ]]="","", DataCollect[[#This Row],[Description]])</f>
        <v/>
      </c>
      <c r="E275" s="11" t="str">
        <f>IF(Results[[#This Row],[I.D. Number ]]="","",IF(DataCollect[[#This Row],[Installation Year]]="","",(Results[[#This Row],[Life Expectancy]]+'1. Basic Information'!$F$7)))&amp;IF(DataCollect[[#This Row],[Year Estimated?]]="Yes","±5","")</f>
        <v/>
      </c>
      <c r="F275" s="11" t="str">
        <f>IF(Results[[#This Row],[I.D. Number ]]="","",IF(DataCollect[[#This Row],[Installation Year]]="","",(Results[[#This Row],[Life Expectancy]]+'1. Basic Information'!$F$7)))</f>
        <v/>
      </c>
      <c r="G275" s="74" t="str">
        <f>IF(Results[[#This Row],[I.D. Number ]]="","",(IF(LifeExpect[[#This Row],[ROUNDED]]-('1. Basic Information'!$F$7-DataCollect[[#This Row],[Installation Year]])&lt;0,0,LifeExpect[[#This Row],[ROUNDED]]-('1. Basic Information'!$F$7-DataCollect[[#This Row],[Installation Year]]))))</f>
        <v/>
      </c>
      <c r="H275" s="110" t="str">
        <f>IF(DataCollect[[#This Row],[Concerns]]="","",ConProb[[#This Row],[CoF]])</f>
        <v/>
      </c>
      <c r="I275" s="74" t="str">
        <f>IF(DataCollect[[#This Row],[Poor Reliability]]="","",ConProb[[#This Row],[PoF]])</f>
        <v/>
      </c>
      <c r="J275" s="110" t="str">
        <f t="shared" si="4"/>
        <v/>
      </c>
      <c r="K27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5" s="140" t="str" cm="1">
        <f t="array" ref="M27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6" spans="1:13" x14ac:dyDescent="0.3">
      <c r="A276" s="8" t="str">
        <f>DataCollect[[#This Row],[I.D. Number ]]</f>
        <v/>
      </c>
      <c r="B276" s="8" t="str">
        <f>IF(Results[[#This Row],[I.D. Number ]]="","",DataCollect[[#This Row],[Category]])</f>
        <v/>
      </c>
      <c r="C276" s="8" t="str">
        <f>IF(Results[[#This Row],[I.D. Number ]]="","", DataCollect[[#This Row],[Type]])</f>
        <v/>
      </c>
      <c r="D276" s="8" t="str">
        <f>IF(Results[[#This Row],[I.D. Number ]]="","", DataCollect[[#This Row],[Description]])</f>
        <v/>
      </c>
      <c r="E276" s="11" t="str">
        <f>IF(Results[[#This Row],[I.D. Number ]]="","",IF(DataCollect[[#This Row],[Installation Year]]="","",(Results[[#This Row],[Life Expectancy]]+'1. Basic Information'!$F$7)))&amp;IF(DataCollect[[#This Row],[Year Estimated?]]="Yes","±5","")</f>
        <v/>
      </c>
      <c r="F276" s="11" t="str">
        <f>IF(Results[[#This Row],[I.D. Number ]]="","",IF(DataCollect[[#This Row],[Installation Year]]="","",(Results[[#This Row],[Life Expectancy]]+'1. Basic Information'!$F$7)))</f>
        <v/>
      </c>
      <c r="G276" s="74" t="str">
        <f>IF(Results[[#This Row],[I.D. Number ]]="","",(IF(LifeExpect[[#This Row],[ROUNDED]]-('1. Basic Information'!$F$7-DataCollect[[#This Row],[Installation Year]])&lt;0,0,LifeExpect[[#This Row],[ROUNDED]]-('1. Basic Information'!$F$7-DataCollect[[#This Row],[Installation Year]]))))</f>
        <v/>
      </c>
      <c r="H276" s="110" t="str">
        <f>IF(DataCollect[[#This Row],[Concerns]]="","",ConProb[[#This Row],[CoF]])</f>
        <v/>
      </c>
      <c r="I276" s="74" t="str">
        <f>IF(DataCollect[[#This Row],[Poor Reliability]]="","",ConProb[[#This Row],[PoF]])</f>
        <v/>
      </c>
      <c r="J276" s="110" t="str">
        <f t="shared" si="4"/>
        <v/>
      </c>
      <c r="K27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6" s="140" t="str" cm="1">
        <f t="array" ref="M27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7" spans="1:13" x14ac:dyDescent="0.3">
      <c r="A277" s="8" t="str">
        <f>DataCollect[[#This Row],[I.D. Number ]]</f>
        <v/>
      </c>
      <c r="B277" s="8" t="str">
        <f>IF(Results[[#This Row],[I.D. Number ]]="","",DataCollect[[#This Row],[Category]])</f>
        <v/>
      </c>
      <c r="C277" s="8" t="str">
        <f>IF(Results[[#This Row],[I.D. Number ]]="","", DataCollect[[#This Row],[Type]])</f>
        <v/>
      </c>
      <c r="D277" s="8" t="str">
        <f>IF(Results[[#This Row],[I.D. Number ]]="","", DataCollect[[#This Row],[Description]])</f>
        <v/>
      </c>
      <c r="E277" s="11" t="str">
        <f>IF(Results[[#This Row],[I.D. Number ]]="","",IF(DataCollect[[#This Row],[Installation Year]]="","",(Results[[#This Row],[Life Expectancy]]+'1. Basic Information'!$F$7)))&amp;IF(DataCollect[[#This Row],[Year Estimated?]]="Yes","±5","")</f>
        <v/>
      </c>
      <c r="F277" s="11" t="str">
        <f>IF(Results[[#This Row],[I.D. Number ]]="","",IF(DataCollect[[#This Row],[Installation Year]]="","",(Results[[#This Row],[Life Expectancy]]+'1. Basic Information'!$F$7)))</f>
        <v/>
      </c>
      <c r="G277" s="74" t="str">
        <f>IF(Results[[#This Row],[I.D. Number ]]="","",(IF(LifeExpect[[#This Row],[ROUNDED]]-('1. Basic Information'!$F$7-DataCollect[[#This Row],[Installation Year]])&lt;0,0,LifeExpect[[#This Row],[ROUNDED]]-('1. Basic Information'!$F$7-DataCollect[[#This Row],[Installation Year]]))))</f>
        <v/>
      </c>
      <c r="H277" s="110" t="str">
        <f>IF(DataCollect[[#This Row],[Concerns]]="","",ConProb[[#This Row],[CoF]])</f>
        <v/>
      </c>
      <c r="I277" s="74" t="str">
        <f>IF(DataCollect[[#This Row],[Poor Reliability]]="","",ConProb[[#This Row],[PoF]])</f>
        <v/>
      </c>
      <c r="J277" s="110" t="str">
        <f t="shared" si="4"/>
        <v/>
      </c>
      <c r="K27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7" s="140" t="str" cm="1">
        <f t="array" ref="M27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8" spans="1:13" x14ac:dyDescent="0.3">
      <c r="A278" s="8" t="str">
        <f>DataCollect[[#This Row],[I.D. Number ]]</f>
        <v/>
      </c>
      <c r="B278" s="8" t="str">
        <f>IF(Results[[#This Row],[I.D. Number ]]="","",DataCollect[[#This Row],[Category]])</f>
        <v/>
      </c>
      <c r="C278" s="8" t="str">
        <f>IF(Results[[#This Row],[I.D. Number ]]="","", DataCollect[[#This Row],[Type]])</f>
        <v/>
      </c>
      <c r="D278" s="8" t="str">
        <f>IF(Results[[#This Row],[I.D. Number ]]="","", DataCollect[[#This Row],[Description]])</f>
        <v/>
      </c>
      <c r="E278" s="11" t="str">
        <f>IF(Results[[#This Row],[I.D. Number ]]="","",IF(DataCollect[[#This Row],[Installation Year]]="","",(Results[[#This Row],[Life Expectancy]]+'1. Basic Information'!$F$7)))&amp;IF(DataCollect[[#This Row],[Year Estimated?]]="Yes","±5","")</f>
        <v/>
      </c>
      <c r="F278" s="11" t="str">
        <f>IF(Results[[#This Row],[I.D. Number ]]="","",IF(DataCollect[[#This Row],[Installation Year]]="","",(Results[[#This Row],[Life Expectancy]]+'1. Basic Information'!$F$7)))</f>
        <v/>
      </c>
      <c r="G278" s="74" t="str">
        <f>IF(Results[[#This Row],[I.D. Number ]]="","",(IF(LifeExpect[[#This Row],[ROUNDED]]-('1. Basic Information'!$F$7-DataCollect[[#This Row],[Installation Year]])&lt;0,0,LifeExpect[[#This Row],[ROUNDED]]-('1. Basic Information'!$F$7-DataCollect[[#This Row],[Installation Year]]))))</f>
        <v/>
      </c>
      <c r="H278" s="110" t="str">
        <f>IF(DataCollect[[#This Row],[Concerns]]="","",ConProb[[#This Row],[CoF]])</f>
        <v/>
      </c>
      <c r="I278" s="74" t="str">
        <f>IF(DataCollect[[#This Row],[Poor Reliability]]="","",ConProb[[#This Row],[PoF]])</f>
        <v/>
      </c>
      <c r="J278" s="110" t="str">
        <f t="shared" si="4"/>
        <v/>
      </c>
      <c r="K27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8" s="140" t="str" cm="1">
        <f t="array" ref="M27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79" spans="1:13" x14ac:dyDescent="0.3">
      <c r="A279" s="8" t="str">
        <f>DataCollect[[#This Row],[I.D. Number ]]</f>
        <v/>
      </c>
      <c r="B279" s="8" t="str">
        <f>IF(Results[[#This Row],[I.D. Number ]]="","",DataCollect[[#This Row],[Category]])</f>
        <v/>
      </c>
      <c r="C279" s="8" t="str">
        <f>IF(Results[[#This Row],[I.D. Number ]]="","", DataCollect[[#This Row],[Type]])</f>
        <v/>
      </c>
      <c r="D279" s="8" t="str">
        <f>IF(Results[[#This Row],[I.D. Number ]]="","", DataCollect[[#This Row],[Description]])</f>
        <v/>
      </c>
      <c r="E279" s="11" t="str">
        <f>IF(Results[[#This Row],[I.D. Number ]]="","",IF(DataCollect[[#This Row],[Installation Year]]="","",(Results[[#This Row],[Life Expectancy]]+'1. Basic Information'!$F$7)))&amp;IF(DataCollect[[#This Row],[Year Estimated?]]="Yes","±5","")</f>
        <v/>
      </c>
      <c r="F279" s="11" t="str">
        <f>IF(Results[[#This Row],[I.D. Number ]]="","",IF(DataCollect[[#This Row],[Installation Year]]="","",(Results[[#This Row],[Life Expectancy]]+'1. Basic Information'!$F$7)))</f>
        <v/>
      </c>
      <c r="G279" s="74" t="str">
        <f>IF(Results[[#This Row],[I.D. Number ]]="","",(IF(LifeExpect[[#This Row],[ROUNDED]]-('1. Basic Information'!$F$7-DataCollect[[#This Row],[Installation Year]])&lt;0,0,LifeExpect[[#This Row],[ROUNDED]]-('1. Basic Information'!$F$7-DataCollect[[#This Row],[Installation Year]]))))</f>
        <v/>
      </c>
      <c r="H279" s="110" t="str">
        <f>IF(DataCollect[[#This Row],[Concerns]]="","",ConProb[[#This Row],[CoF]])</f>
        <v/>
      </c>
      <c r="I279" s="74" t="str">
        <f>IF(DataCollect[[#This Row],[Poor Reliability]]="","",ConProb[[#This Row],[PoF]])</f>
        <v/>
      </c>
      <c r="J279" s="110" t="str">
        <f t="shared" si="4"/>
        <v/>
      </c>
      <c r="K27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7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79" s="140" t="str" cm="1">
        <f t="array" ref="M27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0" spans="1:13" x14ac:dyDescent="0.3">
      <c r="A280" s="8" t="str">
        <f>DataCollect[[#This Row],[I.D. Number ]]</f>
        <v/>
      </c>
      <c r="B280" s="8" t="str">
        <f>IF(Results[[#This Row],[I.D. Number ]]="","",DataCollect[[#This Row],[Category]])</f>
        <v/>
      </c>
      <c r="C280" s="8" t="str">
        <f>IF(Results[[#This Row],[I.D. Number ]]="","", DataCollect[[#This Row],[Type]])</f>
        <v/>
      </c>
      <c r="D280" s="8" t="str">
        <f>IF(Results[[#This Row],[I.D. Number ]]="","", DataCollect[[#This Row],[Description]])</f>
        <v/>
      </c>
      <c r="E280" s="11" t="str">
        <f>IF(Results[[#This Row],[I.D. Number ]]="","",IF(DataCollect[[#This Row],[Installation Year]]="","",(Results[[#This Row],[Life Expectancy]]+'1. Basic Information'!$F$7)))&amp;IF(DataCollect[[#This Row],[Year Estimated?]]="Yes","±5","")</f>
        <v/>
      </c>
      <c r="F280" s="11" t="str">
        <f>IF(Results[[#This Row],[I.D. Number ]]="","",IF(DataCollect[[#This Row],[Installation Year]]="","",(Results[[#This Row],[Life Expectancy]]+'1. Basic Information'!$F$7)))</f>
        <v/>
      </c>
      <c r="G280" s="74" t="str">
        <f>IF(Results[[#This Row],[I.D. Number ]]="","",(IF(LifeExpect[[#This Row],[ROUNDED]]-('1. Basic Information'!$F$7-DataCollect[[#This Row],[Installation Year]])&lt;0,0,LifeExpect[[#This Row],[ROUNDED]]-('1. Basic Information'!$F$7-DataCollect[[#This Row],[Installation Year]]))))</f>
        <v/>
      </c>
      <c r="H280" s="110" t="str">
        <f>IF(DataCollect[[#This Row],[Concerns]]="","",ConProb[[#This Row],[CoF]])</f>
        <v/>
      </c>
      <c r="I280" s="74" t="str">
        <f>IF(DataCollect[[#This Row],[Poor Reliability]]="","",ConProb[[#This Row],[PoF]])</f>
        <v/>
      </c>
      <c r="J280" s="110" t="str">
        <f t="shared" si="4"/>
        <v/>
      </c>
      <c r="K28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0" s="140" t="str" cm="1">
        <f t="array" ref="M28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1" spans="1:13" x14ac:dyDescent="0.3">
      <c r="A281" s="8" t="str">
        <f>DataCollect[[#This Row],[I.D. Number ]]</f>
        <v/>
      </c>
      <c r="B281" s="8" t="str">
        <f>IF(Results[[#This Row],[I.D. Number ]]="","",DataCollect[[#This Row],[Category]])</f>
        <v/>
      </c>
      <c r="C281" s="8" t="str">
        <f>IF(Results[[#This Row],[I.D. Number ]]="","", DataCollect[[#This Row],[Type]])</f>
        <v/>
      </c>
      <c r="D281" s="8" t="str">
        <f>IF(Results[[#This Row],[I.D. Number ]]="","", DataCollect[[#This Row],[Description]])</f>
        <v/>
      </c>
      <c r="E281" s="11" t="str">
        <f>IF(Results[[#This Row],[I.D. Number ]]="","",IF(DataCollect[[#This Row],[Installation Year]]="","",(Results[[#This Row],[Life Expectancy]]+'1. Basic Information'!$F$7)))&amp;IF(DataCollect[[#This Row],[Year Estimated?]]="Yes","±5","")</f>
        <v/>
      </c>
      <c r="F281" s="11" t="str">
        <f>IF(Results[[#This Row],[I.D. Number ]]="","",IF(DataCollect[[#This Row],[Installation Year]]="","",(Results[[#This Row],[Life Expectancy]]+'1. Basic Information'!$F$7)))</f>
        <v/>
      </c>
      <c r="G281" s="74" t="str">
        <f>IF(Results[[#This Row],[I.D. Number ]]="","",(IF(LifeExpect[[#This Row],[ROUNDED]]-('1. Basic Information'!$F$7-DataCollect[[#This Row],[Installation Year]])&lt;0,0,LifeExpect[[#This Row],[ROUNDED]]-('1. Basic Information'!$F$7-DataCollect[[#This Row],[Installation Year]]))))</f>
        <v/>
      </c>
      <c r="H281" s="110" t="str">
        <f>IF(DataCollect[[#This Row],[Concerns]]="","",ConProb[[#This Row],[CoF]])</f>
        <v/>
      </c>
      <c r="I281" s="74" t="str">
        <f>IF(DataCollect[[#This Row],[Poor Reliability]]="","",ConProb[[#This Row],[PoF]])</f>
        <v/>
      </c>
      <c r="J281" s="110" t="str">
        <f t="shared" si="4"/>
        <v/>
      </c>
      <c r="K28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1" s="140" t="str" cm="1">
        <f t="array" ref="M28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2" spans="1:13" x14ac:dyDescent="0.3">
      <c r="A282" s="8" t="str">
        <f>DataCollect[[#This Row],[I.D. Number ]]</f>
        <v/>
      </c>
      <c r="B282" s="8" t="str">
        <f>IF(Results[[#This Row],[I.D. Number ]]="","",DataCollect[[#This Row],[Category]])</f>
        <v/>
      </c>
      <c r="C282" s="8" t="str">
        <f>IF(Results[[#This Row],[I.D. Number ]]="","", DataCollect[[#This Row],[Type]])</f>
        <v/>
      </c>
      <c r="D282" s="8" t="str">
        <f>IF(Results[[#This Row],[I.D. Number ]]="","", DataCollect[[#This Row],[Description]])</f>
        <v/>
      </c>
      <c r="E282" s="11" t="str">
        <f>IF(Results[[#This Row],[I.D. Number ]]="","",IF(DataCollect[[#This Row],[Installation Year]]="","",(Results[[#This Row],[Life Expectancy]]+'1. Basic Information'!$F$7)))&amp;IF(DataCollect[[#This Row],[Year Estimated?]]="Yes","±5","")</f>
        <v/>
      </c>
      <c r="F282" s="11" t="str">
        <f>IF(Results[[#This Row],[I.D. Number ]]="","",IF(DataCollect[[#This Row],[Installation Year]]="","",(Results[[#This Row],[Life Expectancy]]+'1. Basic Information'!$F$7)))</f>
        <v/>
      </c>
      <c r="G282" s="74" t="str">
        <f>IF(Results[[#This Row],[I.D. Number ]]="","",(IF(LifeExpect[[#This Row],[ROUNDED]]-('1. Basic Information'!$F$7-DataCollect[[#This Row],[Installation Year]])&lt;0,0,LifeExpect[[#This Row],[ROUNDED]]-('1. Basic Information'!$F$7-DataCollect[[#This Row],[Installation Year]]))))</f>
        <v/>
      </c>
      <c r="H282" s="110" t="str">
        <f>IF(DataCollect[[#This Row],[Concerns]]="","",ConProb[[#This Row],[CoF]])</f>
        <v/>
      </c>
      <c r="I282" s="74" t="str">
        <f>IF(DataCollect[[#This Row],[Poor Reliability]]="","",ConProb[[#This Row],[PoF]])</f>
        <v/>
      </c>
      <c r="J282" s="110" t="str">
        <f t="shared" si="4"/>
        <v/>
      </c>
      <c r="K28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2" s="140" t="str" cm="1">
        <f t="array" ref="M28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3" spans="1:13" x14ac:dyDescent="0.3">
      <c r="A283" s="8" t="str">
        <f>DataCollect[[#This Row],[I.D. Number ]]</f>
        <v/>
      </c>
      <c r="B283" s="8" t="str">
        <f>IF(Results[[#This Row],[I.D. Number ]]="","",DataCollect[[#This Row],[Category]])</f>
        <v/>
      </c>
      <c r="C283" s="8" t="str">
        <f>IF(Results[[#This Row],[I.D. Number ]]="","", DataCollect[[#This Row],[Type]])</f>
        <v/>
      </c>
      <c r="D283" s="8" t="str">
        <f>IF(Results[[#This Row],[I.D. Number ]]="","", DataCollect[[#This Row],[Description]])</f>
        <v/>
      </c>
      <c r="E283" s="11" t="str">
        <f>IF(Results[[#This Row],[I.D. Number ]]="","",IF(DataCollect[[#This Row],[Installation Year]]="","",(Results[[#This Row],[Life Expectancy]]+'1. Basic Information'!$F$7)))&amp;IF(DataCollect[[#This Row],[Year Estimated?]]="Yes","±5","")</f>
        <v/>
      </c>
      <c r="F283" s="11" t="str">
        <f>IF(Results[[#This Row],[I.D. Number ]]="","",IF(DataCollect[[#This Row],[Installation Year]]="","",(Results[[#This Row],[Life Expectancy]]+'1. Basic Information'!$F$7)))</f>
        <v/>
      </c>
      <c r="G283" s="74" t="str">
        <f>IF(Results[[#This Row],[I.D. Number ]]="","",(IF(LifeExpect[[#This Row],[ROUNDED]]-('1. Basic Information'!$F$7-DataCollect[[#This Row],[Installation Year]])&lt;0,0,LifeExpect[[#This Row],[ROUNDED]]-('1. Basic Information'!$F$7-DataCollect[[#This Row],[Installation Year]]))))</f>
        <v/>
      </c>
      <c r="H283" s="110" t="str">
        <f>IF(DataCollect[[#This Row],[Concerns]]="","",ConProb[[#This Row],[CoF]])</f>
        <v/>
      </c>
      <c r="I283" s="74" t="str">
        <f>IF(DataCollect[[#This Row],[Poor Reliability]]="","",ConProb[[#This Row],[PoF]])</f>
        <v/>
      </c>
      <c r="J283" s="110" t="str">
        <f t="shared" si="4"/>
        <v/>
      </c>
      <c r="K28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3" s="140" t="str" cm="1">
        <f t="array" ref="M28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4" spans="1:13" x14ac:dyDescent="0.3">
      <c r="A284" s="8" t="str">
        <f>DataCollect[[#This Row],[I.D. Number ]]</f>
        <v/>
      </c>
      <c r="B284" s="8" t="str">
        <f>IF(Results[[#This Row],[I.D. Number ]]="","",DataCollect[[#This Row],[Category]])</f>
        <v/>
      </c>
      <c r="C284" s="8" t="str">
        <f>IF(Results[[#This Row],[I.D. Number ]]="","", DataCollect[[#This Row],[Type]])</f>
        <v/>
      </c>
      <c r="D284" s="8" t="str">
        <f>IF(Results[[#This Row],[I.D. Number ]]="","", DataCollect[[#This Row],[Description]])</f>
        <v/>
      </c>
      <c r="E284" s="11" t="str">
        <f>IF(Results[[#This Row],[I.D. Number ]]="","",IF(DataCollect[[#This Row],[Installation Year]]="","",(Results[[#This Row],[Life Expectancy]]+'1. Basic Information'!$F$7)))&amp;IF(DataCollect[[#This Row],[Year Estimated?]]="Yes","±5","")</f>
        <v/>
      </c>
      <c r="F284" s="11" t="str">
        <f>IF(Results[[#This Row],[I.D. Number ]]="","",IF(DataCollect[[#This Row],[Installation Year]]="","",(Results[[#This Row],[Life Expectancy]]+'1. Basic Information'!$F$7)))</f>
        <v/>
      </c>
      <c r="G284" s="74" t="str">
        <f>IF(Results[[#This Row],[I.D. Number ]]="","",(IF(LifeExpect[[#This Row],[ROUNDED]]-('1. Basic Information'!$F$7-DataCollect[[#This Row],[Installation Year]])&lt;0,0,LifeExpect[[#This Row],[ROUNDED]]-('1. Basic Information'!$F$7-DataCollect[[#This Row],[Installation Year]]))))</f>
        <v/>
      </c>
      <c r="H284" s="110" t="str">
        <f>IF(DataCollect[[#This Row],[Concerns]]="","",ConProb[[#This Row],[CoF]])</f>
        <v/>
      </c>
      <c r="I284" s="74" t="str">
        <f>IF(DataCollect[[#This Row],[Poor Reliability]]="","",ConProb[[#This Row],[PoF]])</f>
        <v/>
      </c>
      <c r="J284" s="110" t="str">
        <f t="shared" si="4"/>
        <v/>
      </c>
      <c r="K28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4" s="140" t="str" cm="1">
        <f t="array" ref="M28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5" spans="1:13" x14ac:dyDescent="0.3">
      <c r="A285" s="8" t="str">
        <f>DataCollect[[#This Row],[I.D. Number ]]</f>
        <v/>
      </c>
      <c r="B285" s="8" t="str">
        <f>IF(Results[[#This Row],[I.D. Number ]]="","",DataCollect[[#This Row],[Category]])</f>
        <v/>
      </c>
      <c r="C285" s="8" t="str">
        <f>IF(Results[[#This Row],[I.D. Number ]]="","", DataCollect[[#This Row],[Type]])</f>
        <v/>
      </c>
      <c r="D285" s="8" t="str">
        <f>IF(Results[[#This Row],[I.D. Number ]]="","", DataCollect[[#This Row],[Description]])</f>
        <v/>
      </c>
      <c r="E285" s="11" t="str">
        <f>IF(Results[[#This Row],[I.D. Number ]]="","",IF(DataCollect[[#This Row],[Installation Year]]="","",(Results[[#This Row],[Life Expectancy]]+'1. Basic Information'!$F$7)))&amp;IF(DataCollect[[#This Row],[Year Estimated?]]="Yes","±5","")</f>
        <v/>
      </c>
      <c r="F285" s="11" t="str">
        <f>IF(Results[[#This Row],[I.D. Number ]]="","",IF(DataCollect[[#This Row],[Installation Year]]="","",(Results[[#This Row],[Life Expectancy]]+'1. Basic Information'!$F$7)))</f>
        <v/>
      </c>
      <c r="G285" s="74" t="str">
        <f>IF(Results[[#This Row],[I.D. Number ]]="","",(IF(LifeExpect[[#This Row],[ROUNDED]]-('1. Basic Information'!$F$7-DataCollect[[#This Row],[Installation Year]])&lt;0,0,LifeExpect[[#This Row],[ROUNDED]]-('1. Basic Information'!$F$7-DataCollect[[#This Row],[Installation Year]]))))</f>
        <v/>
      </c>
      <c r="H285" s="110" t="str">
        <f>IF(DataCollect[[#This Row],[Concerns]]="","",ConProb[[#This Row],[CoF]])</f>
        <v/>
      </c>
      <c r="I285" s="74" t="str">
        <f>IF(DataCollect[[#This Row],[Poor Reliability]]="","",ConProb[[#This Row],[PoF]])</f>
        <v/>
      </c>
      <c r="J285" s="110" t="str">
        <f t="shared" si="4"/>
        <v/>
      </c>
      <c r="K28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5" s="140" t="str" cm="1">
        <f t="array" ref="M28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6" spans="1:13" x14ac:dyDescent="0.3">
      <c r="A286" s="8" t="str">
        <f>DataCollect[[#This Row],[I.D. Number ]]</f>
        <v/>
      </c>
      <c r="B286" s="8" t="str">
        <f>IF(Results[[#This Row],[I.D. Number ]]="","",DataCollect[[#This Row],[Category]])</f>
        <v/>
      </c>
      <c r="C286" s="8" t="str">
        <f>IF(Results[[#This Row],[I.D. Number ]]="","", DataCollect[[#This Row],[Type]])</f>
        <v/>
      </c>
      <c r="D286" s="8" t="str">
        <f>IF(Results[[#This Row],[I.D. Number ]]="","", DataCollect[[#This Row],[Description]])</f>
        <v/>
      </c>
      <c r="E286" s="11" t="str">
        <f>IF(Results[[#This Row],[I.D. Number ]]="","",IF(DataCollect[[#This Row],[Installation Year]]="","",(Results[[#This Row],[Life Expectancy]]+'1. Basic Information'!$F$7)))&amp;IF(DataCollect[[#This Row],[Year Estimated?]]="Yes","±5","")</f>
        <v/>
      </c>
      <c r="F286" s="11" t="str">
        <f>IF(Results[[#This Row],[I.D. Number ]]="","",IF(DataCollect[[#This Row],[Installation Year]]="","",(Results[[#This Row],[Life Expectancy]]+'1. Basic Information'!$F$7)))</f>
        <v/>
      </c>
      <c r="G286" s="74" t="str">
        <f>IF(Results[[#This Row],[I.D. Number ]]="","",(IF(LifeExpect[[#This Row],[ROUNDED]]-('1. Basic Information'!$F$7-DataCollect[[#This Row],[Installation Year]])&lt;0,0,LifeExpect[[#This Row],[ROUNDED]]-('1. Basic Information'!$F$7-DataCollect[[#This Row],[Installation Year]]))))</f>
        <v/>
      </c>
      <c r="H286" s="110" t="str">
        <f>IF(DataCollect[[#This Row],[Concerns]]="","",ConProb[[#This Row],[CoF]])</f>
        <v/>
      </c>
      <c r="I286" s="74" t="str">
        <f>IF(DataCollect[[#This Row],[Poor Reliability]]="","",ConProb[[#This Row],[PoF]])</f>
        <v/>
      </c>
      <c r="J286" s="110" t="str">
        <f t="shared" si="4"/>
        <v/>
      </c>
      <c r="K28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6" s="140" t="str" cm="1">
        <f t="array" ref="M28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7" spans="1:13" x14ac:dyDescent="0.3">
      <c r="A287" s="8" t="str">
        <f>DataCollect[[#This Row],[I.D. Number ]]</f>
        <v/>
      </c>
      <c r="B287" s="8" t="str">
        <f>IF(Results[[#This Row],[I.D. Number ]]="","",DataCollect[[#This Row],[Category]])</f>
        <v/>
      </c>
      <c r="C287" s="8" t="str">
        <f>IF(Results[[#This Row],[I.D. Number ]]="","", DataCollect[[#This Row],[Type]])</f>
        <v/>
      </c>
      <c r="D287" s="8" t="str">
        <f>IF(Results[[#This Row],[I.D. Number ]]="","", DataCollect[[#This Row],[Description]])</f>
        <v/>
      </c>
      <c r="E287" s="11" t="str">
        <f>IF(Results[[#This Row],[I.D. Number ]]="","",IF(DataCollect[[#This Row],[Installation Year]]="","",(Results[[#This Row],[Life Expectancy]]+'1. Basic Information'!$F$7)))&amp;IF(DataCollect[[#This Row],[Year Estimated?]]="Yes","±5","")</f>
        <v/>
      </c>
      <c r="F287" s="11" t="str">
        <f>IF(Results[[#This Row],[I.D. Number ]]="","",IF(DataCollect[[#This Row],[Installation Year]]="","",(Results[[#This Row],[Life Expectancy]]+'1. Basic Information'!$F$7)))</f>
        <v/>
      </c>
      <c r="G287" s="74" t="str">
        <f>IF(Results[[#This Row],[I.D. Number ]]="","",(IF(LifeExpect[[#This Row],[ROUNDED]]-('1. Basic Information'!$F$7-DataCollect[[#This Row],[Installation Year]])&lt;0,0,LifeExpect[[#This Row],[ROUNDED]]-('1. Basic Information'!$F$7-DataCollect[[#This Row],[Installation Year]]))))</f>
        <v/>
      </c>
      <c r="H287" s="110" t="str">
        <f>IF(DataCollect[[#This Row],[Concerns]]="","",ConProb[[#This Row],[CoF]])</f>
        <v/>
      </c>
      <c r="I287" s="74" t="str">
        <f>IF(DataCollect[[#This Row],[Poor Reliability]]="","",ConProb[[#This Row],[PoF]])</f>
        <v/>
      </c>
      <c r="J287" s="110" t="str">
        <f t="shared" si="4"/>
        <v/>
      </c>
      <c r="K28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7" s="140" t="str" cm="1">
        <f t="array" ref="M28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8" spans="1:13" x14ac:dyDescent="0.3">
      <c r="A288" s="8" t="str">
        <f>DataCollect[[#This Row],[I.D. Number ]]</f>
        <v/>
      </c>
      <c r="B288" s="8" t="str">
        <f>IF(Results[[#This Row],[I.D. Number ]]="","",DataCollect[[#This Row],[Category]])</f>
        <v/>
      </c>
      <c r="C288" s="8" t="str">
        <f>IF(Results[[#This Row],[I.D. Number ]]="","", DataCollect[[#This Row],[Type]])</f>
        <v/>
      </c>
      <c r="D288" s="8" t="str">
        <f>IF(Results[[#This Row],[I.D. Number ]]="","", DataCollect[[#This Row],[Description]])</f>
        <v/>
      </c>
      <c r="E288" s="11" t="str">
        <f>IF(Results[[#This Row],[I.D. Number ]]="","",IF(DataCollect[[#This Row],[Installation Year]]="","",(Results[[#This Row],[Life Expectancy]]+'1. Basic Information'!$F$7)))&amp;IF(DataCollect[[#This Row],[Year Estimated?]]="Yes","±5","")</f>
        <v/>
      </c>
      <c r="F288" s="11" t="str">
        <f>IF(Results[[#This Row],[I.D. Number ]]="","",IF(DataCollect[[#This Row],[Installation Year]]="","",(Results[[#This Row],[Life Expectancy]]+'1. Basic Information'!$F$7)))</f>
        <v/>
      </c>
      <c r="G288" s="74" t="str">
        <f>IF(Results[[#This Row],[I.D. Number ]]="","",(IF(LifeExpect[[#This Row],[ROUNDED]]-('1. Basic Information'!$F$7-DataCollect[[#This Row],[Installation Year]])&lt;0,0,LifeExpect[[#This Row],[ROUNDED]]-('1. Basic Information'!$F$7-DataCollect[[#This Row],[Installation Year]]))))</f>
        <v/>
      </c>
      <c r="H288" s="110" t="str">
        <f>IF(DataCollect[[#This Row],[Concerns]]="","",ConProb[[#This Row],[CoF]])</f>
        <v/>
      </c>
      <c r="I288" s="74" t="str">
        <f>IF(DataCollect[[#This Row],[Poor Reliability]]="","",ConProb[[#This Row],[PoF]])</f>
        <v/>
      </c>
      <c r="J288" s="110" t="str">
        <f t="shared" si="4"/>
        <v/>
      </c>
      <c r="K28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8" s="140" t="str" cm="1">
        <f t="array" ref="M28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89" spans="1:13" x14ac:dyDescent="0.3">
      <c r="A289" s="8" t="str">
        <f>DataCollect[[#This Row],[I.D. Number ]]</f>
        <v/>
      </c>
      <c r="B289" s="8" t="str">
        <f>IF(Results[[#This Row],[I.D. Number ]]="","",DataCollect[[#This Row],[Category]])</f>
        <v/>
      </c>
      <c r="C289" s="8" t="str">
        <f>IF(Results[[#This Row],[I.D. Number ]]="","", DataCollect[[#This Row],[Type]])</f>
        <v/>
      </c>
      <c r="D289" s="8" t="str">
        <f>IF(Results[[#This Row],[I.D. Number ]]="","", DataCollect[[#This Row],[Description]])</f>
        <v/>
      </c>
      <c r="E289" s="11" t="str">
        <f>IF(Results[[#This Row],[I.D. Number ]]="","",IF(DataCollect[[#This Row],[Installation Year]]="","",(Results[[#This Row],[Life Expectancy]]+'1. Basic Information'!$F$7)))&amp;IF(DataCollect[[#This Row],[Year Estimated?]]="Yes","±5","")</f>
        <v/>
      </c>
      <c r="F289" s="11" t="str">
        <f>IF(Results[[#This Row],[I.D. Number ]]="","",IF(DataCollect[[#This Row],[Installation Year]]="","",(Results[[#This Row],[Life Expectancy]]+'1. Basic Information'!$F$7)))</f>
        <v/>
      </c>
      <c r="G289" s="74" t="str">
        <f>IF(Results[[#This Row],[I.D. Number ]]="","",(IF(LifeExpect[[#This Row],[ROUNDED]]-('1. Basic Information'!$F$7-DataCollect[[#This Row],[Installation Year]])&lt;0,0,LifeExpect[[#This Row],[ROUNDED]]-('1. Basic Information'!$F$7-DataCollect[[#This Row],[Installation Year]]))))</f>
        <v/>
      </c>
      <c r="H289" s="110" t="str">
        <f>IF(DataCollect[[#This Row],[Concerns]]="","",ConProb[[#This Row],[CoF]])</f>
        <v/>
      </c>
      <c r="I289" s="74" t="str">
        <f>IF(DataCollect[[#This Row],[Poor Reliability]]="","",ConProb[[#This Row],[PoF]])</f>
        <v/>
      </c>
      <c r="J289" s="110" t="str">
        <f t="shared" si="4"/>
        <v/>
      </c>
      <c r="K28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8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89" s="140" t="str" cm="1">
        <f t="array" ref="M28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0" spans="1:13" x14ac:dyDescent="0.3">
      <c r="A290" s="8" t="str">
        <f>DataCollect[[#This Row],[I.D. Number ]]</f>
        <v/>
      </c>
      <c r="B290" s="8" t="str">
        <f>IF(Results[[#This Row],[I.D. Number ]]="","",DataCollect[[#This Row],[Category]])</f>
        <v/>
      </c>
      <c r="C290" s="8" t="str">
        <f>IF(Results[[#This Row],[I.D. Number ]]="","", DataCollect[[#This Row],[Type]])</f>
        <v/>
      </c>
      <c r="D290" s="8" t="str">
        <f>IF(Results[[#This Row],[I.D. Number ]]="","", DataCollect[[#This Row],[Description]])</f>
        <v/>
      </c>
      <c r="E290" s="11" t="str">
        <f>IF(Results[[#This Row],[I.D. Number ]]="","",IF(DataCollect[[#This Row],[Installation Year]]="","",(Results[[#This Row],[Life Expectancy]]+'1. Basic Information'!$F$7)))&amp;IF(DataCollect[[#This Row],[Year Estimated?]]="Yes","±5","")</f>
        <v/>
      </c>
      <c r="F290" s="11" t="str">
        <f>IF(Results[[#This Row],[I.D. Number ]]="","",IF(DataCollect[[#This Row],[Installation Year]]="","",(Results[[#This Row],[Life Expectancy]]+'1. Basic Information'!$F$7)))</f>
        <v/>
      </c>
      <c r="G290" s="74" t="str">
        <f>IF(Results[[#This Row],[I.D. Number ]]="","",(IF(LifeExpect[[#This Row],[ROUNDED]]-('1. Basic Information'!$F$7-DataCollect[[#This Row],[Installation Year]])&lt;0,0,LifeExpect[[#This Row],[ROUNDED]]-('1. Basic Information'!$F$7-DataCollect[[#This Row],[Installation Year]]))))</f>
        <v/>
      </c>
      <c r="H290" s="110" t="str">
        <f>IF(DataCollect[[#This Row],[Concerns]]="","",ConProb[[#This Row],[CoF]])</f>
        <v/>
      </c>
      <c r="I290" s="74" t="str">
        <f>IF(DataCollect[[#This Row],[Poor Reliability]]="","",ConProb[[#This Row],[PoF]])</f>
        <v/>
      </c>
      <c r="J290" s="110" t="str">
        <f t="shared" si="4"/>
        <v/>
      </c>
      <c r="K29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0" s="140" t="str" cm="1">
        <f t="array" ref="M29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1" spans="1:13" x14ac:dyDescent="0.3">
      <c r="A291" s="8" t="str">
        <f>DataCollect[[#This Row],[I.D. Number ]]</f>
        <v/>
      </c>
      <c r="B291" s="8" t="str">
        <f>IF(Results[[#This Row],[I.D. Number ]]="","",DataCollect[[#This Row],[Category]])</f>
        <v/>
      </c>
      <c r="C291" s="8" t="str">
        <f>IF(Results[[#This Row],[I.D. Number ]]="","", DataCollect[[#This Row],[Type]])</f>
        <v/>
      </c>
      <c r="D291" s="8" t="str">
        <f>IF(Results[[#This Row],[I.D. Number ]]="","", DataCollect[[#This Row],[Description]])</f>
        <v/>
      </c>
      <c r="E291" s="11" t="str">
        <f>IF(Results[[#This Row],[I.D. Number ]]="","",IF(DataCollect[[#This Row],[Installation Year]]="","",(Results[[#This Row],[Life Expectancy]]+'1. Basic Information'!$F$7)))&amp;IF(DataCollect[[#This Row],[Year Estimated?]]="Yes","±5","")</f>
        <v/>
      </c>
      <c r="F291" s="11" t="str">
        <f>IF(Results[[#This Row],[I.D. Number ]]="","",IF(DataCollect[[#This Row],[Installation Year]]="","",(Results[[#This Row],[Life Expectancy]]+'1. Basic Information'!$F$7)))</f>
        <v/>
      </c>
      <c r="G291" s="74" t="str">
        <f>IF(Results[[#This Row],[I.D. Number ]]="","",(IF(LifeExpect[[#This Row],[ROUNDED]]-('1. Basic Information'!$F$7-DataCollect[[#This Row],[Installation Year]])&lt;0,0,LifeExpect[[#This Row],[ROUNDED]]-('1. Basic Information'!$F$7-DataCollect[[#This Row],[Installation Year]]))))</f>
        <v/>
      </c>
      <c r="H291" s="110" t="str">
        <f>IF(DataCollect[[#This Row],[Concerns]]="","",ConProb[[#This Row],[CoF]])</f>
        <v/>
      </c>
      <c r="I291" s="74" t="str">
        <f>IF(DataCollect[[#This Row],[Poor Reliability]]="","",ConProb[[#This Row],[PoF]])</f>
        <v/>
      </c>
      <c r="J291" s="110" t="str">
        <f t="shared" si="4"/>
        <v/>
      </c>
      <c r="K29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1" s="140" t="str" cm="1">
        <f t="array" ref="M29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2" spans="1:13" x14ac:dyDescent="0.3">
      <c r="A292" s="8" t="str">
        <f>DataCollect[[#This Row],[I.D. Number ]]</f>
        <v/>
      </c>
      <c r="B292" s="8" t="str">
        <f>IF(Results[[#This Row],[I.D. Number ]]="","",DataCollect[[#This Row],[Category]])</f>
        <v/>
      </c>
      <c r="C292" s="8" t="str">
        <f>IF(Results[[#This Row],[I.D. Number ]]="","", DataCollect[[#This Row],[Type]])</f>
        <v/>
      </c>
      <c r="D292" s="8" t="str">
        <f>IF(Results[[#This Row],[I.D. Number ]]="","", DataCollect[[#This Row],[Description]])</f>
        <v/>
      </c>
      <c r="E292" s="11" t="str">
        <f>IF(Results[[#This Row],[I.D. Number ]]="","",IF(DataCollect[[#This Row],[Installation Year]]="","",(Results[[#This Row],[Life Expectancy]]+'1. Basic Information'!$F$7)))&amp;IF(DataCollect[[#This Row],[Year Estimated?]]="Yes","±5","")</f>
        <v/>
      </c>
      <c r="F292" s="11" t="str">
        <f>IF(Results[[#This Row],[I.D. Number ]]="","",IF(DataCollect[[#This Row],[Installation Year]]="","",(Results[[#This Row],[Life Expectancy]]+'1. Basic Information'!$F$7)))</f>
        <v/>
      </c>
      <c r="G292" s="74" t="str">
        <f>IF(Results[[#This Row],[I.D. Number ]]="","",(IF(LifeExpect[[#This Row],[ROUNDED]]-('1. Basic Information'!$F$7-DataCollect[[#This Row],[Installation Year]])&lt;0,0,LifeExpect[[#This Row],[ROUNDED]]-('1. Basic Information'!$F$7-DataCollect[[#This Row],[Installation Year]]))))</f>
        <v/>
      </c>
      <c r="H292" s="110" t="str">
        <f>IF(DataCollect[[#This Row],[Concerns]]="","",ConProb[[#This Row],[CoF]])</f>
        <v/>
      </c>
      <c r="I292" s="74" t="str">
        <f>IF(DataCollect[[#This Row],[Poor Reliability]]="","",ConProb[[#This Row],[PoF]])</f>
        <v/>
      </c>
      <c r="J292" s="110" t="str">
        <f t="shared" si="4"/>
        <v/>
      </c>
      <c r="K29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2" s="140" t="str" cm="1">
        <f t="array" ref="M29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3" spans="1:13" x14ac:dyDescent="0.3">
      <c r="A293" s="8" t="str">
        <f>DataCollect[[#This Row],[I.D. Number ]]</f>
        <v/>
      </c>
      <c r="B293" s="8" t="str">
        <f>IF(Results[[#This Row],[I.D. Number ]]="","",DataCollect[[#This Row],[Category]])</f>
        <v/>
      </c>
      <c r="C293" s="8" t="str">
        <f>IF(Results[[#This Row],[I.D. Number ]]="","", DataCollect[[#This Row],[Type]])</f>
        <v/>
      </c>
      <c r="D293" s="8" t="str">
        <f>IF(Results[[#This Row],[I.D. Number ]]="","", DataCollect[[#This Row],[Description]])</f>
        <v/>
      </c>
      <c r="E293" s="11" t="str">
        <f>IF(Results[[#This Row],[I.D. Number ]]="","",IF(DataCollect[[#This Row],[Installation Year]]="","",(Results[[#This Row],[Life Expectancy]]+'1. Basic Information'!$F$7)))&amp;IF(DataCollect[[#This Row],[Year Estimated?]]="Yes","±5","")</f>
        <v/>
      </c>
      <c r="F293" s="11" t="str">
        <f>IF(Results[[#This Row],[I.D. Number ]]="","",IF(DataCollect[[#This Row],[Installation Year]]="","",(Results[[#This Row],[Life Expectancy]]+'1. Basic Information'!$F$7)))</f>
        <v/>
      </c>
      <c r="G293" s="74" t="str">
        <f>IF(Results[[#This Row],[I.D. Number ]]="","",(IF(LifeExpect[[#This Row],[ROUNDED]]-('1. Basic Information'!$F$7-DataCollect[[#This Row],[Installation Year]])&lt;0,0,LifeExpect[[#This Row],[ROUNDED]]-('1. Basic Information'!$F$7-DataCollect[[#This Row],[Installation Year]]))))</f>
        <v/>
      </c>
      <c r="H293" s="110" t="str">
        <f>IF(DataCollect[[#This Row],[Concerns]]="","",ConProb[[#This Row],[CoF]])</f>
        <v/>
      </c>
      <c r="I293" s="74" t="str">
        <f>IF(DataCollect[[#This Row],[Poor Reliability]]="","",ConProb[[#This Row],[PoF]])</f>
        <v/>
      </c>
      <c r="J293" s="110" t="str">
        <f t="shared" si="4"/>
        <v/>
      </c>
      <c r="K29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3" s="140" t="str" cm="1">
        <f t="array" ref="M29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4" spans="1:13" x14ac:dyDescent="0.3">
      <c r="A294" s="8" t="str">
        <f>DataCollect[[#This Row],[I.D. Number ]]</f>
        <v/>
      </c>
      <c r="B294" s="8" t="str">
        <f>IF(Results[[#This Row],[I.D. Number ]]="","",DataCollect[[#This Row],[Category]])</f>
        <v/>
      </c>
      <c r="C294" s="8" t="str">
        <f>IF(Results[[#This Row],[I.D. Number ]]="","", DataCollect[[#This Row],[Type]])</f>
        <v/>
      </c>
      <c r="D294" s="8" t="str">
        <f>IF(Results[[#This Row],[I.D. Number ]]="","", DataCollect[[#This Row],[Description]])</f>
        <v/>
      </c>
      <c r="E294" s="11" t="str">
        <f>IF(Results[[#This Row],[I.D. Number ]]="","",IF(DataCollect[[#This Row],[Installation Year]]="","",(Results[[#This Row],[Life Expectancy]]+'1. Basic Information'!$F$7)))&amp;IF(DataCollect[[#This Row],[Year Estimated?]]="Yes","±5","")</f>
        <v/>
      </c>
      <c r="F294" s="11" t="str">
        <f>IF(Results[[#This Row],[I.D. Number ]]="","",IF(DataCollect[[#This Row],[Installation Year]]="","",(Results[[#This Row],[Life Expectancy]]+'1. Basic Information'!$F$7)))</f>
        <v/>
      </c>
      <c r="G294" s="74" t="str">
        <f>IF(Results[[#This Row],[I.D. Number ]]="","",(IF(LifeExpect[[#This Row],[ROUNDED]]-('1. Basic Information'!$F$7-DataCollect[[#This Row],[Installation Year]])&lt;0,0,LifeExpect[[#This Row],[ROUNDED]]-('1. Basic Information'!$F$7-DataCollect[[#This Row],[Installation Year]]))))</f>
        <v/>
      </c>
      <c r="H294" s="110" t="str">
        <f>IF(DataCollect[[#This Row],[Concerns]]="","",ConProb[[#This Row],[CoF]])</f>
        <v/>
      </c>
      <c r="I294" s="74" t="str">
        <f>IF(DataCollect[[#This Row],[Poor Reliability]]="","",ConProb[[#This Row],[PoF]])</f>
        <v/>
      </c>
      <c r="J294" s="110" t="str">
        <f t="shared" si="4"/>
        <v/>
      </c>
      <c r="K294"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4"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4" s="140" t="str" cm="1">
        <f t="array" ref="M294">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5" spans="1:13" x14ac:dyDescent="0.3">
      <c r="A295" s="8" t="str">
        <f>DataCollect[[#This Row],[I.D. Number ]]</f>
        <v/>
      </c>
      <c r="B295" s="8" t="str">
        <f>IF(Results[[#This Row],[I.D. Number ]]="","",DataCollect[[#This Row],[Category]])</f>
        <v/>
      </c>
      <c r="C295" s="8" t="str">
        <f>IF(Results[[#This Row],[I.D. Number ]]="","", DataCollect[[#This Row],[Type]])</f>
        <v/>
      </c>
      <c r="D295" s="8" t="str">
        <f>IF(Results[[#This Row],[I.D. Number ]]="","", DataCollect[[#This Row],[Description]])</f>
        <v/>
      </c>
      <c r="E295" s="11" t="str">
        <f>IF(Results[[#This Row],[I.D. Number ]]="","",IF(DataCollect[[#This Row],[Installation Year]]="","",(Results[[#This Row],[Life Expectancy]]+'1. Basic Information'!$F$7)))&amp;IF(DataCollect[[#This Row],[Year Estimated?]]="Yes","±5","")</f>
        <v/>
      </c>
      <c r="F295" s="11" t="str">
        <f>IF(Results[[#This Row],[I.D. Number ]]="","",IF(DataCollect[[#This Row],[Installation Year]]="","",(Results[[#This Row],[Life Expectancy]]+'1. Basic Information'!$F$7)))</f>
        <v/>
      </c>
      <c r="G295" s="74" t="str">
        <f>IF(Results[[#This Row],[I.D. Number ]]="","",(IF(LifeExpect[[#This Row],[ROUNDED]]-('1. Basic Information'!$F$7-DataCollect[[#This Row],[Installation Year]])&lt;0,0,LifeExpect[[#This Row],[ROUNDED]]-('1. Basic Information'!$F$7-DataCollect[[#This Row],[Installation Year]]))))</f>
        <v/>
      </c>
      <c r="H295" s="110" t="str">
        <f>IF(DataCollect[[#This Row],[Concerns]]="","",ConProb[[#This Row],[CoF]])</f>
        <v/>
      </c>
      <c r="I295" s="74" t="str">
        <f>IF(DataCollect[[#This Row],[Poor Reliability]]="","",ConProb[[#This Row],[PoF]])</f>
        <v/>
      </c>
      <c r="J295" s="110" t="str">
        <f t="shared" si="4"/>
        <v/>
      </c>
      <c r="K295"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5"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5" s="140" t="str" cm="1">
        <f t="array" ref="M295">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6" spans="1:13" x14ac:dyDescent="0.3">
      <c r="A296" s="8" t="str">
        <f>DataCollect[[#This Row],[I.D. Number ]]</f>
        <v/>
      </c>
      <c r="B296" s="8" t="str">
        <f>IF(Results[[#This Row],[I.D. Number ]]="","",DataCollect[[#This Row],[Category]])</f>
        <v/>
      </c>
      <c r="C296" s="8" t="str">
        <f>IF(Results[[#This Row],[I.D. Number ]]="","", DataCollect[[#This Row],[Type]])</f>
        <v/>
      </c>
      <c r="D296" s="8" t="str">
        <f>IF(Results[[#This Row],[I.D. Number ]]="","", DataCollect[[#This Row],[Description]])</f>
        <v/>
      </c>
      <c r="E296" s="11" t="str">
        <f>IF(Results[[#This Row],[I.D. Number ]]="","",IF(DataCollect[[#This Row],[Installation Year]]="","",(Results[[#This Row],[Life Expectancy]]+'1. Basic Information'!$F$7)))&amp;IF(DataCollect[[#This Row],[Year Estimated?]]="Yes","±5","")</f>
        <v/>
      </c>
      <c r="F296" s="11" t="str">
        <f>IF(Results[[#This Row],[I.D. Number ]]="","",IF(DataCollect[[#This Row],[Installation Year]]="","",(Results[[#This Row],[Life Expectancy]]+'1. Basic Information'!$F$7)))</f>
        <v/>
      </c>
      <c r="G296" s="74" t="str">
        <f>IF(Results[[#This Row],[I.D. Number ]]="","",(IF(LifeExpect[[#This Row],[ROUNDED]]-('1. Basic Information'!$F$7-DataCollect[[#This Row],[Installation Year]])&lt;0,0,LifeExpect[[#This Row],[ROUNDED]]-('1. Basic Information'!$F$7-DataCollect[[#This Row],[Installation Year]]))))</f>
        <v/>
      </c>
      <c r="H296" s="110" t="str">
        <f>IF(DataCollect[[#This Row],[Concerns]]="","",ConProb[[#This Row],[CoF]])</f>
        <v/>
      </c>
      <c r="I296" s="74" t="str">
        <f>IF(DataCollect[[#This Row],[Poor Reliability]]="","",ConProb[[#This Row],[PoF]])</f>
        <v/>
      </c>
      <c r="J296" s="110" t="str">
        <f t="shared" si="4"/>
        <v/>
      </c>
      <c r="K296"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6"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6" s="140" t="str" cm="1">
        <f t="array" ref="M296">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7" spans="1:13" x14ac:dyDescent="0.3">
      <c r="A297" s="8" t="str">
        <f>DataCollect[[#This Row],[I.D. Number ]]</f>
        <v/>
      </c>
      <c r="B297" s="8" t="str">
        <f>IF(Results[[#This Row],[I.D. Number ]]="","",DataCollect[[#This Row],[Category]])</f>
        <v/>
      </c>
      <c r="C297" s="8" t="str">
        <f>IF(Results[[#This Row],[I.D. Number ]]="","", DataCollect[[#This Row],[Type]])</f>
        <v/>
      </c>
      <c r="D297" s="8" t="str">
        <f>IF(Results[[#This Row],[I.D. Number ]]="","", DataCollect[[#This Row],[Description]])</f>
        <v/>
      </c>
      <c r="E297" s="11" t="str">
        <f>IF(Results[[#This Row],[I.D. Number ]]="","",IF(DataCollect[[#This Row],[Installation Year]]="","",(Results[[#This Row],[Life Expectancy]]+'1. Basic Information'!$F$7)))&amp;IF(DataCollect[[#This Row],[Year Estimated?]]="Yes","±5","")</f>
        <v/>
      </c>
      <c r="F297" s="11" t="str">
        <f>IF(Results[[#This Row],[I.D. Number ]]="","",IF(DataCollect[[#This Row],[Installation Year]]="","",(Results[[#This Row],[Life Expectancy]]+'1. Basic Information'!$F$7)))</f>
        <v/>
      </c>
      <c r="G297" s="74" t="str">
        <f>IF(Results[[#This Row],[I.D. Number ]]="","",(IF(LifeExpect[[#This Row],[ROUNDED]]-('1. Basic Information'!$F$7-DataCollect[[#This Row],[Installation Year]])&lt;0,0,LifeExpect[[#This Row],[ROUNDED]]-('1. Basic Information'!$F$7-DataCollect[[#This Row],[Installation Year]]))))</f>
        <v/>
      </c>
      <c r="H297" s="110" t="str">
        <f>IF(DataCollect[[#This Row],[Concerns]]="","",ConProb[[#This Row],[CoF]])</f>
        <v/>
      </c>
      <c r="I297" s="74" t="str">
        <f>IF(DataCollect[[#This Row],[Poor Reliability]]="","",ConProb[[#This Row],[PoF]])</f>
        <v/>
      </c>
      <c r="J297" s="110" t="str">
        <f t="shared" si="4"/>
        <v/>
      </c>
      <c r="K297"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7"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7" s="140" t="str" cm="1">
        <f t="array" ref="M297">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8" spans="1:13" x14ac:dyDescent="0.3">
      <c r="A298" s="8" t="str">
        <f>DataCollect[[#This Row],[I.D. Number ]]</f>
        <v/>
      </c>
      <c r="B298" s="8" t="str">
        <f>IF(Results[[#This Row],[I.D. Number ]]="","",DataCollect[[#This Row],[Category]])</f>
        <v/>
      </c>
      <c r="C298" s="8" t="str">
        <f>IF(Results[[#This Row],[I.D. Number ]]="","", DataCollect[[#This Row],[Type]])</f>
        <v/>
      </c>
      <c r="D298" s="8" t="str">
        <f>IF(Results[[#This Row],[I.D. Number ]]="","", DataCollect[[#This Row],[Description]])</f>
        <v/>
      </c>
      <c r="E298" s="11" t="str">
        <f>IF(Results[[#This Row],[I.D. Number ]]="","",IF(DataCollect[[#This Row],[Installation Year]]="","",(Results[[#This Row],[Life Expectancy]]+'1. Basic Information'!$F$7)))&amp;IF(DataCollect[[#This Row],[Year Estimated?]]="Yes","±5","")</f>
        <v/>
      </c>
      <c r="F298" s="11" t="str">
        <f>IF(Results[[#This Row],[I.D. Number ]]="","",IF(DataCollect[[#This Row],[Installation Year]]="","",(Results[[#This Row],[Life Expectancy]]+'1. Basic Information'!$F$7)))</f>
        <v/>
      </c>
      <c r="G298" s="74" t="str">
        <f>IF(Results[[#This Row],[I.D. Number ]]="","",(IF(LifeExpect[[#This Row],[ROUNDED]]-('1. Basic Information'!$F$7-DataCollect[[#This Row],[Installation Year]])&lt;0,0,LifeExpect[[#This Row],[ROUNDED]]-('1. Basic Information'!$F$7-DataCollect[[#This Row],[Installation Year]]))))</f>
        <v/>
      </c>
      <c r="H298" s="110" t="str">
        <f>IF(DataCollect[[#This Row],[Concerns]]="","",ConProb[[#This Row],[CoF]])</f>
        <v/>
      </c>
      <c r="I298" s="74" t="str">
        <f>IF(DataCollect[[#This Row],[Poor Reliability]]="","",ConProb[[#This Row],[PoF]])</f>
        <v/>
      </c>
      <c r="J298" s="110" t="str">
        <f t="shared" si="4"/>
        <v/>
      </c>
      <c r="K298"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8"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8" s="140" t="str" cm="1">
        <f t="array" ref="M298">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299" spans="1:13" x14ac:dyDescent="0.3">
      <c r="A299" s="8" t="str">
        <f>DataCollect[[#This Row],[I.D. Number ]]</f>
        <v/>
      </c>
      <c r="B299" s="8" t="str">
        <f>IF(Results[[#This Row],[I.D. Number ]]="","",DataCollect[[#This Row],[Category]])</f>
        <v/>
      </c>
      <c r="C299" s="8" t="str">
        <f>IF(Results[[#This Row],[I.D. Number ]]="","", DataCollect[[#This Row],[Type]])</f>
        <v/>
      </c>
      <c r="D299" s="8" t="str">
        <f>IF(Results[[#This Row],[I.D. Number ]]="","", DataCollect[[#This Row],[Description]])</f>
        <v/>
      </c>
      <c r="E299" s="11" t="str">
        <f>IF(Results[[#This Row],[I.D. Number ]]="","",IF(DataCollect[[#This Row],[Installation Year]]="","",(Results[[#This Row],[Life Expectancy]]+'1. Basic Information'!$F$7)))&amp;IF(DataCollect[[#This Row],[Year Estimated?]]="Yes","±5","")</f>
        <v/>
      </c>
      <c r="F299" s="11" t="str">
        <f>IF(Results[[#This Row],[I.D. Number ]]="","",IF(DataCollect[[#This Row],[Installation Year]]="","",(Results[[#This Row],[Life Expectancy]]+'1. Basic Information'!$F$7)))</f>
        <v/>
      </c>
      <c r="G299" s="74" t="str">
        <f>IF(Results[[#This Row],[I.D. Number ]]="","",(IF(LifeExpect[[#This Row],[ROUNDED]]-('1. Basic Information'!$F$7-DataCollect[[#This Row],[Installation Year]])&lt;0,0,LifeExpect[[#This Row],[ROUNDED]]-('1. Basic Information'!$F$7-DataCollect[[#This Row],[Installation Year]]))))</f>
        <v/>
      </c>
      <c r="H299" s="110" t="str">
        <f>IF(DataCollect[[#This Row],[Concerns]]="","",ConProb[[#This Row],[CoF]])</f>
        <v/>
      </c>
      <c r="I299" s="74" t="str">
        <f>IF(DataCollect[[#This Row],[Poor Reliability]]="","",ConProb[[#This Row],[PoF]])</f>
        <v/>
      </c>
      <c r="J299" s="110" t="str">
        <f t="shared" si="4"/>
        <v/>
      </c>
      <c r="K299"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299"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299" s="140" t="str" cm="1">
        <f t="array" ref="M299">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00" spans="1:13" x14ac:dyDescent="0.3">
      <c r="A300" s="8" t="str">
        <f>DataCollect[[#This Row],[I.D. Number ]]</f>
        <v/>
      </c>
      <c r="B300" s="8" t="str">
        <f>IF(Results[[#This Row],[I.D. Number ]]="","",DataCollect[[#This Row],[Category]])</f>
        <v/>
      </c>
      <c r="C300" s="8" t="str">
        <f>IF(Results[[#This Row],[I.D. Number ]]="","", DataCollect[[#This Row],[Type]])</f>
        <v/>
      </c>
      <c r="D300" s="8" t="str">
        <f>IF(Results[[#This Row],[I.D. Number ]]="","", DataCollect[[#This Row],[Description]])</f>
        <v/>
      </c>
      <c r="E300" s="11" t="str">
        <f>IF(Results[[#This Row],[I.D. Number ]]="","",IF(DataCollect[[#This Row],[Installation Year]]="","",(Results[[#This Row],[Life Expectancy]]+'1. Basic Information'!$F$7)))&amp;IF(DataCollect[[#This Row],[Year Estimated?]]="Yes","±5","")</f>
        <v/>
      </c>
      <c r="F300" s="11" t="str">
        <f>IF(Results[[#This Row],[I.D. Number ]]="","",IF(DataCollect[[#This Row],[Installation Year]]="","",(Results[[#This Row],[Life Expectancy]]+'1. Basic Information'!$F$7)))</f>
        <v/>
      </c>
      <c r="G300" s="74" t="str">
        <f>IF(Results[[#This Row],[I.D. Number ]]="","",(IF(LifeExpect[[#This Row],[ROUNDED]]-('1. Basic Information'!$F$7-DataCollect[[#This Row],[Installation Year]])&lt;0,0,LifeExpect[[#This Row],[ROUNDED]]-('1. Basic Information'!$F$7-DataCollect[[#This Row],[Installation Year]]))))</f>
        <v/>
      </c>
      <c r="H300" s="110" t="str">
        <f>IF(DataCollect[[#This Row],[Concerns]]="","",ConProb[[#This Row],[CoF]])</f>
        <v/>
      </c>
      <c r="I300" s="74" t="str">
        <f>IF(DataCollect[[#This Row],[Poor Reliability]]="","",ConProb[[#This Row],[PoF]])</f>
        <v/>
      </c>
      <c r="J300" s="110" t="str">
        <f t="shared" si="4"/>
        <v/>
      </c>
      <c r="K300"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00"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00" s="140" t="str" cm="1">
        <f t="array" ref="M300">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01" spans="1:13" x14ac:dyDescent="0.3">
      <c r="A301" s="8" t="str">
        <f>DataCollect[[#This Row],[I.D. Number ]]</f>
        <v/>
      </c>
      <c r="B301" s="8" t="str">
        <f>IF(Results[[#This Row],[I.D. Number ]]="","",DataCollect[[#This Row],[Category]])</f>
        <v/>
      </c>
      <c r="C301" s="8" t="str">
        <f>IF(Results[[#This Row],[I.D. Number ]]="","", DataCollect[[#This Row],[Type]])</f>
        <v/>
      </c>
      <c r="D301" s="8" t="str">
        <f>IF(Results[[#This Row],[I.D. Number ]]="","", DataCollect[[#This Row],[Description]])</f>
        <v/>
      </c>
      <c r="E301" s="11" t="str">
        <f>IF(Results[[#This Row],[I.D. Number ]]="","",IF(DataCollect[[#This Row],[Installation Year]]="","",(Results[[#This Row],[Life Expectancy]]+'1. Basic Information'!$F$7)))&amp;IF(DataCollect[[#This Row],[Year Estimated?]]="Yes","±5","")</f>
        <v/>
      </c>
      <c r="F301" s="11" t="str">
        <f>IF(Results[[#This Row],[I.D. Number ]]="","",IF(DataCollect[[#This Row],[Installation Year]]="","",(Results[[#This Row],[Life Expectancy]]+'1. Basic Information'!$F$7)))</f>
        <v/>
      </c>
      <c r="G301" s="74" t="str">
        <f>IF(Results[[#This Row],[I.D. Number ]]="","",(IF(LifeExpect[[#This Row],[ROUNDED]]-('1. Basic Information'!$F$7-DataCollect[[#This Row],[Installation Year]])&lt;0,0,LifeExpect[[#This Row],[ROUNDED]]-('1. Basic Information'!$F$7-DataCollect[[#This Row],[Installation Year]]))))</f>
        <v/>
      </c>
      <c r="H301" s="110" t="str">
        <f>IF(DataCollect[[#This Row],[Concerns]]="","",ConProb[[#This Row],[CoF]])</f>
        <v/>
      </c>
      <c r="I301" s="74" t="str">
        <f>IF(DataCollect[[#This Row],[Poor Reliability]]="","",ConProb[[#This Row],[PoF]])</f>
        <v/>
      </c>
      <c r="J301" s="110" t="str">
        <f t="shared" si="4"/>
        <v/>
      </c>
      <c r="K301"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01"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01" s="140" t="str" cm="1">
        <f t="array" ref="M301">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02" spans="1:13" x14ac:dyDescent="0.3">
      <c r="A302" s="8" t="str">
        <f>DataCollect[[#This Row],[I.D. Number ]]</f>
        <v/>
      </c>
      <c r="B302" s="8" t="str">
        <f>IF(Results[[#This Row],[I.D. Number ]]="","",DataCollect[[#This Row],[Category]])</f>
        <v/>
      </c>
      <c r="C302" s="8" t="str">
        <f>IF(Results[[#This Row],[I.D. Number ]]="","", DataCollect[[#This Row],[Type]])</f>
        <v/>
      </c>
      <c r="D302" s="8" t="str">
        <f>IF(Results[[#This Row],[I.D. Number ]]="","", DataCollect[[#This Row],[Description]])</f>
        <v/>
      </c>
      <c r="E302" s="11" t="str">
        <f>IF(Results[[#This Row],[I.D. Number ]]="","",IF(DataCollect[[#This Row],[Installation Year]]="","",(Results[[#This Row],[Life Expectancy]]+'1. Basic Information'!$F$7)))&amp;IF(DataCollect[[#This Row],[Year Estimated?]]="Yes","±5","")</f>
        <v/>
      </c>
      <c r="F302" s="11" t="str">
        <f>IF(Results[[#This Row],[I.D. Number ]]="","",IF(DataCollect[[#This Row],[Installation Year]]="","",(Results[[#This Row],[Life Expectancy]]+'1. Basic Information'!$F$7)))</f>
        <v/>
      </c>
      <c r="G302" s="74" t="str">
        <f>IF(Results[[#This Row],[I.D. Number ]]="","",(IF(LifeExpect[[#This Row],[ROUNDED]]-('1. Basic Information'!$F$7-DataCollect[[#This Row],[Installation Year]])&lt;0,0,LifeExpect[[#This Row],[ROUNDED]]-('1. Basic Information'!$F$7-DataCollect[[#This Row],[Installation Year]]))))</f>
        <v/>
      </c>
      <c r="H302" s="110" t="str">
        <f>IF(DataCollect[[#This Row],[Concerns]]="","",ConProb[[#This Row],[CoF]])</f>
        <v/>
      </c>
      <c r="I302" s="74" t="str">
        <f>IF(DataCollect[[#This Row],[Poor Reliability]]="","",ConProb[[#This Row],[PoF]])</f>
        <v/>
      </c>
      <c r="J302" s="110" t="str">
        <f t="shared" si="4"/>
        <v/>
      </c>
      <c r="K302"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02"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02" s="140" t="str" cm="1">
        <f t="array" ref="M302">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row r="303" spans="1:13" x14ac:dyDescent="0.3">
      <c r="A303" s="8" t="str">
        <f>DataCollect[[#This Row],[I.D. Number ]]</f>
        <v/>
      </c>
      <c r="B303" s="8" t="str">
        <f>IF(Results[[#This Row],[I.D. Number ]]="","",DataCollect[[#This Row],[Category]])</f>
        <v/>
      </c>
      <c r="C303" s="8" t="str">
        <f>IF(Results[[#This Row],[I.D. Number ]]="","", DataCollect[[#This Row],[Type]])</f>
        <v/>
      </c>
      <c r="D303" s="8" t="str">
        <f>IF(Results[[#This Row],[I.D. Number ]]="","", DataCollect[[#This Row],[Description]])</f>
        <v/>
      </c>
      <c r="E303" s="11" t="str">
        <f>IF(Results[[#This Row],[I.D. Number ]]="","",IF(DataCollect[[#This Row],[Installation Year]]="","",(Results[[#This Row],[Life Expectancy]]+'1. Basic Information'!$F$7)))&amp;IF(DataCollect[[#This Row],[Year Estimated?]]="Yes","±5","")</f>
        <v/>
      </c>
      <c r="F303" s="11" t="str">
        <f>IF(Results[[#This Row],[I.D. Number ]]="","",IF(DataCollect[[#This Row],[Installation Year]]="","",(Results[[#This Row],[Life Expectancy]]+'1. Basic Information'!$F$7)))</f>
        <v/>
      </c>
      <c r="G303" s="74" t="str">
        <f>IF(Results[[#This Row],[I.D. Number ]]="","",(IF(LifeExpect[[#This Row],[ROUNDED]]-('1. Basic Information'!$F$7-DataCollect[[#This Row],[Installation Year]])&lt;0,0,LifeExpect[[#This Row],[ROUNDED]]-('1. Basic Information'!$F$7-DataCollect[[#This Row],[Installation Year]]))))</f>
        <v/>
      </c>
      <c r="H303" s="110" t="str">
        <f>IF(DataCollect[[#This Row],[Concerns]]="","",ConProb[[#This Row],[CoF]])</f>
        <v/>
      </c>
      <c r="I303" s="74" t="str">
        <f>IF(DataCollect[[#This Row],[Poor Reliability]]="","",ConProb[[#This Row],[PoF]])</f>
        <v/>
      </c>
      <c r="J303" s="110" t="str">
        <f t="shared" si="4"/>
        <v/>
      </c>
      <c r="K303" s="119" t="str">
        <f>IF(DataCollect[[#This Row],[Price from Year...]]='1. Basic Information'!$F$7,DataCollect[[#This Row],[Cost of Asset]],(IF(DataCollect[[#This Row],[Price from Year...]]=0,"",((VLOOKUP('1. Basic Information'!$F$7,'Inflation Data'!$A$3:$C$200,3,TRUE)-VLOOKUP(DataCollect[[#This Row],[Price from Year...]],'Inflation Data'!$A$3:$C$200,3,TRUE))/(VLOOKUP(DataCollect[[#This Row],[Price from Year...]],'Inflation Data'!$A$3:$C$200,3,TRUE))*DataCollect[[#This Row],[Cost of Asset]])+DataCollect[[#This Row],[Cost of Asset]])))</f>
        <v/>
      </c>
      <c r="L303" s="119" t="str">
        <f>IF(Results[[#This Row],[Year of Failure no estimate]]='1. Basic Information'!$F$7,Results[[#This Row],[Predicted Cost in Current Year]],(IF(DataCollect[[#This Row],[Price from Year...]]=0,"", ((VLOOKUP('1. Basic Information'!$F$7,'Inflation Data'!$A$3:$C$200,2,TRUE)*(Results[[#This Row],[Year of Failure no estimate]]-'1. Basic Information'!$F$7)*Results[[#This Row],[Predicted Cost in Current Year]])+Results[[#This Row],[Predicted Cost in Current Year]]))))</f>
        <v/>
      </c>
      <c r="M303" s="140" t="str" cm="1">
        <f t="array" ref="M303">IF(Results[[#This Row],[Criticality Score]]="", "",IF(Results[[#This Row],[Criticality Score]]&gt;15,"Extremely Critical Asset, ", "")&amp;IF(ConProb[[#This Row],[Back-ups]]=1.5,"Acquire a backup or have plan to replace quickly, ","")&amp;_xlfn.IFS(ConProb[[#This Row],[Useful Life]]=1.5, "Replace ASAP, ", ConProb[[#This Row],[Useful Life]]=0.75, "Consider replacing soon, ", ConProb[[#This Row],[Useful Life]]=0, "Continue regular maintenance, ")&amp;IF(AND(ConProb[[#This Row],[Useful Life]]=0, ConProb[[#This Row],[Reliability]]=1.5), "Replace ASAP due to regular repair needs", ""))</f>
        <v/>
      </c>
    </row>
  </sheetData>
  <phoneticPr fontId="42" type="noConversion"/>
  <conditionalFormatting sqref="G4:G303">
    <cfRule type="cellIs" dxfId="11" priority="7" operator="greaterThanOrEqual">
      <formula>10</formula>
    </cfRule>
    <cfRule type="cellIs" dxfId="10" priority="8" operator="between">
      <formula>5.000001</formula>
      <formula>9.9999999</formula>
    </cfRule>
    <cfRule type="cellIs" dxfId="9" priority="9" operator="equal">
      <formula>5</formula>
    </cfRule>
    <cfRule type="cellIs" dxfId="8" priority="10" operator="between">
      <formula>0.000001</formula>
      <formula>4.9999999</formula>
    </cfRule>
    <cfRule type="cellIs" dxfId="7" priority="11" operator="equal">
      <formula>0</formula>
    </cfRule>
  </conditionalFormatting>
  <hyperlinks>
    <hyperlink ref="K3" location="Definitions!B111" display="Current Predicted Cost (to purchase in 2022)" xr:uid="{0A9F6012-FFB0-41DB-8B93-61C785BFBC8E}"/>
    <hyperlink ref="L3" location="Definitions!B112" display="Future Projected Cost (To purchase year of estimated failure)" xr:uid="{B645A5B6-B908-4752-9919-1628B767CACF}"/>
    <hyperlink ref="E3" location="Definitions!B100" display="Estimated Year of Failure" xr:uid="{19765DFF-1E53-45F0-8095-A92C8C499819}"/>
    <hyperlink ref="G3" location="Definitions!B101" display="Life Expectancy" xr:uid="{C8FC2EE2-1A89-45A4-83C5-7934E1826DC3}"/>
    <hyperlink ref="H3" location="Definitions!B129" display="CoF Score" xr:uid="{5506C8F8-D105-4AE6-AA99-1C18CBC9D44C}"/>
    <hyperlink ref="I3" location="Definitions!B130" display="PoF Score" xr:uid="{887614D5-1F66-42AF-A318-7A9C52F89614}"/>
    <hyperlink ref="J3" location="Definitions!B131" display="Criticality Score" xr:uid="{7EFB3B91-A8D3-4403-87C2-09947A179C37}"/>
  </hyperlinks>
  <pageMargins left="0.25" right="0.25" top="0.75" bottom="0.75" header="0.3" footer="0.3"/>
  <pageSetup scale="36" fitToHeight="0"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99388-A1C2-4D89-98A7-3932BE241B40}">
  <sheetPr codeName="Sheet6"/>
  <dimension ref="A1:J407"/>
  <sheetViews>
    <sheetView workbookViewId="0">
      <selection activeCell="N9" sqref="N9"/>
    </sheetView>
  </sheetViews>
  <sheetFormatPr defaultRowHeight="15" x14ac:dyDescent="0.25"/>
  <cols>
    <col min="1" max="1" width="10.28515625" style="116" bestFit="1" customWidth="1"/>
    <col min="2" max="2" width="8.7109375" style="89" bestFit="1" customWidth="1"/>
    <col min="3" max="3" width="11.7109375" style="89" bestFit="1" customWidth="1"/>
    <col min="4" max="4" width="11.140625" style="89" bestFit="1" customWidth="1"/>
    <col min="5" max="5" width="8.85546875" style="89" bestFit="1"/>
    <col min="6" max="6" width="8.28515625" style="89" bestFit="1" customWidth="1"/>
    <col min="7" max="7" width="10.5703125" style="89" bestFit="1" customWidth="1"/>
    <col min="8" max="8" width="8.28515625" style="89" bestFit="1" customWidth="1"/>
    <col min="9" max="9" width="9.7109375" style="89" bestFit="1" customWidth="1"/>
    <col min="10" max="10" width="8.28515625" style="89" bestFit="1" customWidth="1"/>
  </cols>
  <sheetData>
    <row r="1" spans="1:10" x14ac:dyDescent="0.25">
      <c r="A1" s="115"/>
      <c r="B1" s="103"/>
      <c r="C1" s="103"/>
      <c r="D1" s="103"/>
      <c r="E1" s="103"/>
      <c r="F1" s="103"/>
      <c r="G1" s="103"/>
      <c r="H1" s="103"/>
      <c r="I1" s="103"/>
      <c r="J1" s="103"/>
    </row>
    <row r="2" spans="1:10" ht="18.75" x14ac:dyDescent="0.3">
      <c r="A2" s="221" t="s">
        <v>330</v>
      </c>
      <c r="B2" s="221"/>
      <c r="C2" s="221"/>
      <c r="D2" s="221"/>
      <c r="E2" s="221"/>
      <c r="F2" s="221"/>
      <c r="G2" s="221"/>
      <c r="H2" s="221"/>
      <c r="I2" s="221"/>
      <c r="J2" s="221"/>
    </row>
    <row r="3" spans="1:10" ht="15.75" x14ac:dyDescent="0.25">
      <c r="A3" s="72" t="s">
        <v>517</v>
      </c>
      <c r="B3" s="72" t="s">
        <v>282</v>
      </c>
      <c r="C3" s="72" t="s">
        <v>513</v>
      </c>
      <c r="D3" s="72" t="s">
        <v>286</v>
      </c>
      <c r="E3" s="72" t="s">
        <v>84</v>
      </c>
      <c r="F3" s="104" t="s">
        <v>335</v>
      </c>
      <c r="G3" s="72" t="s">
        <v>295</v>
      </c>
      <c r="H3" s="72" t="s">
        <v>71</v>
      </c>
      <c r="I3" s="72" t="s">
        <v>291</v>
      </c>
      <c r="J3" s="104" t="s">
        <v>336</v>
      </c>
    </row>
    <row r="4" spans="1:10" x14ac:dyDescent="0.25">
      <c r="A4" s="116" t="str">
        <f>IF(Results[[#This Row],[Life Expectancy]]=0,"0",Results[[#This Row],[Life Expectancy]])</f>
        <v/>
      </c>
      <c r="B4" s="89">
        <f>IF(DataCollect[[#This Row],[Back-Ups]]="No",1.5,0)</f>
        <v>0</v>
      </c>
      <c r="C4" s="89" cm="1">
        <f t="array" ref="C4">_xlfn.IFS(DataCollect[[#This Row],[Importance]]="0%-25%",0, DataCollect[[#This Row],[Importance]]="26%-50%",0.5, DataCollect[[#This Row],[Importance]]="51%-75%",0.75, DataCollect[[#This Row],[Importance]]="76%-100%",1, DataCollect[[#This Row],[Importance]]="",0)</f>
        <v>0</v>
      </c>
      <c r="D4" s="89">
        <f>IF(DataCollect[[#This Row],[Compliance]]="Yes",0.75,0)</f>
        <v>0</v>
      </c>
      <c r="E4" s="89">
        <f>IF(DataCollect[[#This Row],[Concerns]]="Yes",0.75,0)</f>
        <v>0</v>
      </c>
      <c r="F4" s="89">
        <f>SUM(1,B4:E4)</f>
        <v>1</v>
      </c>
      <c r="G4" s="89" cm="1">
        <f t="array" ref="G4">_xlfn.IFS(ConProb[[#This Row],[Life Expect]]="0", 1.5, AND(ConProb[[#This Row],[Life Expect]]&lt;(LifeExpect[[#This Row],[NORMAL]]*(1/3)), ConProb[[#This Row],[Life Expect]]&gt;0), 0.75, ConProb[[#This Row],[Life Expect]]=(LifeExpect[[#This Row],[NORMAL]]*(1/3)), 0.75, ConProb[[#This Row],[Life Expect]]&gt;(LifeExpect[[#This Row],[NORMAL]]*(1/3)), 0)</f>
        <v>0</v>
      </c>
      <c r="H4" s="89" cm="1">
        <f t="array" ref="H4">_xlfn.IFS(DataCollect[[#This Row],[Capacity]]="Above",1, DataCollect[[#This Row],[Capacity]]="At",0.25, DataCollect[[#This Row],[Capacity]]="Below",0, DataCollect[[#This Row],[Capacity]]="",0)</f>
        <v>0</v>
      </c>
      <c r="I4" s="89">
        <f>IF(DataCollect[[#This Row],[Poor Reliability]]="Yes",1.5,0)</f>
        <v>0</v>
      </c>
      <c r="J4" s="89">
        <f>SUM(1,G4:I4)</f>
        <v>1</v>
      </c>
    </row>
    <row r="5" spans="1:10" x14ac:dyDescent="0.25">
      <c r="A5" s="116" t="str">
        <f>IF(Results[[#This Row],[Life Expectancy]]=0,"0",Results[[#This Row],[Life Expectancy]])</f>
        <v/>
      </c>
      <c r="B5" s="89">
        <f>IF(DataCollect[[#This Row],[Back-Ups]]="No",1.5,0)</f>
        <v>0</v>
      </c>
      <c r="C5" s="89" cm="1">
        <f t="array" ref="C5">_xlfn.IFS(DataCollect[[#This Row],[Importance]]="0%-25%",0, DataCollect[[#This Row],[Importance]]="26%-50%",0.5, DataCollect[[#This Row],[Importance]]="51%-75%",0.75, DataCollect[[#This Row],[Importance]]="76%-100%",1, DataCollect[[#This Row],[Importance]]="",0)</f>
        <v>0</v>
      </c>
      <c r="D5" s="89">
        <f>IF(DataCollect[[#This Row],[Compliance]]="Yes",0.75,0)</f>
        <v>0</v>
      </c>
      <c r="E5" s="89">
        <f>IF(DataCollect[[#This Row],[Concerns]]="Yes",0.75,0)</f>
        <v>0</v>
      </c>
      <c r="F5" s="89">
        <f t="shared" ref="F5:F68" si="0">SUM(1,B5:E5)</f>
        <v>1</v>
      </c>
      <c r="G5" s="89" cm="1">
        <f t="array" ref="G5">_xlfn.IFS(ConProb[[#This Row],[Life Expect]]="0", 1.5, AND(ConProb[[#This Row],[Life Expect]]&lt;(LifeExpect[[#This Row],[NORMAL]]*(1/3)), ConProb[[#This Row],[Life Expect]]&gt;0), 0.75, ConProb[[#This Row],[Life Expect]]=(LifeExpect[[#This Row],[NORMAL]]*(1/3)), 0.75, ConProb[[#This Row],[Life Expect]]&gt;(LifeExpect[[#This Row],[NORMAL]]*(1/3)), 0)</f>
        <v>0</v>
      </c>
      <c r="H5" s="89" cm="1">
        <f t="array" ref="H5">_xlfn.IFS(DataCollect[[#This Row],[Capacity]]="Above",1, DataCollect[[#This Row],[Capacity]]="At",0.25, DataCollect[[#This Row],[Capacity]]="Below",0, DataCollect[[#This Row],[Capacity]]="",0)</f>
        <v>0</v>
      </c>
      <c r="I5" s="89">
        <f>IF(DataCollect[[#This Row],[Poor Reliability]]="Yes",1.5,0)</f>
        <v>0</v>
      </c>
      <c r="J5" s="89">
        <f t="shared" ref="J5:J68" si="1">SUM(1,G5:I5)</f>
        <v>1</v>
      </c>
    </row>
    <row r="6" spans="1:10" x14ac:dyDescent="0.25">
      <c r="A6" s="116" t="str">
        <f>IF(Results[[#This Row],[Life Expectancy]]=0,"0",Results[[#This Row],[Life Expectancy]])</f>
        <v/>
      </c>
      <c r="B6" s="89">
        <f>IF(DataCollect[[#This Row],[Back-Ups]]="No",1.5,0)</f>
        <v>0</v>
      </c>
      <c r="C6" s="89" cm="1">
        <f t="array" ref="C6">_xlfn.IFS(DataCollect[[#This Row],[Importance]]="0%-25%",0, DataCollect[[#This Row],[Importance]]="26%-50%",0.5, DataCollect[[#This Row],[Importance]]="51%-75%",0.75, DataCollect[[#This Row],[Importance]]="76%-100%",1, DataCollect[[#This Row],[Importance]]="",0)</f>
        <v>0</v>
      </c>
      <c r="D6" s="89">
        <f>IF(DataCollect[[#This Row],[Compliance]]="Yes",0.75,0)</f>
        <v>0</v>
      </c>
      <c r="E6" s="89">
        <f>IF(DataCollect[[#This Row],[Concerns]]="Yes",0.75,0)</f>
        <v>0</v>
      </c>
      <c r="F6" s="89">
        <f t="shared" si="0"/>
        <v>1</v>
      </c>
      <c r="G6" s="89" cm="1">
        <f t="array" ref="G6">_xlfn.IFS(ConProb[[#This Row],[Life Expect]]="0", 1.5, AND(ConProb[[#This Row],[Life Expect]]&lt;(LifeExpect[[#This Row],[NORMAL]]*(1/3)), ConProb[[#This Row],[Life Expect]]&gt;0), 0.75, ConProb[[#This Row],[Life Expect]]=(LifeExpect[[#This Row],[NORMAL]]*(1/3)), 0.75, ConProb[[#This Row],[Life Expect]]&gt;(LifeExpect[[#This Row],[NORMAL]]*(1/3)), 0)</f>
        <v>0</v>
      </c>
      <c r="H6" s="89" cm="1">
        <f t="array" ref="H6">_xlfn.IFS(DataCollect[[#This Row],[Capacity]]="Above",1, DataCollect[[#This Row],[Capacity]]="At",0.25, DataCollect[[#This Row],[Capacity]]="Below",0, DataCollect[[#This Row],[Capacity]]="",0)</f>
        <v>0</v>
      </c>
      <c r="I6" s="89">
        <f>IF(DataCollect[[#This Row],[Poor Reliability]]="Yes",1.5,0)</f>
        <v>0</v>
      </c>
      <c r="J6" s="89">
        <f t="shared" si="1"/>
        <v>1</v>
      </c>
    </row>
    <row r="7" spans="1:10" x14ac:dyDescent="0.25">
      <c r="A7" s="116" t="str">
        <f>IF(Results[[#This Row],[Life Expectancy]]=0,"0",Results[[#This Row],[Life Expectancy]])</f>
        <v/>
      </c>
      <c r="B7" s="89">
        <f>IF(DataCollect[[#This Row],[Back-Ups]]="No",1.5,0)</f>
        <v>0</v>
      </c>
      <c r="C7" s="89" cm="1">
        <f t="array" ref="C7">_xlfn.IFS(DataCollect[[#This Row],[Importance]]="0%-25%",0, DataCollect[[#This Row],[Importance]]="26%-50%",0.5, DataCollect[[#This Row],[Importance]]="51%-75%",0.75, DataCollect[[#This Row],[Importance]]="76%-100%",1, DataCollect[[#This Row],[Importance]]="",0)</f>
        <v>0</v>
      </c>
      <c r="D7" s="89">
        <f>IF(DataCollect[[#This Row],[Compliance]]="Yes",0.75,0)</f>
        <v>0</v>
      </c>
      <c r="E7" s="89">
        <f>IF(DataCollect[[#This Row],[Concerns]]="Yes",0.75,0)</f>
        <v>0</v>
      </c>
      <c r="F7" s="89">
        <f t="shared" si="0"/>
        <v>1</v>
      </c>
      <c r="G7" s="89" cm="1">
        <f t="array" ref="G7">_xlfn.IFS(ConProb[[#This Row],[Life Expect]]="0", 1.5, AND(ConProb[[#This Row],[Life Expect]]&lt;(LifeExpect[[#This Row],[NORMAL]]*(1/3)), ConProb[[#This Row],[Life Expect]]&gt;0), 0.75, ConProb[[#This Row],[Life Expect]]=(LifeExpect[[#This Row],[NORMAL]]*(1/3)), 0.75, ConProb[[#This Row],[Life Expect]]&gt;(LifeExpect[[#This Row],[NORMAL]]*(1/3)), 0)</f>
        <v>0</v>
      </c>
      <c r="H7" s="89" cm="1">
        <f t="array" ref="H7">_xlfn.IFS(DataCollect[[#This Row],[Capacity]]="Above",1, DataCollect[[#This Row],[Capacity]]="At",0.25, DataCollect[[#This Row],[Capacity]]="Below",0, DataCollect[[#This Row],[Capacity]]="",0)</f>
        <v>0</v>
      </c>
      <c r="I7" s="89">
        <f>IF(DataCollect[[#This Row],[Poor Reliability]]="Yes",1.5,0)</f>
        <v>0</v>
      </c>
      <c r="J7" s="89">
        <f t="shared" si="1"/>
        <v>1</v>
      </c>
    </row>
    <row r="8" spans="1:10" x14ac:dyDescent="0.25">
      <c r="A8" s="116" t="str">
        <f>IF(Results[[#This Row],[Life Expectancy]]=0,"0",Results[[#This Row],[Life Expectancy]])</f>
        <v/>
      </c>
      <c r="B8" s="89">
        <f>IF(DataCollect[[#This Row],[Back-Ups]]="No",1.5,0)</f>
        <v>0</v>
      </c>
      <c r="C8" s="89" cm="1">
        <f t="array" ref="C8">_xlfn.IFS(DataCollect[[#This Row],[Importance]]="0%-25%",0, DataCollect[[#This Row],[Importance]]="26%-50%",0.5, DataCollect[[#This Row],[Importance]]="51%-75%",0.75, DataCollect[[#This Row],[Importance]]="76%-100%",1, DataCollect[[#This Row],[Importance]]="",0)</f>
        <v>0</v>
      </c>
      <c r="D8" s="89">
        <f>IF(DataCollect[[#This Row],[Compliance]]="Yes",0.75,0)</f>
        <v>0</v>
      </c>
      <c r="E8" s="89">
        <f>IF(DataCollect[[#This Row],[Concerns]]="Yes",0.75,0)</f>
        <v>0</v>
      </c>
      <c r="F8" s="89">
        <f t="shared" si="0"/>
        <v>1</v>
      </c>
      <c r="G8" s="89" cm="1">
        <f t="array" ref="G8">_xlfn.IFS(ConProb[[#This Row],[Life Expect]]="0", 1.5, AND(ConProb[[#This Row],[Life Expect]]&lt;(LifeExpect[[#This Row],[NORMAL]]*(1/3)), ConProb[[#This Row],[Life Expect]]&gt;0), 0.75, ConProb[[#This Row],[Life Expect]]=(LifeExpect[[#This Row],[NORMAL]]*(1/3)), 0.75, ConProb[[#This Row],[Life Expect]]&gt;(LifeExpect[[#This Row],[NORMAL]]*(1/3)), 0)</f>
        <v>0</v>
      </c>
      <c r="H8" s="89" cm="1">
        <f t="array" ref="H8">_xlfn.IFS(DataCollect[[#This Row],[Capacity]]="Above",1, DataCollect[[#This Row],[Capacity]]="At",0.25, DataCollect[[#This Row],[Capacity]]="Below",0, DataCollect[[#This Row],[Capacity]]="",0)</f>
        <v>0</v>
      </c>
      <c r="I8" s="89">
        <f>IF(DataCollect[[#This Row],[Poor Reliability]]="Yes",1.5,0)</f>
        <v>0</v>
      </c>
      <c r="J8" s="89">
        <f t="shared" si="1"/>
        <v>1</v>
      </c>
    </row>
    <row r="9" spans="1:10" x14ac:dyDescent="0.25">
      <c r="A9" s="116" t="str">
        <f>IF(Results[[#This Row],[Life Expectancy]]=0,"0",Results[[#This Row],[Life Expectancy]])</f>
        <v/>
      </c>
      <c r="B9" s="89">
        <f>IF(DataCollect[[#This Row],[Back-Ups]]="No",1.5,0)</f>
        <v>0</v>
      </c>
      <c r="C9" s="89" cm="1">
        <f t="array" ref="C9">_xlfn.IFS(DataCollect[[#This Row],[Importance]]="0%-25%",0, DataCollect[[#This Row],[Importance]]="26%-50%",0.5, DataCollect[[#This Row],[Importance]]="51%-75%",0.75, DataCollect[[#This Row],[Importance]]="76%-100%",1, DataCollect[[#This Row],[Importance]]="",0)</f>
        <v>0</v>
      </c>
      <c r="D9" s="89">
        <f>IF(DataCollect[[#This Row],[Compliance]]="Yes",0.75,0)</f>
        <v>0</v>
      </c>
      <c r="E9" s="89">
        <f>IF(DataCollect[[#This Row],[Concerns]]="Yes",0.75,0)</f>
        <v>0</v>
      </c>
      <c r="F9" s="89">
        <f t="shared" si="0"/>
        <v>1</v>
      </c>
      <c r="G9" s="89" cm="1">
        <f t="array" ref="G9">_xlfn.IFS(ConProb[[#This Row],[Life Expect]]="0", 1.5, AND(ConProb[[#This Row],[Life Expect]]&lt;(LifeExpect[[#This Row],[NORMAL]]*(1/3)), ConProb[[#This Row],[Life Expect]]&gt;0), 0.75, ConProb[[#This Row],[Life Expect]]=(LifeExpect[[#This Row],[NORMAL]]*(1/3)), 0.75, ConProb[[#This Row],[Life Expect]]&gt;(LifeExpect[[#This Row],[NORMAL]]*(1/3)), 0)</f>
        <v>0</v>
      </c>
      <c r="H9" s="89" cm="1">
        <f t="array" ref="H9">_xlfn.IFS(DataCollect[[#This Row],[Capacity]]="Above",1, DataCollect[[#This Row],[Capacity]]="At",0.25, DataCollect[[#This Row],[Capacity]]="Below",0, DataCollect[[#This Row],[Capacity]]="",0)</f>
        <v>0</v>
      </c>
      <c r="I9" s="89">
        <f>IF(DataCollect[[#This Row],[Poor Reliability]]="Yes",1.5,0)</f>
        <v>0</v>
      </c>
      <c r="J9" s="89">
        <f t="shared" si="1"/>
        <v>1</v>
      </c>
    </row>
    <row r="10" spans="1:10" x14ac:dyDescent="0.25">
      <c r="A10" s="116" t="str">
        <f>IF(Results[[#This Row],[Life Expectancy]]=0,"0",Results[[#This Row],[Life Expectancy]])</f>
        <v/>
      </c>
      <c r="B10" s="89">
        <f>IF(DataCollect[[#This Row],[Back-Ups]]="No",1.5,0)</f>
        <v>0</v>
      </c>
      <c r="C10" s="89" cm="1">
        <f t="array" ref="C10">_xlfn.IFS(DataCollect[[#This Row],[Importance]]="0%-25%",0, DataCollect[[#This Row],[Importance]]="26%-50%",0.5, DataCollect[[#This Row],[Importance]]="51%-75%",0.75, DataCollect[[#This Row],[Importance]]="76%-100%",1, DataCollect[[#This Row],[Importance]]="",0)</f>
        <v>0</v>
      </c>
      <c r="D10" s="89">
        <f>IF(DataCollect[[#This Row],[Compliance]]="Yes",0.75,0)</f>
        <v>0</v>
      </c>
      <c r="E10" s="89">
        <f>IF(DataCollect[[#This Row],[Concerns]]="Yes",0.75,0)</f>
        <v>0</v>
      </c>
      <c r="F10" s="89">
        <f t="shared" si="0"/>
        <v>1</v>
      </c>
      <c r="G10" s="89" cm="1">
        <f t="array" ref="G10">_xlfn.IFS(ConProb[[#This Row],[Life Expect]]="0", 1.5, AND(ConProb[[#This Row],[Life Expect]]&lt;(LifeExpect[[#This Row],[NORMAL]]*(1/3)), ConProb[[#This Row],[Life Expect]]&gt;0), 0.75, ConProb[[#This Row],[Life Expect]]=(LifeExpect[[#This Row],[NORMAL]]*(1/3)), 0.75, ConProb[[#This Row],[Life Expect]]&gt;(LifeExpect[[#This Row],[NORMAL]]*(1/3)), 0)</f>
        <v>0</v>
      </c>
      <c r="H10" s="89" cm="1">
        <f t="array" ref="H10">_xlfn.IFS(DataCollect[[#This Row],[Capacity]]="Above",1, DataCollect[[#This Row],[Capacity]]="At",0.25, DataCollect[[#This Row],[Capacity]]="Below",0, DataCollect[[#This Row],[Capacity]]="",0)</f>
        <v>0</v>
      </c>
      <c r="I10" s="89">
        <f>IF(DataCollect[[#This Row],[Poor Reliability]]="Yes",1.5,0)</f>
        <v>0</v>
      </c>
      <c r="J10" s="89">
        <f t="shared" si="1"/>
        <v>1</v>
      </c>
    </row>
    <row r="11" spans="1:10" x14ac:dyDescent="0.25">
      <c r="A11" s="116" t="str">
        <f>IF(Results[[#This Row],[Life Expectancy]]=0,"0",Results[[#This Row],[Life Expectancy]])</f>
        <v/>
      </c>
      <c r="B11" s="89">
        <f>IF(DataCollect[[#This Row],[Back-Ups]]="No",1.5,0)</f>
        <v>0</v>
      </c>
      <c r="C11" s="89" cm="1">
        <f t="array" ref="C11">_xlfn.IFS(DataCollect[[#This Row],[Importance]]="0%-25%",0, DataCollect[[#This Row],[Importance]]="26%-50%",0.5, DataCollect[[#This Row],[Importance]]="51%-75%",0.75, DataCollect[[#This Row],[Importance]]="76%-100%",1, DataCollect[[#This Row],[Importance]]="",0)</f>
        <v>0</v>
      </c>
      <c r="D11" s="89">
        <f>IF(DataCollect[[#This Row],[Compliance]]="Yes",0.75,0)</f>
        <v>0</v>
      </c>
      <c r="E11" s="89">
        <f>IF(DataCollect[[#This Row],[Concerns]]="Yes",0.75,0)</f>
        <v>0</v>
      </c>
      <c r="F11" s="89">
        <f t="shared" si="0"/>
        <v>1</v>
      </c>
      <c r="G11" s="89" cm="1">
        <f t="array" ref="G11">_xlfn.IFS(ConProb[[#This Row],[Life Expect]]="0", 1.5, AND(ConProb[[#This Row],[Life Expect]]&lt;(LifeExpect[[#This Row],[NORMAL]]*(1/3)), ConProb[[#This Row],[Life Expect]]&gt;0), 0.75, ConProb[[#This Row],[Life Expect]]=(LifeExpect[[#This Row],[NORMAL]]*(1/3)), 0.75, ConProb[[#This Row],[Life Expect]]&gt;(LifeExpect[[#This Row],[NORMAL]]*(1/3)), 0)</f>
        <v>0</v>
      </c>
      <c r="H11" s="89" cm="1">
        <f t="array" ref="H11">_xlfn.IFS(DataCollect[[#This Row],[Capacity]]="Above",1, DataCollect[[#This Row],[Capacity]]="At",0.25, DataCollect[[#This Row],[Capacity]]="Below",0, DataCollect[[#This Row],[Capacity]]="",0)</f>
        <v>0</v>
      </c>
      <c r="I11" s="89">
        <f>IF(DataCollect[[#This Row],[Poor Reliability]]="Yes",1.5,0)</f>
        <v>0</v>
      </c>
      <c r="J11" s="89">
        <f t="shared" si="1"/>
        <v>1</v>
      </c>
    </row>
    <row r="12" spans="1:10" x14ac:dyDescent="0.25">
      <c r="A12" s="116" t="str">
        <f>IF(Results[[#This Row],[Life Expectancy]]=0,"0",Results[[#This Row],[Life Expectancy]])</f>
        <v/>
      </c>
      <c r="B12" s="89">
        <f>IF(DataCollect[[#This Row],[Back-Ups]]="No",1.5,0)</f>
        <v>0</v>
      </c>
      <c r="C12" s="89" cm="1">
        <f t="array" ref="C12">_xlfn.IFS(DataCollect[[#This Row],[Importance]]="0%-25%",0, DataCollect[[#This Row],[Importance]]="26%-50%",0.5, DataCollect[[#This Row],[Importance]]="51%-75%",0.75, DataCollect[[#This Row],[Importance]]="76%-100%",1, DataCollect[[#This Row],[Importance]]="",0)</f>
        <v>0</v>
      </c>
      <c r="D12" s="89">
        <f>IF(DataCollect[[#This Row],[Compliance]]="Yes",0.75,0)</f>
        <v>0</v>
      </c>
      <c r="E12" s="89">
        <f>IF(DataCollect[[#This Row],[Concerns]]="Yes",0.75,0)</f>
        <v>0</v>
      </c>
      <c r="F12" s="89">
        <f t="shared" si="0"/>
        <v>1</v>
      </c>
      <c r="G12" s="89" cm="1">
        <f t="array" ref="G12">_xlfn.IFS(ConProb[[#This Row],[Life Expect]]="0", 1.5, AND(ConProb[[#This Row],[Life Expect]]&lt;(LifeExpect[[#This Row],[NORMAL]]*(1/3)), ConProb[[#This Row],[Life Expect]]&gt;0), 0.75, ConProb[[#This Row],[Life Expect]]=(LifeExpect[[#This Row],[NORMAL]]*(1/3)), 0.75, ConProb[[#This Row],[Life Expect]]&gt;(LifeExpect[[#This Row],[NORMAL]]*(1/3)), 0)</f>
        <v>0</v>
      </c>
      <c r="H12" s="89" cm="1">
        <f t="array" ref="H12">_xlfn.IFS(DataCollect[[#This Row],[Capacity]]="Above",1, DataCollect[[#This Row],[Capacity]]="At",0.25, DataCollect[[#This Row],[Capacity]]="Below",0, DataCollect[[#This Row],[Capacity]]="",0)</f>
        <v>0</v>
      </c>
      <c r="I12" s="89">
        <f>IF(DataCollect[[#This Row],[Poor Reliability]]="Yes",1.5,0)</f>
        <v>0</v>
      </c>
      <c r="J12" s="89">
        <f t="shared" si="1"/>
        <v>1</v>
      </c>
    </row>
    <row r="13" spans="1:10" x14ac:dyDescent="0.25">
      <c r="A13" s="116" t="str">
        <f>IF(Results[[#This Row],[Life Expectancy]]=0,"0",Results[[#This Row],[Life Expectancy]])</f>
        <v/>
      </c>
      <c r="B13" s="89">
        <f>IF(DataCollect[[#This Row],[Back-Ups]]="No",1.5,0)</f>
        <v>0</v>
      </c>
      <c r="C13" s="89" cm="1">
        <f t="array" ref="C13">_xlfn.IFS(DataCollect[[#This Row],[Importance]]="0%-25%",0, DataCollect[[#This Row],[Importance]]="26%-50%",0.5, DataCollect[[#This Row],[Importance]]="51%-75%",0.75, DataCollect[[#This Row],[Importance]]="76%-100%",1, DataCollect[[#This Row],[Importance]]="",0)</f>
        <v>0</v>
      </c>
      <c r="D13" s="89">
        <f>IF(DataCollect[[#This Row],[Compliance]]="Yes",0.75,0)</f>
        <v>0</v>
      </c>
      <c r="E13" s="89">
        <f>IF(DataCollect[[#This Row],[Concerns]]="Yes",0.75,0)</f>
        <v>0</v>
      </c>
      <c r="F13" s="89">
        <f t="shared" si="0"/>
        <v>1</v>
      </c>
      <c r="G13" s="89" cm="1">
        <f t="array" ref="G13">_xlfn.IFS(ConProb[[#This Row],[Life Expect]]="0", 1.5, AND(ConProb[[#This Row],[Life Expect]]&lt;(LifeExpect[[#This Row],[NORMAL]]*(1/3)), ConProb[[#This Row],[Life Expect]]&gt;0), 0.75, ConProb[[#This Row],[Life Expect]]=(LifeExpect[[#This Row],[NORMAL]]*(1/3)), 0.75, ConProb[[#This Row],[Life Expect]]&gt;(LifeExpect[[#This Row],[NORMAL]]*(1/3)), 0)</f>
        <v>0</v>
      </c>
      <c r="H13" s="89" cm="1">
        <f t="array" ref="H13">_xlfn.IFS(DataCollect[[#This Row],[Capacity]]="Above",1, DataCollect[[#This Row],[Capacity]]="At",0.25, DataCollect[[#This Row],[Capacity]]="Below",0, DataCollect[[#This Row],[Capacity]]="",0)</f>
        <v>0</v>
      </c>
      <c r="I13" s="89">
        <f>IF(DataCollect[[#This Row],[Poor Reliability]]="Yes",1.5,0)</f>
        <v>0</v>
      </c>
      <c r="J13" s="89">
        <f t="shared" si="1"/>
        <v>1</v>
      </c>
    </row>
    <row r="14" spans="1:10" x14ac:dyDescent="0.25">
      <c r="A14" s="116" t="str">
        <f>IF(Results[[#This Row],[Life Expectancy]]=0,"0",Results[[#This Row],[Life Expectancy]])</f>
        <v/>
      </c>
      <c r="B14" s="89">
        <f>IF(DataCollect[[#This Row],[Back-Ups]]="No",1.5,0)</f>
        <v>0</v>
      </c>
      <c r="C14" s="89" cm="1">
        <f t="array" ref="C14">_xlfn.IFS(DataCollect[[#This Row],[Importance]]="0%-25%",0, DataCollect[[#This Row],[Importance]]="26%-50%",0.5, DataCollect[[#This Row],[Importance]]="51%-75%",0.75, DataCollect[[#This Row],[Importance]]="76%-100%",1, DataCollect[[#This Row],[Importance]]="",0)</f>
        <v>0</v>
      </c>
      <c r="D14" s="89">
        <f>IF(DataCollect[[#This Row],[Compliance]]="Yes",0.75,0)</f>
        <v>0</v>
      </c>
      <c r="E14" s="89">
        <f>IF(DataCollect[[#This Row],[Concerns]]="Yes",0.75,0)</f>
        <v>0</v>
      </c>
      <c r="F14" s="89">
        <f t="shared" si="0"/>
        <v>1</v>
      </c>
      <c r="G14" s="89" cm="1">
        <f t="array" ref="G14">_xlfn.IFS(ConProb[[#This Row],[Life Expect]]="0", 1.5, AND(ConProb[[#This Row],[Life Expect]]&lt;(LifeExpect[[#This Row],[NORMAL]]*(1/3)), ConProb[[#This Row],[Life Expect]]&gt;0), 0.75, ConProb[[#This Row],[Life Expect]]=(LifeExpect[[#This Row],[NORMAL]]*(1/3)), 0.75, ConProb[[#This Row],[Life Expect]]&gt;(LifeExpect[[#This Row],[NORMAL]]*(1/3)), 0)</f>
        <v>0</v>
      </c>
      <c r="H14" s="89" cm="1">
        <f t="array" ref="H14">_xlfn.IFS(DataCollect[[#This Row],[Capacity]]="Above",1, DataCollect[[#This Row],[Capacity]]="At",0.25, DataCollect[[#This Row],[Capacity]]="Below",0, DataCollect[[#This Row],[Capacity]]="",0)</f>
        <v>0</v>
      </c>
      <c r="I14" s="89">
        <f>IF(DataCollect[[#This Row],[Poor Reliability]]="Yes",1.5,0)</f>
        <v>0</v>
      </c>
      <c r="J14" s="89">
        <f t="shared" si="1"/>
        <v>1</v>
      </c>
    </row>
    <row r="15" spans="1:10" x14ac:dyDescent="0.25">
      <c r="A15" s="116" t="str">
        <f>IF(Results[[#This Row],[Life Expectancy]]=0,"0",Results[[#This Row],[Life Expectancy]])</f>
        <v/>
      </c>
      <c r="B15" s="89">
        <f>IF(DataCollect[[#This Row],[Back-Ups]]="No",1.5,0)</f>
        <v>0</v>
      </c>
      <c r="C15" s="89" cm="1">
        <f t="array" ref="C15">_xlfn.IFS(DataCollect[[#This Row],[Importance]]="0%-25%",0, DataCollect[[#This Row],[Importance]]="26%-50%",0.5, DataCollect[[#This Row],[Importance]]="51%-75%",0.75, DataCollect[[#This Row],[Importance]]="76%-100%",1, DataCollect[[#This Row],[Importance]]="",0)</f>
        <v>0</v>
      </c>
      <c r="D15" s="89">
        <f>IF(DataCollect[[#This Row],[Compliance]]="Yes",0.75,0)</f>
        <v>0</v>
      </c>
      <c r="E15" s="89">
        <f>IF(DataCollect[[#This Row],[Concerns]]="Yes",0.75,0)</f>
        <v>0</v>
      </c>
      <c r="F15" s="89">
        <f t="shared" si="0"/>
        <v>1</v>
      </c>
      <c r="G15" s="89" cm="1">
        <f t="array" ref="G15">_xlfn.IFS(ConProb[[#This Row],[Life Expect]]="0", 1.5, AND(ConProb[[#This Row],[Life Expect]]&lt;(LifeExpect[[#This Row],[NORMAL]]*(1/3)), ConProb[[#This Row],[Life Expect]]&gt;0), 0.75, ConProb[[#This Row],[Life Expect]]=(LifeExpect[[#This Row],[NORMAL]]*(1/3)), 0.75, ConProb[[#This Row],[Life Expect]]&gt;(LifeExpect[[#This Row],[NORMAL]]*(1/3)), 0)</f>
        <v>0</v>
      </c>
      <c r="H15" s="89" cm="1">
        <f t="array" ref="H15">_xlfn.IFS(DataCollect[[#This Row],[Capacity]]="Above",1, DataCollect[[#This Row],[Capacity]]="At",0.25, DataCollect[[#This Row],[Capacity]]="Below",0, DataCollect[[#This Row],[Capacity]]="",0)</f>
        <v>0</v>
      </c>
      <c r="I15" s="89">
        <f>IF(DataCollect[[#This Row],[Poor Reliability]]="Yes",1.5,0)</f>
        <v>0</v>
      </c>
      <c r="J15" s="89">
        <f t="shared" si="1"/>
        <v>1</v>
      </c>
    </row>
    <row r="16" spans="1:10" x14ac:dyDescent="0.25">
      <c r="A16" s="116" t="str">
        <f>IF(Results[[#This Row],[Life Expectancy]]=0,"0",Results[[#This Row],[Life Expectancy]])</f>
        <v/>
      </c>
      <c r="B16" s="89">
        <f>IF(DataCollect[[#This Row],[Back-Ups]]="No",1.5,0)</f>
        <v>0</v>
      </c>
      <c r="C16" s="89" cm="1">
        <f t="array" ref="C16">_xlfn.IFS(DataCollect[[#This Row],[Importance]]="0%-25%",0, DataCollect[[#This Row],[Importance]]="26%-50%",0.5, DataCollect[[#This Row],[Importance]]="51%-75%",0.75, DataCollect[[#This Row],[Importance]]="76%-100%",1, DataCollect[[#This Row],[Importance]]="",0)</f>
        <v>0</v>
      </c>
      <c r="D16" s="89">
        <f>IF(DataCollect[[#This Row],[Compliance]]="Yes",0.75,0)</f>
        <v>0</v>
      </c>
      <c r="E16" s="89">
        <f>IF(DataCollect[[#This Row],[Concerns]]="Yes",0.75,0)</f>
        <v>0</v>
      </c>
      <c r="F16" s="89">
        <f t="shared" si="0"/>
        <v>1</v>
      </c>
      <c r="G16" s="89" cm="1">
        <f t="array" ref="G16">_xlfn.IFS(ConProb[[#This Row],[Life Expect]]="0", 1.5, AND(ConProb[[#This Row],[Life Expect]]&lt;(LifeExpect[[#This Row],[NORMAL]]*(1/3)), ConProb[[#This Row],[Life Expect]]&gt;0), 0.75, ConProb[[#This Row],[Life Expect]]=(LifeExpect[[#This Row],[NORMAL]]*(1/3)), 0.75, ConProb[[#This Row],[Life Expect]]&gt;(LifeExpect[[#This Row],[NORMAL]]*(1/3)), 0)</f>
        <v>0</v>
      </c>
      <c r="H16" s="89" cm="1">
        <f t="array" ref="H16">_xlfn.IFS(DataCollect[[#This Row],[Capacity]]="Above",1, DataCollect[[#This Row],[Capacity]]="At",0.25, DataCollect[[#This Row],[Capacity]]="Below",0, DataCollect[[#This Row],[Capacity]]="",0)</f>
        <v>0</v>
      </c>
      <c r="I16" s="89">
        <f>IF(DataCollect[[#This Row],[Poor Reliability]]="Yes",1.5,0)</f>
        <v>0</v>
      </c>
      <c r="J16" s="89">
        <f t="shared" si="1"/>
        <v>1</v>
      </c>
    </row>
    <row r="17" spans="1:10" x14ac:dyDescent="0.25">
      <c r="A17" s="116" t="str">
        <f>IF(Results[[#This Row],[Life Expectancy]]=0,"0",Results[[#This Row],[Life Expectancy]])</f>
        <v/>
      </c>
      <c r="B17" s="89">
        <f>IF(DataCollect[[#This Row],[Back-Ups]]="No",1.5,0)</f>
        <v>0</v>
      </c>
      <c r="C17" s="89" cm="1">
        <f t="array" ref="C17">_xlfn.IFS(DataCollect[[#This Row],[Importance]]="0%-25%",0, DataCollect[[#This Row],[Importance]]="26%-50%",0.5, DataCollect[[#This Row],[Importance]]="51%-75%",0.75, DataCollect[[#This Row],[Importance]]="76%-100%",1, DataCollect[[#This Row],[Importance]]="",0)</f>
        <v>0</v>
      </c>
      <c r="D17" s="89">
        <f>IF(DataCollect[[#This Row],[Compliance]]="Yes",0.75,0)</f>
        <v>0</v>
      </c>
      <c r="E17" s="89">
        <f>IF(DataCollect[[#This Row],[Concerns]]="Yes",0.75,0)</f>
        <v>0</v>
      </c>
      <c r="F17" s="89">
        <f t="shared" si="0"/>
        <v>1</v>
      </c>
      <c r="G17" s="89" cm="1">
        <f t="array" ref="G17">_xlfn.IFS(ConProb[[#This Row],[Life Expect]]="0", 1.5, AND(ConProb[[#This Row],[Life Expect]]&lt;(LifeExpect[[#This Row],[NORMAL]]*(1/3)), ConProb[[#This Row],[Life Expect]]&gt;0), 0.75, ConProb[[#This Row],[Life Expect]]=(LifeExpect[[#This Row],[NORMAL]]*(1/3)), 0.75, ConProb[[#This Row],[Life Expect]]&gt;(LifeExpect[[#This Row],[NORMAL]]*(1/3)), 0)</f>
        <v>0</v>
      </c>
      <c r="H17" s="89" cm="1">
        <f t="array" ref="H17">_xlfn.IFS(DataCollect[[#This Row],[Capacity]]="Above",1, DataCollect[[#This Row],[Capacity]]="At",0.25, DataCollect[[#This Row],[Capacity]]="Below",0, DataCollect[[#This Row],[Capacity]]="",0)</f>
        <v>0</v>
      </c>
      <c r="I17" s="89">
        <f>IF(DataCollect[[#This Row],[Poor Reliability]]="Yes",1.5,0)</f>
        <v>0</v>
      </c>
      <c r="J17" s="89">
        <f t="shared" si="1"/>
        <v>1</v>
      </c>
    </row>
    <row r="18" spans="1:10" x14ac:dyDescent="0.25">
      <c r="A18" s="116" t="str">
        <f>IF(Results[[#This Row],[Life Expectancy]]=0,"0",Results[[#This Row],[Life Expectancy]])</f>
        <v/>
      </c>
      <c r="B18" s="89">
        <f>IF(DataCollect[[#This Row],[Back-Ups]]="No",1.5,0)</f>
        <v>0</v>
      </c>
      <c r="C18" s="89" cm="1">
        <f t="array" ref="C18">_xlfn.IFS(DataCollect[[#This Row],[Importance]]="0%-25%",0, DataCollect[[#This Row],[Importance]]="26%-50%",0.5, DataCollect[[#This Row],[Importance]]="51%-75%",0.75, DataCollect[[#This Row],[Importance]]="76%-100%",1, DataCollect[[#This Row],[Importance]]="",0)</f>
        <v>0</v>
      </c>
      <c r="D18" s="89">
        <f>IF(DataCollect[[#This Row],[Compliance]]="Yes",0.75,0)</f>
        <v>0</v>
      </c>
      <c r="E18" s="89">
        <f>IF(DataCollect[[#This Row],[Concerns]]="Yes",0.75,0)</f>
        <v>0</v>
      </c>
      <c r="F18" s="89">
        <f t="shared" si="0"/>
        <v>1</v>
      </c>
      <c r="G18" s="89" cm="1">
        <f t="array" ref="G18">_xlfn.IFS(ConProb[[#This Row],[Life Expect]]="0", 1.5, AND(ConProb[[#This Row],[Life Expect]]&lt;(LifeExpect[[#This Row],[NORMAL]]*(1/3)), ConProb[[#This Row],[Life Expect]]&gt;0), 0.75, ConProb[[#This Row],[Life Expect]]=(LifeExpect[[#This Row],[NORMAL]]*(1/3)), 0.75, ConProb[[#This Row],[Life Expect]]&gt;(LifeExpect[[#This Row],[NORMAL]]*(1/3)), 0)</f>
        <v>0</v>
      </c>
      <c r="H18" s="89" cm="1">
        <f t="array" ref="H18">_xlfn.IFS(DataCollect[[#This Row],[Capacity]]="Above",1, DataCollect[[#This Row],[Capacity]]="At",0.25, DataCollect[[#This Row],[Capacity]]="Below",0, DataCollect[[#This Row],[Capacity]]="",0)</f>
        <v>0</v>
      </c>
      <c r="I18" s="89">
        <f>IF(DataCollect[[#This Row],[Poor Reliability]]="Yes",1.5,0)</f>
        <v>0</v>
      </c>
      <c r="J18" s="89">
        <f t="shared" si="1"/>
        <v>1</v>
      </c>
    </row>
    <row r="19" spans="1:10" x14ac:dyDescent="0.25">
      <c r="A19" s="116" t="str">
        <f>IF(Results[[#This Row],[Life Expectancy]]=0,"0",Results[[#This Row],[Life Expectancy]])</f>
        <v/>
      </c>
      <c r="B19" s="89">
        <f>IF(DataCollect[[#This Row],[Back-Ups]]="No",1.5,0)</f>
        <v>0</v>
      </c>
      <c r="C19" s="89" cm="1">
        <f t="array" ref="C19">_xlfn.IFS(DataCollect[[#This Row],[Importance]]="0%-25%",0, DataCollect[[#This Row],[Importance]]="26%-50%",0.5, DataCollect[[#This Row],[Importance]]="51%-75%",0.75, DataCollect[[#This Row],[Importance]]="76%-100%",1, DataCollect[[#This Row],[Importance]]="",0)</f>
        <v>0</v>
      </c>
      <c r="D19" s="89">
        <f>IF(DataCollect[[#This Row],[Compliance]]="Yes",0.75,0)</f>
        <v>0</v>
      </c>
      <c r="E19" s="89">
        <f>IF(DataCollect[[#This Row],[Concerns]]="Yes",0.75,0)</f>
        <v>0</v>
      </c>
      <c r="F19" s="89">
        <f t="shared" si="0"/>
        <v>1</v>
      </c>
      <c r="G19" s="89" cm="1">
        <f t="array" ref="G19">_xlfn.IFS(ConProb[[#This Row],[Life Expect]]="0", 1.5, AND(ConProb[[#This Row],[Life Expect]]&lt;(LifeExpect[[#This Row],[NORMAL]]*(1/3)), ConProb[[#This Row],[Life Expect]]&gt;0), 0.75, ConProb[[#This Row],[Life Expect]]=(LifeExpect[[#This Row],[NORMAL]]*(1/3)), 0.75, ConProb[[#This Row],[Life Expect]]&gt;(LifeExpect[[#This Row],[NORMAL]]*(1/3)), 0)</f>
        <v>0</v>
      </c>
      <c r="H19" s="89" cm="1">
        <f t="array" ref="H19">_xlfn.IFS(DataCollect[[#This Row],[Capacity]]="Above",1, DataCollect[[#This Row],[Capacity]]="At",0.25, DataCollect[[#This Row],[Capacity]]="Below",0, DataCollect[[#This Row],[Capacity]]="",0)</f>
        <v>0</v>
      </c>
      <c r="I19" s="89">
        <f>IF(DataCollect[[#This Row],[Poor Reliability]]="Yes",1.5,0)</f>
        <v>0</v>
      </c>
      <c r="J19" s="89">
        <f t="shared" si="1"/>
        <v>1</v>
      </c>
    </row>
    <row r="20" spans="1:10" x14ac:dyDescent="0.25">
      <c r="A20" s="116" t="str">
        <f>IF(Results[[#This Row],[Life Expectancy]]=0,"0",Results[[#This Row],[Life Expectancy]])</f>
        <v/>
      </c>
      <c r="B20" s="89">
        <f>IF(DataCollect[[#This Row],[Back-Ups]]="No",1.5,0)</f>
        <v>0</v>
      </c>
      <c r="C20" s="89" cm="1">
        <f t="array" ref="C20">_xlfn.IFS(DataCollect[[#This Row],[Importance]]="0%-25%",0, DataCollect[[#This Row],[Importance]]="26%-50%",0.5, DataCollect[[#This Row],[Importance]]="51%-75%",0.75, DataCollect[[#This Row],[Importance]]="76%-100%",1, DataCollect[[#This Row],[Importance]]="",0)</f>
        <v>0</v>
      </c>
      <c r="D20" s="89">
        <f>IF(DataCollect[[#This Row],[Compliance]]="Yes",0.75,0)</f>
        <v>0</v>
      </c>
      <c r="E20" s="89">
        <f>IF(DataCollect[[#This Row],[Concerns]]="Yes",0.75,0)</f>
        <v>0</v>
      </c>
      <c r="F20" s="89">
        <f t="shared" si="0"/>
        <v>1</v>
      </c>
      <c r="G20" s="89" cm="1">
        <f t="array" ref="G20">_xlfn.IFS(ConProb[[#This Row],[Life Expect]]="0", 1.5, AND(ConProb[[#This Row],[Life Expect]]&lt;(LifeExpect[[#This Row],[NORMAL]]*(1/3)), ConProb[[#This Row],[Life Expect]]&gt;0), 0.75, ConProb[[#This Row],[Life Expect]]=(LifeExpect[[#This Row],[NORMAL]]*(1/3)), 0.75, ConProb[[#This Row],[Life Expect]]&gt;(LifeExpect[[#This Row],[NORMAL]]*(1/3)), 0)</f>
        <v>0</v>
      </c>
      <c r="H20" s="89" cm="1">
        <f t="array" ref="H20">_xlfn.IFS(DataCollect[[#This Row],[Capacity]]="Above",1, DataCollect[[#This Row],[Capacity]]="At",0.25, DataCollect[[#This Row],[Capacity]]="Below",0, DataCollect[[#This Row],[Capacity]]="",0)</f>
        <v>0</v>
      </c>
      <c r="I20" s="89">
        <f>IF(DataCollect[[#This Row],[Poor Reliability]]="Yes",1.5,0)</f>
        <v>0</v>
      </c>
      <c r="J20" s="89">
        <f t="shared" si="1"/>
        <v>1</v>
      </c>
    </row>
    <row r="21" spans="1:10" x14ac:dyDescent="0.25">
      <c r="A21" s="116" t="str">
        <f>IF(Results[[#This Row],[Life Expectancy]]=0,"0",Results[[#This Row],[Life Expectancy]])</f>
        <v/>
      </c>
      <c r="B21" s="89">
        <f>IF(DataCollect[[#This Row],[Back-Ups]]="No",1.5,0)</f>
        <v>0</v>
      </c>
      <c r="C21" s="89" cm="1">
        <f t="array" ref="C21">_xlfn.IFS(DataCollect[[#This Row],[Importance]]="0%-25%",0, DataCollect[[#This Row],[Importance]]="26%-50%",0.5, DataCollect[[#This Row],[Importance]]="51%-75%",0.75, DataCollect[[#This Row],[Importance]]="76%-100%",1, DataCollect[[#This Row],[Importance]]="",0)</f>
        <v>0</v>
      </c>
      <c r="D21" s="89">
        <f>IF(DataCollect[[#This Row],[Compliance]]="Yes",0.75,0)</f>
        <v>0</v>
      </c>
      <c r="E21" s="89">
        <f>IF(DataCollect[[#This Row],[Concerns]]="Yes",0.75,0)</f>
        <v>0</v>
      </c>
      <c r="F21" s="89">
        <f t="shared" si="0"/>
        <v>1</v>
      </c>
      <c r="G21" s="89" cm="1">
        <f t="array" ref="G21">_xlfn.IFS(ConProb[[#This Row],[Life Expect]]="0", 1.5, AND(ConProb[[#This Row],[Life Expect]]&lt;(LifeExpect[[#This Row],[NORMAL]]*(1/3)), ConProb[[#This Row],[Life Expect]]&gt;0), 0.75, ConProb[[#This Row],[Life Expect]]=(LifeExpect[[#This Row],[NORMAL]]*(1/3)), 0.75, ConProb[[#This Row],[Life Expect]]&gt;(LifeExpect[[#This Row],[NORMAL]]*(1/3)), 0)</f>
        <v>0</v>
      </c>
      <c r="H21" s="89" cm="1">
        <f t="array" ref="H21">_xlfn.IFS(DataCollect[[#This Row],[Capacity]]="Above",1, DataCollect[[#This Row],[Capacity]]="At",0.25, DataCollect[[#This Row],[Capacity]]="Below",0, DataCollect[[#This Row],[Capacity]]="",0)</f>
        <v>0</v>
      </c>
      <c r="I21" s="89">
        <f>IF(DataCollect[[#This Row],[Poor Reliability]]="Yes",1.5,0)</f>
        <v>0</v>
      </c>
      <c r="J21" s="89">
        <f t="shared" si="1"/>
        <v>1</v>
      </c>
    </row>
    <row r="22" spans="1:10" x14ac:dyDescent="0.25">
      <c r="A22" s="116" t="str">
        <f>IF(Results[[#This Row],[Life Expectancy]]=0,"0",Results[[#This Row],[Life Expectancy]])</f>
        <v/>
      </c>
      <c r="B22" s="89">
        <f>IF(DataCollect[[#This Row],[Back-Ups]]="No",1.5,0)</f>
        <v>0</v>
      </c>
      <c r="C22" s="89" cm="1">
        <f t="array" ref="C22">_xlfn.IFS(DataCollect[[#This Row],[Importance]]="0%-25%",0, DataCollect[[#This Row],[Importance]]="26%-50%",0.5, DataCollect[[#This Row],[Importance]]="51%-75%",0.75, DataCollect[[#This Row],[Importance]]="76%-100%",1, DataCollect[[#This Row],[Importance]]="",0)</f>
        <v>0</v>
      </c>
      <c r="D22" s="89">
        <f>IF(DataCollect[[#This Row],[Compliance]]="Yes",0.75,0)</f>
        <v>0</v>
      </c>
      <c r="E22" s="89">
        <f>IF(DataCollect[[#This Row],[Concerns]]="Yes",0.75,0)</f>
        <v>0</v>
      </c>
      <c r="F22" s="89">
        <f t="shared" si="0"/>
        <v>1</v>
      </c>
      <c r="G22" s="89" cm="1">
        <f t="array" ref="G22">_xlfn.IFS(ConProb[[#This Row],[Life Expect]]="0", 1.5, AND(ConProb[[#This Row],[Life Expect]]&lt;(LifeExpect[[#This Row],[NORMAL]]*(1/3)), ConProb[[#This Row],[Life Expect]]&gt;0), 0.75, ConProb[[#This Row],[Life Expect]]=(LifeExpect[[#This Row],[NORMAL]]*(1/3)), 0.75, ConProb[[#This Row],[Life Expect]]&gt;(LifeExpect[[#This Row],[NORMAL]]*(1/3)), 0)</f>
        <v>0</v>
      </c>
      <c r="H22" s="89" cm="1">
        <f t="array" ref="H22">_xlfn.IFS(DataCollect[[#This Row],[Capacity]]="Above",1, DataCollect[[#This Row],[Capacity]]="At",0.25, DataCollect[[#This Row],[Capacity]]="Below",0, DataCollect[[#This Row],[Capacity]]="",0)</f>
        <v>0</v>
      </c>
      <c r="I22" s="89">
        <f>IF(DataCollect[[#This Row],[Poor Reliability]]="Yes",1.5,0)</f>
        <v>0</v>
      </c>
      <c r="J22" s="89">
        <f t="shared" si="1"/>
        <v>1</v>
      </c>
    </row>
    <row r="23" spans="1:10" x14ac:dyDescent="0.25">
      <c r="A23" s="116" t="str">
        <f>IF(Results[[#This Row],[Life Expectancy]]=0,"0",Results[[#This Row],[Life Expectancy]])</f>
        <v/>
      </c>
      <c r="B23" s="89">
        <f>IF(DataCollect[[#This Row],[Back-Ups]]="No",1.5,0)</f>
        <v>0</v>
      </c>
      <c r="C23" s="89" cm="1">
        <f t="array" ref="C23">_xlfn.IFS(DataCollect[[#This Row],[Importance]]="0%-25%",0, DataCollect[[#This Row],[Importance]]="26%-50%",0.5, DataCollect[[#This Row],[Importance]]="51%-75%",0.75, DataCollect[[#This Row],[Importance]]="76%-100%",1, DataCollect[[#This Row],[Importance]]="",0)</f>
        <v>0</v>
      </c>
      <c r="D23" s="89">
        <f>IF(DataCollect[[#This Row],[Compliance]]="Yes",0.75,0)</f>
        <v>0</v>
      </c>
      <c r="E23" s="89">
        <f>IF(DataCollect[[#This Row],[Concerns]]="Yes",0.75,0)</f>
        <v>0</v>
      </c>
      <c r="F23" s="89">
        <f t="shared" si="0"/>
        <v>1</v>
      </c>
      <c r="G23" s="89" cm="1">
        <f t="array" ref="G23">_xlfn.IFS(ConProb[[#This Row],[Life Expect]]="0", 1.5, AND(ConProb[[#This Row],[Life Expect]]&lt;(LifeExpect[[#This Row],[NORMAL]]*(1/3)), ConProb[[#This Row],[Life Expect]]&gt;0), 0.75, ConProb[[#This Row],[Life Expect]]=(LifeExpect[[#This Row],[NORMAL]]*(1/3)), 0.75, ConProb[[#This Row],[Life Expect]]&gt;(LifeExpect[[#This Row],[NORMAL]]*(1/3)), 0)</f>
        <v>0</v>
      </c>
      <c r="H23" s="89" cm="1">
        <f t="array" ref="H23">_xlfn.IFS(DataCollect[[#This Row],[Capacity]]="Above",1, DataCollect[[#This Row],[Capacity]]="At",0.25, DataCollect[[#This Row],[Capacity]]="Below",0, DataCollect[[#This Row],[Capacity]]="",0)</f>
        <v>0</v>
      </c>
      <c r="I23" s="89">
        <f>IF(DataCollect[[#This Row],[Poor Reliability]]="Yes",1.5,0)</f>
        <v>0</v>
      </c>
      <c r="J23" s="89">
        <f t="shared" si="1"/>
        <v>1</v>
      </c>
    </row>
    <row r="24" spans="1:10" x14ac:dyDescent="0.25">
      <c r="A24" s="116" t="str">
        <f>IF(Results[[#This Row],[Life Expectancy]]=0,"0",Results[[#This Row],[Life Expectancy]])</f>
        <v/>
      </c>
      <c r="B24" s="89">
        <f>IF(DataCollect[[#This Row],[Back-Ups]]="No",1.5,0)</f>
        <v>0</v>
      </c>
      <c r="C24" s="89" cm="1">
        <f t="array" ref="C24">_xlfn.IFS(DataCollect[[#This Row],[Importance]]="0%-25%",0, DataCollect[[#This Row],[Importance]]="26%-50%",0.5, DataCollect[[#This Row],[Importance]]="51%-75%",0.75, DataCollect[[#This Row],[Importance]]="76%-100%",1, DataCollect[[#This Row],[Importance]]="",0)</f>
        <v>0</v>
      </c>
      <c r="D24" s="89">
        <f>IF(DataCollect[[#This Row],[Compliance]]="Yes",0.75,0)</f>
        <v>0</v>
      </c>
      <c r="E24" s="89">
        <f>IF(DataCollect[[#This Row],[Concerns]]="Yes",0.75,0)</f>
        <v>0</v>
      </c>
      <c r="F24" s="89">
        <f t="shared" si="0"/>
        <v>1</v>
      </c>
      <c r="G24" s="89" cm="1">
        <f t="array" ref="G24">_xlfn.IFS(ConProb[[#This Row],[Life Expect]]="0", 1.5, AND(ConProb[[#This Row],[Life Expect]]&lt;(LifeExpect[[#This Row],[NORMAL]]*(1/3)), ConProb[[#This Row],[Life Expect]]&gt;0), 0.75, ConProb[[#This Row],[Life Expect]]=(LifeExpect[[#This Row],[NORMAL]]*(1/3)), 0.75, ConProb[[#This Row],[Life Expect]]&gt;(LifeExpect[[#This Row],[NORMAL]]*(1/3)), 0)</f>
        <v>0</v>
      </c>
      <c r="H24" s="89" cm="1">
        <f t="array" ref="H24">_xlfn.IFS(DataCollect[[#This Row],[Capacity]]="Above",1, DataCollect[[#This Row],[Capacity]]="At",0.25, DataCollect[[#This Row],[Capacity]]="Below",0, DataCollect[[#This Row],[Capacity]]="",0)</f>
        <v>0</v>
      </c>
      <c r="I24" s="89">
        <f>IF(DataCollect[[#This Row],[Poor Reliability]]="Yes",1.5,0)</f>
        <v>0</v>
      </c>
      <c r="J24" s="89">
        <f t="shared" si="1"/>
        <v>1</v>
      </c>
    </row>
    <row r="25" spans="1:10" x14ac:dyDescent="0.25">
      <c r="A25" s="116" t="str">
        <f>IF(Results[[#This Row],[Life Expectancy]]=0,"0",Results[[#This Row],[Life Expectancy]])</f>
        <v/>
      </c>
      <c r="B25" s="89">
        <f>IF(DataCollect[[#This Row],[Back-Ups]]="No",1.5,0)</f>
        <v>0</v>
      </c>
      <c r="C25" s="89" cm="1">
        <f t="array" ref="C25">_xlfn.IFS(DataCollect[[#This Row],[Importance]]="0%-25%",0, DataCollect[[#This Row],[Importance]]="26%-50%",0.5, DataCollect[[#This Row],[Importance]]="51%-75%",0.75, DataCollect[[#This Row],[Importance]]="76%-100%",1, DataCollect[[#This Row],[Importance]]="",0)</f>
        <v>0</v>
      </c>
      <c r="D25" s="89">
        <f>IF(DataCollect[[#This Row],[Compliance]]="Yes",0.75,0)</f>
        <v>0</v>
      </c>
      <c r="E25" s="89">
        <f>IF(DataCollect[[#This Row],[Concerns]]="Yes",0.75,0)</f>
        <v>0</v>
      </c>
      <c r="F25" s="89">
        <f t="shared" si="0"/>
        <v>1</v>
      </c>
      <c r="G25" s="89" cm="1">
        <f t="array" ref="G25">_xlfn.IFS(ConProb[[#This Row],[Life Expect]]="0", 1.5, AND(ConProb[[#This Row],[Life Expect]]&lt;(LifeExpect[[#This Row],[NORMAL]]*(1/3)), ConProb[[#This Row],[Life Expect]]&gt;0), 0.75, ConProb[[#This Row],[Life Expect]]=(LifeExpect[[#This Row],[NORMAL]]*(1/3)), 0.75, ConProb[[#This Row],[Life Expect]]&gt;(LifeExpect[[#This Row],[NORMAL]]*(1/3)), 0)</f>
        <v>0</v>
      </c>
      <c r="H25" s="89" cm="1">
        <f t="array" ref="H25">_xlfn.IFS(DataCollect[[#This Row],[Capacity]]="Above",1, DataCollect[[#This Row],[Capacity]]="At",0.25, DataCollect[[#This Row],[Capacity]]="Below",0, DataCollect[[#This Row],[Capacity]]="",0)</f>
        <v>0</v>
      </c>
      <c r="I25" s="89">
        <f>IF(DataCollect[[#This Row],[Poor Reliability]]="Yes",1.5,0)</f>
        <v>0</v>
      </c>
      <c r="J25" s="89">
        <f t="shared" si="1"/>
        <v>1</v>
      </c>
    </row>
    <row r="26" spans="1:10" x14ac:dyDescent="0.25">
      <c r="A26" s="116" t="str">
        <f>IF(Results[[#This Row],[Life Expectancy]]=0,"0",Results[[#This Row],[Life Expectancy]])</f>
        <v/>
      </c>
      <c r="B26" s="89">
        <f>IF(DataCollect[[#This Row],[Back-Ups]]="No",1.5,0)</f>
        <v>0</v>
      </c>
      <c r="C26" s="89" cm="1">
        <f t="array" ref="C26">_xlfn.IFS(DataCollect[[#This Row],[Importance]]="0%-25%",0, DataCollect[[#This Row],[Importance]]="26%-50%",0.5, DataCollect[[#This Row],[Importance]]="51%-75%",0.75, DataCollect[[#This Row],[Importance]]="76%-100%",1, DataCollect[[#This Row],[Importance]]="",0)</f>
        <v>0</v>
      </c>
      <c r="D26" s="89">
        <f>IF(DataCollect[[#This Row],[Compliance]]="Yes",0.75,0)</f>
        <v>0</v>
      </c>
      <c r="E26" s="89">
        <f>IF(DataCollect[[#This Row],[Concerns]]="Yes",0.75,0)</f>
        <v>0</v>
      </c>
      <c r="F26" s="89">
        <f t="shared" si="0"/>
        <v>1</v>
      </c>
      <c r="G26" s="89" cm="1">
        <f t="array" ref="G26">_xlfn.IFS(ConProb[[#This Row],[Life Expect]]="0", 1.5, AND(ConProb[[#This Row],[Life Expect]]&lt;(LifeExpect[[#This Row],[NORMAL]]*(1/3)), ConProb[[#This Row],[Life Expect]]&gt;0), 0.75, ConProb[[#This Row],[Life Expect]]=(LifeExpect[[#This Row],[NORMAL]]*(1/3)), 0.75, ConProb[[#This Row],[Life Expect]]&gt;(LifeExpect[[#This Row],[NORMAL]]*(1/3)), 0)</f>
        <v>0</v>
      </c>
      <c r="H26" s="89" cm="1">
        <f t="array" ref="H26">_xlfn.IFS(DataCollect[[#This Row],[Capacity]]="Above",1, DataCollect[[#This Row],[Capacity]]="At",0.25, DataCollect[[#This Row],[Capacity]]="Below",0, DataCollect[[#This Row],[Capacity]]="",0)</f>
        <v>0</v>
      </c>
      <c r="I26" s="89">
        <f>IF(DataCollect[[#This Row],[Poor Reliability]]="Yes",1.5,0)</f>
        <v>0</v>
      </c>
      <c r="J26" s="89">
        <f t="shared" si="1"/>
        <v>1</v>
      </c>
    </row>
    <row r="27" spans="1:10" x14ac:dyDescent="0.25">
      <c r="A27" s="116" t="str">
        <f>IF(Results[[#This Row],[Life Expectancy]]=0,"0",Results[[#This Row],[Life Expectancy]])</f>
        <v/>
      </c>
      <c r="B27" s="89">
        <f>IF(DataCollect[[#This Row],[Back-Ups]]="No",1.5,0)</f>
        <v>0</v>
      </c>
      <c r="C27" s="89" cm="1">
        <f t="array" ref="C27">_xlfn.IFS(DataCollect[[#This Row],[Importance]]="0%-25%",0, DataCollect[[#This Row],[Importance]]="26%-50%",0.5, DataCollect[[#This Row],[Importance]]="51%-75%",0.75, DataCollect[[#This Row],[Importance]]="76%-100%",1, DataCollect[[#This Row],[Importance]]="",0)</f>
        <v>0</v>
      </c>
      <c r="D27" s="89">
        <f>IF(DataCollect[[#This Row],[Compliance]]="Yes",0.75,0)</f>
        <v>0</v>
      </c>
      <c r="E27" s="89">
        <f>IF(DataCollect[[#This Row],[Concerns]]="Yes",0.75,0)</f>
        <v>0</v>
      </c>
      <c r="F27" s="89">
        <f t="shared" si="0"/>
        <v>1</v>
      </c>
      <c r="G27" s="89" cm="1">
        <f t="array" ref="G27">_xlfn.IFS(ConProb[[#This Row],[Life Expect]]="0", 1.5, AND(ConProb[[#This Row],[Life Expect]]&lt;(LifeExpect[[#This Row],[NORMAL]]*(1/3)), ConProb[[#This Row],[Life Expect]]&gt;0), 0.75, ConProb[[#This Row],[Life Expect]]=(LifeExpect[[#This Row],[NORMAL]]*(1/3)), 0.75, ConProb[[#This Row],[Life Expect]]&gt;(LifeExpect[[#This Row],[NORMAL]]*(1/3)), 0)</f>
        <v>0</v>
      </c>
      <c r="H27" s="89" cm="1">
        <f t="array" ref="H27">_xlfn.IFS(DataCollect[[#This Row],[Capacity]]="Above",1, DataCollect[[#This Row],[Capacity]]="At",0.25, DataCollect[[#This Row],[Capacity]]="Below",0, DataCollect[[#This Row],[Capacity]]="",0)</f>
        <v>0</v>
      </c>
      <c r="I27" s="89">
        <f>IF(DataCollect[[#This Row],[Poor Reliability]]="Yes",1.5,0)</f>
        <v>0</v>
      </c>
      <c r="J27" s="89">
        <f t="shared" si="1"/>
        <v>1</v>
      </c>
    </row>
    <row r="28" spans="1:10" x14ac:dyDescent="0.25">
      <c r="A28" s="116" t="str">
        <f>IF(Results[[#This Row],[Life Expectancy]]=0,"0",Results[[#This Row],[Life Expectancy]])</f>
        <v/>
      </c>
      <c r="B28" s="89">
        <f>IF(DataCollect[[#This Row],[Back-Ups]]="No",1.5,0)</f>
        <v>0</v>
      </c>
      <c r="C28" s="89" cm="1">
        <f t="array" ref="C28">_xlfn.IFS(DataCollect[[#This Row],[Importance]]="0%-25%",0, DataCollect[[#This Row],[Importance]]="26%-50%",0.5, DataCollect[[#This Row],[Importance]]="51%-75%",0.75, DataCollect[[#This Row],[Importance]]="76%-100%",1, DataCollect[[#This Row],[Importance]]="",0)</f>
        <v>0</v>
      </c>
      <c r="D28" s="89">
        <f>IF(DataCollect[[#This Row],[Compliance]]="Yes",0.75,0)</f>
        <v>0</v>
      </c>
      <c r="E28" s="89">
        <f>IF(DataCollect[[#This Row],[Concerns]]="Yes",0.75,0)</f>
        <v>0</v>
      </c>
      <c r="F28" s="89">
        <f t="shared" si="0"/>
        <v>1</v>
      </c>
      <c r="G28" s="89" cm="1">
        <f t="array" ref="G28">_xlfn.IFS(ConProb[[#This Row],[Life Expect]]="0", 1.5, AND(ConProb[[#This Row],[Life Expect]]&lt;(LifeExpect[[#This Row],[NORMAL]]*(1/3)), ConProb[[#This Row],[Life Expect]]&gt;0), 0.75, ConProb[[#This Row],[Life Expect]]=(LifeExpect[[#This Row],[NORMAL]]*(1/3)), 0.75, ConProb[[#This Row],[Life Expect]]&gt;(LifeExpect[[#This Row],[NORMAL]]*(1/3)), 0)</f>
        <v>0</v>
      </c>
      <c r="H28" s="89" cm="1">
        <f t="array" ref="H28">_xlfn.IFS(DataCollect[[#This Row],[Capacity]]="Above",1, DataCollect[[#This Row],[Capacity]]="At",0.25, DataCollect[[#This Row],[Capacity]]="Below",0, DataCollect[[#This Row],[Capacity]]="",0)</f>
        <v>0</v>
      </c>
      <c r="I28" s="89">
        <f>IF(DataCollect[[#This Row],[Poor Reliability]]="Yes",1.5,0)</f>
        <v>0</v>
      </c>
      <c r="J28" s="89">
        <f t="shared" si="1"/>
        <v>1</v>
      </c>
    </row>
    <row r="29" spans="1:10" x14ac:dyDescent="0.25">
      <c r="A29" s="116" t="str">
        <f>IF(Results[[#This Row],[Life Expectancy]]=0,"0",Results[[#This Row],[Life Expectancy]])</f>
        <v/>
      </c>
      <c r="B29" s="89">
        <f>IF(DataCollect[[#This Row],[Back-Ups]]="No",1.5,0)</f>
        <v>0</v>
      </c>
      <c r="C29" s="89" cm="1">
        <f t="array" ref="C29">_xlfn.IFS(DataCollect[[#This Row],[Importance]]="0%-25%",0, DataCollect[[#This Row],[Importance]]="26%-50%",0.5, DataCollect[[#This Row],[Importance]]="51%-75%",0.75, DataCollect[[#This Row],[Importance]]="76%-100%",1, DataCollect[[#This Row],[Importance]]="",0)</f>
        <v>0</v>
      </c>
      <c r="D29" s="89">
        <f>IF(DataCollect[[#This Row],[Compliance]]="Yes",0.75,0)</f>
        <v>0</v>
      </c>
      <c r="E29" s="89">
        <f>IF(DataCollect[[#This Row],[Concerns]]="Yes",0.75,0)</f>
        <v>0</v>
      </c>
      <c r="F29" s="89">
        <f t="shared" si="0"/>
        <v>1</v>
      </c>
      <c r="G29" s="89" cm="1">
        <f t="array" ref="G29">_xlfn.IFS(ConProb[[#This Row],[Life Expect]]="0", 1.5, AND(ConProb[[#This Row],[Life Expect]]&lt;(LifeExpect[[#This Row],[NORMAL]]*(1/3)), ConProb[[#This Row],[Life Expect]]&gt;0), 0.75, ConProb[[#This Row],[Life Expect]]=(LifeExpect[[#This Row],[NORMAL]]*(1/3)), 0.75, ConProb[[#This Row],[Life Expect]]&gt;(LifeExpect[[#This Row],[NORMAL]]*(1/3)), 0)</f>
        <v>0</v>
      </c>
      <c r="H29" s="89" cm="1">
        <f t="array" ref="H29">_xlfn.IFS(DataCollect[[#This Row],[Capacity]]="Above",1, DataCollect[[#This Row],[Capacity]]="At",0.25, DataCollect[[#This Row],[Capacity]]="Below",0, DataCollect[[#This Row],[Capacity]]="",0)</f>
        <v>0</v>
      </c>
      <c r="I29" s="89">
        <f>IF(DataCollect[[#This Row],[Poor Reliability]]="Yes",1.5,0)</f>
        <v>0</v>
      </c>
      <c r="J29" s="89">
        <f t="shared" si="1"/>
        <v>1</v>
      </c>
    </row>
    <row r="30" spans="1:10" x14ac:dyDescent="0.25">
      <c r="A30" s="116" t="str">
        <f>IF(Results[[#This Row],[Life Expectancy]]=0,"0",Results[[#This Row],[Life Expectancy]])</f>
        <v/>
      </c>
      <c r="B30" s="89">
        <f>IF(DataCollect[[#This Row],[Back-Ups]]="No",1.5,0)</f>
        <v>0</v>
      </c>
      <c r="C30" s="89" cm="1">
        <f t="array" ref="C30">_xlfn.IFS(DataCollect[[#This Row],[Importance]]="0%-25%",0, DataCollect[[#This Row],[Importance]]="26%-50%",0.5, DataCollect[[#This Row],[Importance]]="51%-75%",0.75, DataCollect[[#This Row],[Importance]]="76%-100%",1, DataCollect[[#This Row],[Importance]]="",0)</f>
        <v>0</v>
      </c>
      <c r="D30" s="89">
        <f>IF(DataCollect[[#This Row],[Compliance]]="Yes",0.75,0)</f>
        <v>0</v>
      </c>
      <c r="E30" s="89">
        <f>IF(DataCollect[[#This Row],[Concerns]]="Yes",0.75,0)</f>
        <v>0</v>
      </c>
      <c r="F30" s="89">
        <f t="shared" si="0"/>
        <v>1</v>
      </c>
      <c r="G30" s="89" cm="1">
        <f t="array" ref="G30">_xlfn.IFS(ConProb[[#This Row],[Life Expect]]="0", 1.5, AND(ConProb[[#This Row],[Life Expect]]&lt;(LifeExpect[[#This Row],[NORMAL]]*(1/3)), ConProb[[#This Row],[Life Expect]]&gt;0), 0.75, ConProb[[#This Row],[Life Expect]]=(LifeExpect[[#This Row],[NORMAL]]*(1/3)), 0.75, ConProb[[#This Row],[Life Expect]]&gt;(LifeExpect[[#This Row],[NORMAL]]*(1/3)), 0)</f>
        <v>0</v>
      </c>
      <c r="H30" s="89" cm="1">
        <f t="array" ref="H30">_xlfn.IFS(DataCollect[[#This Row],[Capacity]]="Above",1, DataCollect[[#This Row],[Capacity]]="At",0.25, DataCollect[[#This Row],[Capacity]]="Below",0, DataCollect[[#This Row],[Capacity]]="",0)</f>
        <v>0</v>
      </c>
      <c r="I30" s="89">
        <f>IF(DataCollect[[#This Row],[Poor Reliability]]="Yes",1.5,0)</f>
        <v>0</v>
      </c>
      <c r="J30" s="89">
        <f t="shared" si="1"/>
        <v>1</v>
      </c>
    </row>
    <row r="31" spans="1:10" x14ac:dyDescent="0.25">
      <c r="A31" s="116" t="str">
        <f>IF(Results[[#This Row],[Life Expectancy]]=0,"0",Results[[#This Row],[Life Expectancy]])</f>
        <v/>
      </c>
      <c r="B31" s="89">
        <f>IF(DataCollect[[#This Row],[Back-Ups]]="No",1.5,0)</f>
        <v>0</v>
      </c>
      <c r="C31" s="89" cm="1">
        <f t="array" ref="C31">_xlfn.IFS(DataCollect[[#This Row],[Importance]]="0%-25%",0, DataCollect[[#This Row],[Importance]]="26%-50%",0.5, DataCollect[[#This Row],[Importance]]="51%-75%",0.75, DataCollect[[#This Row],[Importance]]="76%-100%",1, DataCollect[[#This Row],[Importance]]="",0)</f>
        <v>0</v>
      </c>
      <c r="D31" s="89">
        <f>IF(DataCollect[[#This Row],[Compliance]]="Yes",0.75,0)</f>
        <v>0</v>
      </c>
      <c r="E31" s="89">
        <f>IF(DataCollect[[#This Row],[Concerns]]="Yes",0.75,0)</f>
        <v>0</v>
      </c>
      <c r="F31" s="89">
        <f t="shared" si="0"/>
        <v>1</v>
      </c>
      <c r="G31" s="89" cm="1">
        <f t="array" ref="G31">_xlfn.IFS(ConProb[[#This Row],[Life Expect]]="0", 1.5, AND(ConProb[[#This Row],[Life Expect]]&lt;(LifeExpect[[#This Row],[NORMAL]]*(1/3)), ConProb[[#This Row],[Life Expect]]&gt;0), 0.75, ConProb[[#This Row],[Life Expect]]=(LifeExpect[[#This Row],[NORMAL]]*(1/3)), 0.75, ConProb[[#This Row],[Life Expect]]&gt;(LifeExpect[[#This Row],[NORMAL]]*(1/3)), 0)</f>
        <v>0</v>
      </c>
      <c r="H31" s="89" cm="1">
        <f t="array" ref="H31">_xlfn.IFS(DataCollect[[#This Row],[Capacity]]="Above",1, DataCollect[[#This Row],[Capacity]]="At",0.25, DataCollect[[#This Row],[Capacity]]="Below",0, DataCollect[[#This Row],[Capacity]]="",0)</f>
        <v>0</v>
      </c>
      <c r="I31" s="89">
        <f>IF(DataCollect[[#This Row],[Poor Reliability]]="Yes",1.5,0)</f>
        <v>0</v>
      </c>
      <c r="J31" s="89">
        <f t="shared" si="1"/>
        <v>1</v>
      </c>
    </row>
    <row r="32" spans="1:10" x14ac:dyDescent="0.25">
      <c r="A32" s="116" t="str">
        <f>IF(Results[[#This Row],[Life Expectancy]]=0,"0",Results[[#This Row],[Life Expectancy]])</f>
        <v/>
      </c>
      <c r="B32" s="89">
        <f>IF(DataCollect[[#This Row],[Back-Ups]]="No",1.5,0)</f>
        <v>0</v>
      </c>
      <c r="C32" s="89" cm="1">
        <f t="array" ref="C32">_xlfn.IFS(DataCollect[[#This Row],[Importance]]="0%-25%",0, DataCollect[[#This Row],[Importance]]="26%-50%",0.5, DataCollect[[#This Row],[Importance]]="51%-75%",0.75, DataCollect[[#This Row],[Importance]]="76%-100%",1, DataCollect[[#This Row],[Importance]]="",0)</f>
        <v>0</v>
      </c>
      <c r="D32" s="89">
        <f>IF(DataCollect[[#This Row],[Compliance]]="Yes",0.75,0)</f>
        <v>0</v>
      </c>
      <c r="E32" s="89">
        <f>IF(DataCollect[[#This Row],[Concerns]]="Yes",0.75,0)</f>
        <v>0</v>
      </c>
      <c r="F32" s="89">
        <f t="shared" si="0"/>
        <v>1</v>
      </c>
      <c r="G32" s="89" cm="1">
        <f t="array" ref="G32">_xlfn.IFS(ConProb[[#This Row],[Life Expect]]="0", 1.5, AND(ConProb[[#This Row],[Life Expect]]&lt;(LifeExpect[[#This Row],[NORMAL]]*(1/3)), ConProb[[#This Row],[Life Expect]]&gt;0), 0.75, ConProb[[#This Row],[Life Expect]]=(LifeExpect[[#This Row],[NORMAL]]*(1/3)), 0.75, ConProb[[#This Row],[Life Expect]]&gt;(LifeExpect[[#This Row],[NORMAL]]*(1/3)), 0)</f>
        <v>0</v>
      </c>
      <c r="H32" s="89" cm="1">
        <f t="array" ref="H32">_xlfn.IFS(DataCollect[[#This Row],[Capacity]]="Above",1, DataCollect[[#This Row],[Capacity]]="At",0.25, DataCollect[[#This Row],[Capacity]]="Below",0, DataCollect[[#This Row],[Capacity]]="",0)</f>
        <v>0</v>
      </c>
      <c r="I32" s="89">
        <f>IF(DataCollect[[#This Row],[Poor Reliability]]="Yes",1.5,0)</f>
        <v>0</v>
      </c>
      <c r="J32" s="89">
        <f t="shared" si="1"/>
        <v>1</v>
      </c>
    </row>
    <row r="33" spans="1:10" x14ac:dyDescent="0.25">
      <c r="A33" s="116" t="str">
        <f>IF(Results[[#This Row],[Life Expectancy]]=0,"0",Results[[#This Row],[Life Expectancy]])</f>
        <v/>
      </c>
      <c r="B33" s="89">
        <f>IF(DataCollect[[#This Row],[Back-Ups]]="No",1.5,0)</f>
        <v>0</v>
      </c>
      <c r="C33" s="89" cm="1">
        <f t="array" ref="C33">_xlfn.IFS(DataCollect[[#This Row],[Importance]]="0%-25%",0, DataCollect[[#This Row],[Importance]]="26%-50%",0.5, DataCollect[[#This Row],[Importance]]="51%-75%",0.75, DataCollect[[#This Row],[Importance]]="76%-100%",1, DataCollect[[#This Row],[Importance]]="",0)</f>
        <v>0</v>
      </c>
      <c r="D33" s="89">
        <f>IF(DataCollect[[#This Row],[Compliance]]="Yes",0.75,0)</f>
        <v>0</v>
      </c>
      <c r="E33" s="89">
        <f>IF(DataCollect[[#This Row],[Concerns]]="Yes",0.75,0)</f>
        <v>0</v>
      </c>
      <c r="F33" s="89">
        <f t="shared" si="0"/>
        <v>1</v>
      </c>
      <c r="G33" s="89" cm="1">
        <f t="array" ref="G33">_xlfn.IFS(ConProb[[#This Row],[Life Expect]]="0", 1.5, AND(ConProb[[#This Row],[Life Expect]]&lt;(LifeExpect[[#This Row],[NORMAL]]*(1/3)), ConProb[[#This Row],[Life Expect]]&gt;0), 0.75, ConProb[[#This Row],[Life Expect]]=(LifeExpect[[#This Row],[NORMAL]]*(1/3)), 0.75, ConProb[[#This Row],[Life Expect]]&gt;(LifeExpect[[#This Row],[NORMAL]]*(1/3)), 0)</f>
        <v>0</v>
      </c>
      <c r="H33" s="89" cm="1">
        <f t="array" ref="H33">_xlfn.IFS(DataCollect[[#This Row],[Capacity]]="Above",1, DataCollect[[#This Row],[Capacity]]="At",0.25, DataCollect[[#This Row],[Capacity]]="Below",0, DataCollect[[#This Row],[Capacity]]="",0)</f>
        <v>0</v>
      </c>
      <c r="I33" s="89">
        <f>IF(DataCollect[[#This Row],[Poor Reliability]]="Yes",1.5,0)</f>
        <v>0</v>
      </c>
      <c r="J33" s="89">
        <f t="shared" si="1"/>
        <v>1</v>
      </c>
    </row>
    <row r="34" spans="1:10" x14ac:dyDescent="0.25">
      <c r="A34" s="116" t="str">
        <f>IF(Results[[#This Row],[Life Expectancy]]=0,"0",Results[[#This Row],[Life Expectancy]])</f>
        <v/>
      </c>
      <c r="B34" s="89">
        <f>IF(DataCollect[[#This Row],[Back-Ups]]="No",1.5,0)</f>
        <v>0</v>
      </c>
      <c r="C34" s="89" cm="1">
        <f t="array" ref="C34">_xlfn.IFS(DataCollect[[#This Row],[Importance]]="0%-25%",0, DataCollect[[#This Row],[Importance]]="26%-50%",0.5, DataCollect[[#This Row],[Importance]]="51%-75%",0.75, DataCollect[[#This Row],[Importance]]="76%-100%",1, DataCollect[[#This Row],[Importance]]="",0)</f>
        <v>0</v>
      </c>
      <c r="D34" s="89">
        <f>IF(DataCollect[[#This Row],[Compliance]]="Yes",0.75,0)</f>
        <v>0</v>
      </c>
      <c r="E34" s="89">
        <f>IF(DataCollect[[#This Row],[Concerns]]="Yes",0.75,0)</f>
        <v>0</v>
      </c>
      <c r="F34" s="89">
        <f t="shared" si="0"/>
        <v>1</v>
      </c>
      <c r="G34" s="89" cm="1">
        <f t="array" ref="G34">_xlfn.IFS(ConProb[[#This Row],[Life Expect]]="0", 1.5, AND(ConProb[[#This Row],[Life Expect]]&lt;(LifeExpect[[#This Row],[NORMAL]]*(1/3)), ConProb[[#This Row],[Life Expect]]&gt;0), 0.75, ConProb[[#This Row],[Life Expect]]=(LifeExpect[[#This Row],[NORMAL]]*(1/3)), 0.75, ConProb[[#This Row],[Life Expect]]&gt;(LifeExpect[[#This Row],[NORMAL]]*(1/3)), 0)</f>
        <v>0</v>
      </c>
      <c r="H34" s="89" cm="1">
        <f t="array" ref="H34">_xlfn.IFS(DataCollect[[#This Row],[Capacity]]="Above",1, DataCollect[[#This Row],[Capacity]]="At",0.25, DataCollect[[#This Row],[Capacity]]="Below",0, DataCollect[[#This Row],[Capacity]]="",0)</f>
        <v>0</v>
      </c>
      <c r="I34" s="89">
        <f>IF(DataCollect[[#This Row],[Poor Reliability]]="Yes",1.5,0)</f>
        <v>0</v>
      </c>
      <c r="J34" s="89">
        <f t="shared" si="1"/>
        <v>1</v>
      </c>
    </row>
    <row r="35" spans="1:10" x14ac:dyDescent="0.25">
      <c r="A35" s="116" t="str">
        <f>IF(Results[[#This Row],[Life Expectancy]]=0,"0",Results[[#This Row],[Life Expectancy]])</f>
        <v/>
      </c>
      <c r="B35" s="89">
        <f>IF(DataCollect[[#This Row],[Back-Ups]]="No",1.5,0)</f>
        <v>0</v>
      </c>
      <c r="C35" s="89" cm="1">
        <f t="array" ref="C35">_xlfn.IFS(DataCollect[[#This Row],[Importance]]="0%-25%",0, DataCollect[[#This Row],[Importance]]="26%-50%",0.5, DataCollect[[#This Row],[Importance]]="51%-75%",0.75, DataCollect[[#This Row],[Importance]]="76%-100%",1, DataCollect[[#This Row],[Importance]]="",0)</f>
        <v>0</v>
      </c>
      <c r="D35" s="89">
        <f>IF(DataCollect[[#This Row],[Compliance]]="Yes",0.75,0)</f>
        <v>0</v>
      </c>
      <c r="E35" s="89">
        <f>IF(DataCollect[[#This Row],[Concerns]]="Yes",0.75,0)</f>
        <v>0</v>
      </c>
      <c r="F35" s="89">
        <f t="shared" si="0"/>
        <v>1</v>
      </c>
      <c r="G35" s="89" cm="1">
        <f t="array" ref="G35">_xlfn.IFS(ConProb[[#This Row],[Life Expect]]="0", 1.5, AND(ConProb[[#This Row],[Life Expect]]&lt;(LifeExpect[[#This Row],[NORMAL]]*(1/3)), ConProb[[#This Row],[Life Expect]]&gt;0), 0.75, ConProb[[#This Row],[Life Expect]]=(LifeExpect[[#This Row],[NORMAL]]*(1/3)), 0.75, ConProb[[#This Row],[Life Expect]]&gt;(LifeExpect[[#This Row],[NORMAL]]*(1/3)), 0)</f>
        <v>0</v>
      </c>
      <c r="H35" s="89" cm="1">
        <f t="array" ref="H35">_xlfn.IFS(DataCollect[[#This Row],[Capacity]]="Above",1, DataCollect[[#This Row],[Capacity]]="At",0.25, DataCollect[[#This Row],[Capacity]]="Below",0, DataCollect[[#This Row],[Capacity]]="",0)</f>
        <v>0</v>
      </c>
      <c r="I35" s="89">
        <f>IF(DataCollect[[#This Row],[Poor Reliability]]="Yes",1.5,0)</f>
        <v>0</v>
      </c>
      <c r="J35" s="89">
        <f t="shared" si="1"/>
        <v>1</v>
      </c>
    </row>
    <row r="36" spans="1:10" x14ac:dyDescent="0.25">
      <c r="A36" s="116" t="str">
        <f>IF(Results[[#This Row],[Life Expectancy]]=0,"0",Results[[#This Row],[Life Expectancy]])</f>
        <v/>
      </c>
      <c r="B36" s="89">
        <f>IF(DataCollect[[#This Row],[Back-Ups]]="No",1.5,0)</f>
        <v>0</v>
      </c>
      <c r="C36" s="89" cm="1">
        <f t="array" ref="C36">_xlfn.IFS(DataCollect[[#This Row],[Importance]]="0%-25%",0, DataCollect[[#This Row],[Importance]]="26%-50%",0.5, DataCollect[[#This Row],[Importance]]="51%-75%",0.75, DataCollect[[#This Row],[Importance]]="76%-100%",1, DataCollect[[#This Row],[Importance]]="",0)</f>
        <v>0</v>
      </c>
      <c r="D36" s="89">
        <f>IF(DataCollect[[#This Row],[Compliance]]="Yes",0.75,0)</f>
        <v>0</v>
      </c>
      <c r="E36" s="89">
        <f>IF(DataCollect[[#This Row],[Concerns]]="Yes",0.75,0)</f>
        <v>0</v>
      </c>
      <c r="F36" s="89">
        <f t="shared" si="0"/>
        <v>1</v>
      </c>
      <c r="G36" s="89" cm="1">
        <f t="array" ref="G36">_xlfn.IFS(ConProb[[#This Row],[Life Expect]]="0", 1.5, AND(ConProb[[#This Row],[Life Expect]]&lt;(LifeExpect[[#This Row],[NORMAL]]*(1/3)), ConProb[[#This Row],[Life Expect]]&gt;0), 0.75, ConProb[[#This Row],[Life Expect]]=(LifeExpect[[#This Row],[NORMAL]]*(1/3)), 0.75, ConProb[[#This Row],[Life Expect]]&gt;(LifeExpect[[#This Row],[NORMAL]]*(1/3)), 0)</f>
        <v>0</v>
      </c>
      <c r="H36" s="89" cm="1">
        <f t="array" ref="H36">_xlfn.IFS(DataCollect[[#This Row],[Capacity]]="Above",1, DataCollect[[#This Row],[Capacity]]="At",0.25, DataCollect[[#This Row],[Capacity]]="Below",0, DataCollect[[#This Row],[Capacity]]="",0)</f>
        <v>0</v>
      </c>
      <c r="I36" s="89">
        <f>IF(DataCollect[[#This Row],[Poor Reliability]]="Yes",1.5,0)</f>
        <v>0</v>
      </c>
      <c r="J36" s="89">
        <f t="shared" si="1"/>
        <v>1</v>
      </c>
    </row>
    <row r="37" spans="1:10" x14ac:dyDescent="0.25">
      <c r="A37" s="116" t="str">
        <f>IF(Results[[#This Row],[Life Expectancy]]=0,"0",Results[[#This Row],[Life Expectancy]])</f>
        <v/>
      </c>
      <c r="B37" s="89">
        <f>IF(DataCollect[[#This Row],[Back-Ups]]="No",1.5,0)</f>
        <v>0</v>
      </c>
      <c r="C37" s="89" cm="1">
        <f t="array" ref="C37">_xlfn.IFS(DataCollect[[#This Row],[Importance]]="0%-25%",0, DataCollect[[#This Row],[Importance]]="26%-50%",0.5, DataCollect[[#This Row],[Importance]]="51%-75%",0.75, DataCollect[[#This Row],[Importance]]="76%-100%",1, DataCollect[[#This Row],[Importance]]="",0)</f>
        <v>0</v>
      </c>
      <c r="D37" s="89">
        <f>IF(DataCollect[[#This Row],[Compliance]]="Yes",0.75,0)</f>
        <v>0</v>
      </c>
      <c r="E37" s="89">
        <f>IF(DataCollect[[#This Row],[Concerns]]="Yes",0.75,0)</f>
        <v>0</v>
      </c>
      <c r="F37" s="89">
        <f t="shared" si="0"/>
        <v>1</v>
      </c>
      <c r="G37" s="89" cm="1">
        <f t="array" ref="G37">_xlfn.IFS(ConProb[[#This Row],[Life Expect]]="0", 1.5, AND(ConProb[[#This Row],[Life Expect]]&lt;(LifeExpect[[#This Row],[NORMAL]]*(1/3)), ConProb[[#This Row],[Life Expect]]&gt;0), 0.75, ConProb[[#This Row],[Life Expect]]=(LifeExpect[[#This Row],[NORMAL]]*(1/3)), 0.75, ConProb[[#This Row],[Life Expect]]&gt;(LifeExpect[[#This Row],[NORMAL]]*(1/3)), 0)</f>
        <v>0</v>
      </c>
      <c r="H37" s="89" cm="1">
        <f t="array" ref="H37">_xlfn.IFS(DataCollect[[#This Row],[Capacity]]="Above",1, DataCollect[[#This Row],[Capacity]]="At",0.25, DataCollect[[#This Row],[Capacity]]="Below",0, DataCollect[[#This Row],[Capacity]]="",0)</f>
        <v>0</v>
      </c>
      <c r="I37" s="89">
        <f>IF(DataCollect[[#This Row],[Poor Reliability]]="Yes",1.5,0)</f>
        <v>0</v>
      </c>
      <c r="J37" s="89">
        <f t="shared" si="1"/>
        <v>1</v>
      </c>
    </row>
    <row r="38" spans="1:10" x14ac:dyDescent="0.25">
      <c r="A38" s="116" t="str">
        <f>IF(Results[[#This Row],[Life Expectancy]]=0,"0",Results[[#This Row],[Life Expectancy]])</f>
        <v/>
      </c>
      <c r="B38" s="89">
        <f>IF(DataCollect[[#This Row],[Back-Ups]]="No",1.5,0)</f>
        <v>0</v>
      </c>
      <c r="C38" s="89" cm="1">
        <f t="array" ref="C38">_xlfn.IFS(DataCollect[[#This Row],[Importance]]="0%-25%",0, DataCollect[[#This Row],[Importance]]="26%-50%",0.5, DataCollect[[#This Row],[Importance]]="51%-75%",0.75, DataCollect[[#This Row],[Importance]]="76%-100%",1, DataCollect[[#This Row],[Importance]]="",0)</f>
        <v>0</v>
      </c>
      <c r="D38" s="89">
        <f>IF(DataCollect[[#This Row],[Compliance]]="Yes",0.75,0)</f>
        <v>0</v>
      </c>
      <c r="E38" s="89">
        <f>IF(DataCollect[[#This Row],[Concerns]]="Yes",0.75,0)</f>
        <v>0</v>
      </c>
      <c r="F38" s="89">
        <f t="shared" si="0"/>
        <v>1</v>
      </c>
      <c r="G38" s="89" cm="1">
        <f t="array" ref="G38">_xlfn.IFS(ConProb[[#This Row],[Life Expect]]="0", 1.5, AND(ConProb[[#This Row],[Life Expect]]&lt;(LifeExpect[[#This Row],[NORMAL]]*(1/3)), ConProb[[#This Row],[Life Expect]]&gt;0), 0.75, ConProb[[#This Row],[Life Expect]]=(LifeExpect[[#This Row],[NORMAL]]*(1/3)), 0.75, ConProb[[#This Row],[Life Expect]]&gt;(LifeExpect[[#This Row],[NORMAL]]*(1/3)), 0)</f>
        <v>0</v>
      </c>
      <c r="H38" s="89" cm="1">
        <f t="array" ref="H38">_xlfn.IFS(DataCollect[[#This Row],[Capacity]]="Above",1, DataCollect[[#This Row],[Capacity]]="At",0.25, DataCollect[[#This Row],[Capacity]]="Below",0, DataCollect[[#This Row],[Capacity]]="",0)</f>
        <v>0</v>
      </c>
      <c r="I38" s="89">
        <f>IF(DataCollect[[#This Row],[Poor Reliability]]="Yes",1.5,0)</f>
        <v>0</v>
      </c>
      <c r="J38" s="89">
        <f t="shared" si="1"/>
        <v>1</v>
      </c>
    </row>
    <row r="39" spans="1:10" x14ac:dyDescent="0.25">
      <c r="A39" s="116" t="str">
        <f>IF(Results[[#This Row],[Life Expectancy]]=0,"0",Results[[#This Row],[Life Expectancy]])</f>
        <v/>
      </c>
      <c r="B39" s="89">
        <f>IF(DataCollect[[#This Row],[Back-Ups]]="No",1.5,0)</f>
        <v>0</v>
      </c>
      <c r="C39" s="89" cm="1">
        <f t="array" ref="C39">_xlfn.IFS(DataCollect[[#This Row],[Importance]]="0%-25%",0, DataCollect[[#This Row],[Importance]]="26%-50%",0.5, DataCollect[[#This Row],[Importance]]="51%-75%",0.75, DataCollect[[#This Row],[Importance]]="76%-100%",1, DataCollect[[#This Row],[Importance]]="",0)</f>
        <v>0</v>
      </c>
      <c r="D39" s="89">
        <f>IF(DataCollect[[#This Row],[Compliance]]="Yes",0.75,0)</f>
        <v>0</v>
      </c>
      <c r="E39" s="89">
        <f>IF(DataCollect[[#This Row],[Concerns]]="Yes",0.75,0)</f>
        <v>0</v>
      </c>
      <c r="F39" s="89">
        <f t="shared" si="0"/>
        <v>1</v>
      </c>
      <c r="G39" s="89" cm="1">
        <f t="array" ref="G39">_xlfn.IFS(ConProb[[#This Row],[Life Expect]]="0", 1.5, AND(ConProb[[#This Row],[Life Expect]]&lt;(LifeExpect[[#This Row],[NORMAL]]*(1/3)), ConProb[[#This Row],[Life Expect]]&gt;0), 0.75, ConProb[[#This Row],[Life Expect]]=(LifeExpect[[#This Row],[NORMAL]]*(1/3)), 0.75, ConProb[[#This Row],[Life Expect]]&gt;(LifeExpect[[#This Row],[NORMAL]]*(1/3)), 0)</f>
        <v>0</v>
      </c>
      <c r="H39" s="89" cm="1">
        <f t="array" ref="H39">_xlfn.IFS(DataCollect[[#This Row],[Capacity]]="Above",1, DataCollect[[#This Row],[Capacity]]="At",0.25, DataCollect[[#This Row],[Capacity]]="Below",0, DataCollect[[#This Row],[Capacity]]="",0)</f>
        <v>0</v>
      </c>
      <c r="I39" s="89">
        <f>IF(DataCollect[[#This Row],[Poor Reliability]]="Yes",1.5,0)</f>
        <v>0</v>
      </c>
      <c r="J39" s="89">
        <f t="shared" si="1"/>
        <v>1</v>
      </c>
    </row>
    <row r="40" spans="1:10" x14ac:dyDescent="0.25">
      <c r="A40" s="116" t="str">
        <f>IF(Results[[#This Row],[Life Expectancy]]=0,"0",Results[[#This Row],[Life Expectancy]])</f>
        <v/>
      </c>
      <c r="B40" s="89">
        <f>IF(DataCollect[[#This Row],[Back-Ups]]="No",1.5,0)</f>
        <v>0</v>
      </c>
      <c r="C40" s="89" cm="1">
        <f t="array" ref="C40">_xlfn.IFS(DataCollect[[#This Row],[Importance]]="0%-25%",0, DataCollect[[#This Row],[Importance]]="26%-50%",0.5, DataCollect[[#This Row],[Importance]]="51%-75%",0.75, DataCollect[[#This Row],[Importance]]="76%-100%",1, DataCollect[[#This Row],[Importance]]="",0)</f>
        <v>0</v>
      </c>
      <c r="D40" s="89">
        <f>IF(DataCollect[[#This Row],[Compliance]]="Yes",0.75,0)</f>
        <v>0</v>
      </c>
      <c r="E40" s="89">
        <f>IF(DataCollect[[#This Row],[Concerns]]="Yes",0.75,0)</f>
        <v>0</v>
      </c>
      <c r="F40" s="89">
        <f t="shared" si="0"/>
        <v>1</v>
      </c>
      <c r="G40" s="89" cm="1">
        <f t="array" ref="G40">_xlfn.IFS(ConProb[[#This Row],[Life Expect]]="0", 1.5, AND(ConProb[[#This Row],[Life Expect]]&lt;(LifeExpect[[#This Row],[NORMAL]]*(1/3)), ConProb[[#This Row],[Life Expect]]&gt;0), 0.75, ConProb[[#This Row],[Life Expect]]=(LifeExpect[[#This Row],[NORMAL]]*(1/3)), 0.75, ConProb[[#This Row],[Life Expect]]&gt;(LifeExpect[[#This Row],[NORMAL]]*(1/3)), 0)</f>
        <v>0</v>
      </c>
      <c r="H40" s="89" cm="1">
        <f t="array" ref="H40">_xlfn.IFS(DataCollect[[#This Row],[Capacity]]="Above",1, DataCollect[[#This Row],[Capacity]]="At",0.25, DataCollect[[#This Row],[Capacity]]="Below",0, DataCollect[[#This Row],[Capacity]]="",0)</f>
        <v>0</v>
      </c>
      <c r="I40" s="89">
        <f>IF(DataCollect[[#This Row],[Poor Reliability]]="Yes",1.5,0)</f>
        <v>0</v>
      </c>
      <c r="J40" s="89">
        <f t="shared" si="1"/>
        <v>1</v>
      </c>
    </row>
    <row r="41" spans="1:10" x14ac:dyDescent="0.25">
      <c r="A41" s="116" t="str">
        <f>IF(Results[[#This Row],[Life Expectancy]]=0,"0",Results[[#This Row],[Life Expectancy]])</f>
        <v/>
      </c>
      <c r="B41" s="89">
        <f>IF(DataCollect[[#This Row],[Back-Ups]]="No",1.5,0)</f>
        <v>0</v>
      </c>
      <c r="C41" s="89" cm="1">
        <f t="array" ref="C41">_xlfn.IFS(DataCollect[[#This Row],[Importance]]="0%-25%",0, DataCollect[[#This Row],[Importance]]="26%-50%",0.5, DataCollect[[#This Row],[Importance]]="51%-75%",0.75, DataCollect[[#This Row],[Importance]]="76%-100%",1, DataCollect[[#This Row],[Importance]]="",0)</f>
        <v>0</v>
      </c>
      <c r="D41" s="89">
        <f>IF(DataCollect[[#This Row],[Compliance]]="Yes",0.75,0)</f>
        <v>0</v>
      </c>
      <c r="E41" s="89">
        <f>IF(DataCollect[[#This Row],[Concerns]]="Yes",0.75,0)</f>
        <v>0</v>
      </c>
      <c r="F41" s="89">
        <f t="shared" si="0"/>
        <v>1</v>
      </c>
      <c r="G41" s="89" cm="1">
        <f t="array" ref="G41">_xlfn.IFS(ConProb[[#This Row],[Life Expect]]="0", 1.5, AND(ConProb[[#This Row],[Life Expect]]&lt;(LifeExpect[[#This Row],[NORMAL]]*(1/3)), ConProb[[#This Row],[Life Expect]]&gt;0), 0.75, ConProb[[#This Row],[Life Expect]]=(LifeExpect[[#This Row],[NORMAL]]*(1/3)), 0.75, ConProb[[#This Row],[Life Expect]]&gt;(LifeExpect[[#This Row],[NORMAL]]*(1/3)), 0)</f>
        <v>0</v>
      </c>
      <c r="H41" s="89" cm="1">
        <f t="array" ref="H41">_xlfn.IFS(DataCollect[[#This Row],[Capacity]]="Above",1, DataCollect[[#This Row],[Capacity]]="At",0.25, DataCollect[[#This Row],[Capacity]]="Below",0, DataCollect[[#This Row],[Capacity]]="",0)</f>
        <v>0</v>
      </c>
      <c r="I41" s="89">
        <f>IF(DataCollect[[#This Row],[Poor Reliability]]="Yes",1.5,0)</f>
        <v>0</v>
      </c>
      <c r="J41" s="89">
        <f t="shared" si="1"/>
        <v>1</v>
      </c>
    </row>
    <row r="42" spans="1:10" x14ac:dyDescent="0.25">
      <c r="A42" s="116" t="str">
        <f>IF(Results[[#This Row],[Life Expectancy]]=0,"0",Results[[#This Row],[Life Expectancy]])</f>
        <v/>
      </c>
      <c r="B42" s="89">
        <f>IF(DataCollect[[#This Row],[Back-Ups]]="No",1.5,0)</f>
        <v>0</v>
      </c>
      <c r="C42" s="89" cm="1">
        <f t="array" ref="C42">_xlfn.IFS(DataCollect[[#This Row],[Importance]]="0%-25%",0, DataCollect[[#This Row],[Importance]]="26%-50%",0.5, DataCollect[[#This Row],[Importance]]="51%-75%",0.75, DataCollect[[#This Row],[Importance]]="76%-100%",1, DataCollect[[#This Row],[Importance]]="",0)</f>
        <v>0</v>
      </c>
      <c r="D42" s="89">
        <f>IF(DataCollect[[#This Row],[Compliance]]="Yes",0.75,0)</f>
        <v>0</v>
      </c>
      <c r="E42" s="89">
        <f>IF(DataCollect[[#This Row],[Concerns]]="Yes",0.75,0)</f>
        <v>0</v>
      </c>
      <c r="F42" s="89">
        <f t="shared" si="0"/>
        <v>1</v>
      </c>
      <c r="G42" s="89" cm="1">
        <f t="array" ref="G42">_xlfn.IFS(ConProb[[#This Row],[Life Expect]]="0", 1.5, AND(ConProb[[#This Row],[Life Expect]]&lt;(LifeExpect[[#This Row],[NORMAL]]*(1/3)), ConProb[[#This Row],[Life Expect]]&gt;0), 0.75, ConProb[[#This Row],[Life Expect]]=(LifeExpect[[#This Row],[NORMAL]]*(1/3)), 0.75, ConProb[[#This Row],[Life Expect]]&gt;(LifeExpect[[#This Row],[NORMAL]]*(1/3)), 0)</f>
        <v>0</v>
      </c>
      <c r="H42" s="89" cm="1">
        <f t="array" ref="H42">_xlfn.IFS(DataCollect[[#This Row],[Capacity]]="Above",1, DataCollect[[#This Row],[Capacity]]="At",0.25, DataCollect[[#This Row],[Capacity]]="Below",0, DataCollect[[#This Row],[Capacity]]="",0)</f>
        <v>0</v>
      </c>
      <c r="I42" s="89">
        <f>IF(DataCollect[[#This Row],[Poor Reliability]]="Yes",1.5,0)</f>
        <v>0</v>
      </c>
      <c r="J42" s="89">
        <f t="shared" si="1"/>
        <v>1</v>
      </c>
    </row>
    <row r="43" spans="1:10" x14ac:dyDescent="0.25">
      <c r="A43" s="116" t="str">
        <f>IF(Results[[#This Row],[Life Expectancy]]=0,"0",Results[[#This Row],[Life Expectancy]])</f>
        <v/>
      </c>
      <c r="B43" s="89">
        <f>IF(DataCollect[[#This Row],[Back-Ups]]="No",1.5,0)</f>
        <v>0</v>
      </c>
      <c r="C43" s="89" cm="1">
        <f t="array" ref="C43">_xlfn.IFS(DataCollect[[#This Row],[Importance]]="0%-25%",0, DataCollect[[#This Row],[Importance]]="26%-50%",0.5, DataCollect[[#This Row],[Importance]]="51%-75%",0.75, DataCollect[[#This Row],[Importance]]="76%-100%",1, DataCollect[[#This Row],[Importance]]="",0)</f>
        <v>0</v>
      </c>
      <c r="D43" s="89">
        <f>IF(DataCollect[[#This Row],[Compliance]]="Yes",0.75,0)</f>
        <v>0</v>
      </c>
      <c r="E43" s="89">
        <f>IF(DataCollect[[#This Row],[Concerns]]="Yes",0.75,0)</f>
        <v>0</v>
      </c>
      <c r="F43" s="89">
        <f t="shared" si="0"/>
        <v>1</v>
      </c>
      <c r="G43" s="89" cm="1">
        <f t="array" ref="G43">_xlfn.IFS(ConProb[[#This Row],[Life Expect]]="0", 1.5, AND(ConProb[[#This Row],[Life Expect]]&lt;(LifeExpect[[#This Row],[NORMAL]]*(1/3)), ConProb[[#This Row],[Life Expect]]&gt;0), 0.75, ConProb[[#This Row],[Life Expect]]=(LifeExpect[[#This Row],[NORMAL]]*(1/3)), 0.75, ConProb[[#This Row],[Life Expect]]&gt;(LifeExpect[[#This Row],[NORMAL]]*(1/3)), 0)</f>
        <v>0</v>
      </c>
      <c r="H43" s="89" cm="1">
        <f t="array" ref="H43">_xlfn.IFS(DataCollect[[#This Row],[Capacity]]="Above",1, DataCollect[[#This Row],[Capacity]]="At",0.25, DataCollect[[#This Row],[Capacity]]="Below",0, DataCollect[[#This Row],[Capacity]]="",0)</f>
        <v>0</v>
      </c>
      <c r="I43" s="89">
        <f>IF(DataCollect[[#This Row],[Poor Reliability]]="Yes",1.5,0)</f>
        <v>0</v>
      </c>
      <c r="J43" s="89">
        <f t="shared" si="1"/>
        <v>1</v>
      </c>
    </row>
    <row r="44" spans="1:10" x14ac:dyDescent="0.25">
      <c r="A44" s="116" t="str">
        <f>IF(Results[[#This Row],[Life Expectancy]]=0,"0",Results[[#This Row],[Life Expectancy]])</f>
        <v/>
      </c>
      <c r="B44" s="89">
        <f>IF(DataCollect[[#This Row],[Back-Ups]]="No",1.5,0)</f>
        <v>0</v>
      </c>
      <c r="C44" s="89" cm="1">
        <f t="array" ref="C44">_xlfn.IFS(DataCollect[[#This Row],[Importance]]="0%-25%",0, DataCollect[[#This Row],[Importance]]="26%-50%",0.5, DataCollect[[#This Row],[Importance]]="51%-75%",0.75, DataCollect[[#This Row],[Importance]]="76%-100%",1, DataCollect[[#This Row],[Importance]]="",0)</f>
        <v>0</v>
      </c>
      <c r="D44" s="89">
        <f>IF(DataCollect[[#This Row],[Compliance]]="Yes",0.75,0)</f>
        <v>0</v>
      </c>
      <c r="E44" s="89">
        <f>IF(DataCollect[[#This Row],[Concerns]]="Yes",0.75,0)</f>
        <v>0</v>
      </c>
      <c r="F44" s="89">
        <f t="shared" si="0"/>
        <v>1</v>
      </c>
      <c r="G44" s="89" cm="1">
        <f t="array" ref="G44">_xlfn.IFS(ConProb[[#This Row],[Life Expect]]="0", 1.5, AND(ConProb[[#This Row],[Life Expect]]&lt;(LifeExpect[[#This Row],[NORMAL]]*(1/3)), ConProb[[#This Row],[Life Expect]]&gt;0), 0.75, ConProb[[#This Row],[Life Expect]]=(LifeExpect[[#This Row],[NORMAL]]*(1/3)), 0.75, ConProb[[#This Row],[Life Expect]]&gt;(LifeExpect[[#This Row],[NORMAL]]*(1/3)), 0)</f>
        <v>0</v>
      </c>
      <c r="H44" s="89" cm="1">
        <f t="array" ref="H44">_xlfn.IFS(DataCollect[[#This Row],[Capacity]]="Above",1, DataCollect[[#This Row],[Capacity]]="At",0.25, DataCollect[[#This Row],[Capacity]]="Below",0, DataCollect[[#This Row],[Capacity]]="",0)</f>
        <v>0</v>
      </c>
      <c r="I44" s="89">
        <f>IF(DataCollect[[#This Row],[Poor Reliability]]="Yes",1.5,0)</f>
        <v>0</v>
      </c>
      <c r="J44" s="89">
        <f t="shared" si="1"/>
        <v>1</v>
      </c>
    </row>
    <row r="45" spans="1:10" x14ac:dyDescent="0.25">
      <c r="A45" s="116" t="str">
        <f>IF(Results[[#This Row],[Life Expectancy]]=0,"0",Results[[#This Row],[Life Expectancy]])</f>
        <v/>
      </c>
      <c r="B45" s="89">
        <f>IF(DataCollect[[#This Row],[Back-Ups]]="No",1.5,0)</f>
        <v>0</v>
      </c>
      <c r="C45" s="89" cm="1">
        <f t="array" ref="C45">_xlfn.IFS(DataCollect[[#This Row],[Importance]]="0%-25%",0, DataCollect[[#This Row],[Importance]]="26%-50%",0.5, DataCollect[[#This Row],[Importance]]="51%-75%",0.75, DataCollect[[#This Row],[Importance]]="76%-100%",1, DataCollect[[#This Row],[Importance]]="",0)</f>
        <v>0</v>
      </c>
      <c r="D45" s="89">
        <f>IF(DataCollect[[#This Row],[Compliance]]="Yes",0.75,0)</f>
        <v>0</v>
      </c>
      <c r="E45" s="89">
        <f>IF(DataCollect[[#This Row],[Concerns]]="Yes",0.75,0)</f>
        <v>0</v>
      </c>
      <c r="F45" s="89">
        <f t="shared" si="0"/>
        <v>1</v>
      </c>
      <c r="G45" s="89" cm="1">
        <f t="array" ref="G45">_xlfn.IFS(ConProb[[#This Row],[Life Expect]]="0", 1.5, AND(ConProb[[#This Row],[Life Expect]]&lt;(LifeExpect[[#This Row],[NORMAL]]*(1/3)), ConProb[[#This Row],[Life Expect]]&gt;0), 0.75, ConProb[[#This Row],[Life Expect]]=(LifeExpect[[#This Row],[NORMAL]]*(1/3)), 0.75, ConProb[[#This Row],[Life Expect]]&gt;(LifeExpect[[#This Row],[NORMAL]]*(1/3)), 0)</f>
        <v>0</v>
      </c>
      <c r="H45" s="89" cm="1">
        <f t="array" ref="H45">_xlfn.IFS(DataCollect[[#This Row],[Capacity]]="Above",1, DataCollect[[#This Row],[Capacity]]="At",0.25, DataCollect[[#This Row],[Capacity]]="Below",0, DataCollect[[#This Row],[Capacity]]="",0)</f>
        <v>0</v>
      </c>
      <c r="I45" s="89">
        <f>IF(DataCollect[[#This Row],[Poor Reliability]]="Yes",1.5,0)</f>
        <v>0</v>
      </c>
      <c r="J45" s="89">
        <f t="shared" si="1"/>
        <v>1</v>
      </c>
    </row>
    <row r="46" spans="1:10" x14ac:dyDescent="0.25">
      <c r="A46" s="116" t="str">
        <f>IF(Results[[#This Row],[Life Expectancy]]=0,"0",Results[[#This Row],[Life Expectancy]])</f>
        <v/>
      </c>
      <c r="B46" s="89">
        <f>IF(DataCollect[[#This Row],[Back-Ups]]="No",1.5,0)</f>
        <v>0</v>
      </c>
      <c r="C46" s="89" cm="1">
        <f t="array" ref="C46">_xlfn.IFS(DataCollect[[#This Row],[Importance]]="0%-25%",0, DataCollect[[#This Row],[Importance]]="26%-50%",0.5, DataCollect[[#This Row],[Importance]]="51%-75%",0.75, DataCollect[[#This Row],[Importance]]="76%-100%",1, DataCollect[[#This Row],[Importance]]="",0)</f>
        <v>0</v>
      </c>
      <c r="D46" s="89">
        <f>IF(DataCollect[[#This Row],[Compliance]]="Yes",0.75,0)</f>
        <v>0</v>
      </c>
      <c r="E46" s="89">
        <f>IF(DataCollect[[#This Row],[Concerns]]="Yes",0.75,0)</f>
        <v>0</v>
      </c>
      <c r="F46" s="89">
        <f t="shared" si="0"/>
        <v>1</v>
      </c>
      <c r="G46" s="89" cm="1">
        <f t="array" ref="G46">_xlfn.IFS(ConProb[[#This Row],[Life Expect]]="0", 1.5, AND(ConProb[[#This Row],[Life Expect]]&lt;(LifeExpect[[#This Row],[NORMAL]]*(1/3)), ConProb[[#This Row],[Life Expect]]&gt;0), 0.75, ConProb[[#This Row],[Life Expect]]=(LifeExpect[[#This Row],[NORMAL]]*(1/3)), 0.75, ConProb[[#This Row],[Life Expect]]&gt;(LifeExpect[[#This Row],[NORMAL]]*(1/3)), 0)</f>
        <v>0</v>
      </c>
      <c r="H46" s="89" cm="1">
        <f t="array" ref="H46">_xlfn.IFS(DataCollect[[#This Row],[Capacity]]="Above",1, DataCollect[[#This Row],[Capacity]]="At",0.25, DataCollect[[#This Row],[Capacity]]="Below",0, DataCollect[[#This Row],[Capacity]]="",0)</f>
        <v>0</v>
      </c>
      <c r="I46" s="89">
        <f>IF(DataCollect[[#This Row],[Poor Reliability]]="Yes",1.5,0)</f>
        <v>0</v>
      </c>
      <c r="J46" s="89">
        <f t="shared" si="1"/>
        <v>1</v>
      </c>
    </row>
    <row r="47" spans="1:10" x14ac:dyDescent="0.25">
      <c r="A47" s="116" t="str">
        <f>IF(Results[[#This Row],[Life Expectancy]]=0,"0",Results[[#This Row],[Life Expectancy]])</f>
        <v/>
      </c>
      <c r="B47" s="89">
        <f>IF(DataCollect[[#This Row],[Back-Ups]]="No",1.5,0)</f>
        <v>0</v>
      </c>
      <c r="C47" s="89" cm="1">
        <f t="array" ref="C47">_xlfn.IFS(DataCollect[[#This Row],[Importance]]="0%-25%",0, DataCollect[[#This Row],[Importance]]="26%-50%",0.5, DataCollect[[#This Row],[Importance]]="51%-75%",0.75, DataCollect[[#This Row],[Importance]]="76%-100%",1, DataCollect[[#This Row],[Importance]]="",0)</f>
        <v>0</v>
      </c>
      <c r="D47" s="89">
        <f>IF(DataCollect[[#This Row],[Compliance]]="Yes",0.75,0)</f>
        <v>0</v>
      </c>
      <c r="E47" s="89">
        <f>IF(DataCollect[[#This Row],[Concerns]]="Yes",0.75,0)</f>
        <v>0</v>
      </c>
      <c r="F47" s="89">
        <f t="shared" si="0"/>
        <v>1</v>
      </c>
      <c r="G47" s="89" cm="1">
        <f t="array" ref="G47">_xlfn.IFS(ConProb[[#This Row],[Life Expect]]="0", 1.5, AND(ConProb[[#This Row],[Life Expect]]&lt;(LifeExpect[[#This Row],[NORMAL]]*(1/3)), ConProb[[#This Row],[Life Expect]]&gt;0), 0.75, ConProb[[#This Row],[Life Expect]]=(LifeExpect[[#This Row],[NORMAL]]*(1/3)), 0.75, ConProb[[#This Row],[Life Expect]]&gt;(LifeExpect[[#This Row],[NORMAL]]*(1/3)), 0)</f>
        <v>0</v>
      </c>
      <c r="H47" s="89" cm="1">
        <f t="array" ref="H47">_xlfn.IFS(DataCollect[[#This Row],[Capacity]]="Above",1, DataCollect[[#This Row],[Capacity]]="At",0.25, DataCollect[[#This Row],[Capacity]]="Below",0, DataCollect[[#This Row],[Capacity]]="",0)</f>
        <v>0</v>
      </c>
      <c r="I47" s="89">
        <f>IF(DataCollect[[#This Row],[Poor Reliability]]="Yes",1.5,0)</f>
        <v>0</v>
      </c>
      <c r="J47" s="89">
        <f t="shared" si="1"/>
        <v>1</v>
      </c>
    </row>
    <row r="48" spans="1:10" x14ac:dyDescent="0.25">
      <c r="A48" s="116" t="str">
        <f>IF(Results[[#This Row],[Life Expectancy]]=0,"0",Results[[#This Row],[Life Expectancy]])</f>
        <v/>
      </c>
      <c r="B48" s="89">
        <f>IF(DataCollect[[#This Row],[Back-Ups]]="No",1.5,0)</f>
        <v>0</v>
      </c>
      <c r="C48" s="89" cm="1">
        <f t="array" ref="C48">_xlfn.IFS(DataCollect[[#This Row],[Importance]]="0%-25%",0, DataCollect[[#This Row],[Importance]]="26%-50%",0.5, DataCollect[[#This Row],[Importance]]="51%-75%",0.75, DataCollect[[#This Row],[Importance]]="76%-100%",1, DataCollect[[#This Row],[Importance]]="",0)</f>
        <v>0</v>
      </c>
      <c r="D48" s="89">
        <f>IF(DataCollect[[#This Row],[Compliance]]="Yes",0.75,0)</f>
        <v>0</v>
      </c>
      <c r="E48" s="89">
        <f>IF(DataCollect[[#This Row],[Concerns]]="Yes",0.75,0)</f>
        <v>0</v>
      </c>
      <c r="F48" s="89">
        <f t="shared" si="0"/>
        <v>1</v>
      </c>
      <c r="G48" s="89" cm="1">
        <f t="array" ref="G48">_xlfn.IFS(ConProb[[#This Row],[Life Expect]]="0", 1.5, AND(ConProb[[#This Row],[Life Expect]]&lt;(LifeExpect[[#This Row],[NORMAL]]*(1/3)), ConProb[[#This Row],[Life Expect]]&gt;0), 0.75, ConProb[[#This Row],[Life Expect]]=(LifeExpect[[#This Row],[NORMAL]]*(1/3)), 0.75, ConProb[[#This Row],[Life Expect]]&gt;(LifeExpect[[#This Row],[NORMAL]]*(1/3)), 0)</f>
        <v>0</v>
      </c>
      <c r="H48" s="89" cm="1">
        <f t="array" ref="H48">_xlfn.IFS(DataCollect[[#This Row],[Capacity]]="Above",1, DataCollect[[#This Row],[Capacity]]="At",0.25, DataCollect[[#This Row],[Capacity]]="Below",0, DataCollect[[#This Row],[Capacity]]="",0)</f>
        <v>0</v>
      </c>
      <c r="I48" s="89">
        <f>IF(DataCollect[[#This Row],[Poor Reliability]]="Yes",1.5,0)</f>
        <v>0</v>
      </c>
      <c r="J48" s="89">
        <f t="shared" si="1"/>
        <v>1</v>
      </c>
    </row>
    <row r="49" spans="1:10" x14ac:dyDescent="0.25">
      <c r="A49" s="116" t="str">
        <f>IF(Results[[#This Row],[Life Expectancy]]=0,"0",Results[[#This Row],[Life Expectancy]])</f>
        <v/>
      </c>
      <c r="B49" s="89">
        <f>IF(DataCollect[[#This Row],[Back-Ups]]="No",1.5,0)</f>
        <v>0</v>
      </c>
      <c r="C49" s="89" cm="1">
        <f t="array" ref="C49">_xlfn.IFS(DataCollect[[#This Row],[Importance]]="0%-25%",0, DataCollect[[#This Row],[Importance]]="26%-50%",0.5, DataCollect[[#This Row],[Importance]]="51%-75%",0.75, DataCollect[[#This Row],[Importance]]="76%-100%",1, DataCollect[[#This Row],[Importance]]="",0)</f>
        <v>0</v>
      </c>
      <c r="D49" s="89">
        <f>IF(DataCollect[[#This Row],[Compliance]]="Yes",0.75,0)</f>
        <v>0</v>
      </c>
      <c r="E49" s="89">
        <f>IF(DataCollect[[#This Row],[Concerns]]="Yes",0.75,0)</f>
        <v>0</v>
      </c>
      <c r="F49" s="89">
        <f t="shared" si="0"/>
        <v>1</v>
      </c>
      <c r="G49" s="89" cm="1">
        <f t="array" ref="G49">_xlfn.IFS(ConProb[[#This Row],[Life Expect]]="0", 1.5, AND(ConProb[[#This Row],[Life Expect]]&lt;(LifeExpect[[#This Row],[NORMAL]]*(1/3)), ConProb[[#This Row],[Life Expect]]&gt;0), 0.75, ConProb[[#This Row],[Life Expect]]=(LifeExpect[[#This Row],[NORMAL]]*(1/3)), 0.75, ConProb[[#This Row],[Life Expect]]&gt;(LifeExpect[[#This Row],[NORMAL]]*(1/3)), 0)</f>
        <v>0</v>
      </c>
      <c r="H49" s="89" cm="1">
        <f t="array" ref="H49">_xlfn.IFS(DataCollect[[#This Row],[Capacity]]="Above",1, DataCollect[[#This Row],[Capacity]]="At",0.25, DataCollect[[#This Row],[Capacity]]="Below",0, DataCollect[[#This Row],[Capacity]]="",0)</f>
        <v>0</v>
      </c>
      <c r="I49" s="89">
        <f>IF(DataCollect[[#This Row],[Poor Reliability]]="Yes",1.5,0)</f>
        <v>0</v>
      </c>
      <c r="J49" s="89">
        <f t="shared" si="1"/>
        <v>1</v>
      </c>
    </row>
    <row r="50" spans="1:10" x14ac:dyDescent="0.25">
      <c r="A50" s="116" t="str">
        <f>IF(Results[[#This Row],[Life Expectancy]]=0,"0",Results[[#This Row],[Life Expectancy]])</f>
        <v/>
      </c>
      <c r="B50" s="89">
        <f>IF(DataCollect[[#This Row],[Back-Ups]]="No",1.5,0)</f>
        <v>0</v>
      </c>
      <c r="C50" s="89" cm="1">
        <f t="array" ref="C50">_xlfn.IFS(DataCollect[[#This Row],[Importance]]="0%-25%",0, DataCollect[[#This Row],[Importance]]="26%-50%",0.5, DataCollect[[#This Row],[Importance]]="51%-75%",0.75, DataCollect[[#This Row],[Importance]]="76%-100%",1, DataCollect[[#This Row],[Importance]]="",0)</f>
        <v>0</v>
      </c>
      <c r="D50" s="89">
        <f>IF(DataCollect[[#This Row],[Compliance]]="Yes",0.75,0)</f>
        <v>0</v>
      </c>
      <c r="E50" s="89">
        <f>IF(DataCollect[[#This Row],[Concerns]]="Yes",0.75,0)</f>
        <v>0</v>
      </c>
      <c r="F50" s="89">
        <f t="shared" si="0"/>
        <v>1</v>
      </c>
      <c r="G50" s="89" cm="1">
        <f t="array" ref="G50">_xlfn.IFS(ConProb[[#This Row],[Life Expect]]="0", 1.5, AND(ConProb[[#This Row],[Life Expect]]&lt;(LifeExpect[[#This Row],[NORMAL]]*(1/3)), ConProb[[#This Row],[Life Expect]]&gt;0), 0.75, ConProb[[#This Row],[Life Expect]]=(LifeExpect[[#This Row],[NORMAL]]*(1/3)), 0.75, ConProb[[#This Row],[Life Expect]]&gt;(LifeExpect[[#This Row],[NORMAL]]*(1/3)), 0)</f>
        <v>0</v>
      </c>
      <c r="H50" s="89" cm="1">
        <f t="array" ref="H50">_xlfn.IFS(DataCollect[[#This Row],[Capacity]]="Above",1, DataCollect[[#This Row],[Capacity]]="At",0.25, DataCollect[[#This Row],[Capacity]]="Below",0, DataCollect[[#This Row],[Capacity]]="",0)</f>
        <v>0</v>
      </c>
      <c r="I50" s="89">
        <f>IF(DataCollect[[#This Row],[Poor Reliability]]="Yes",1.5,0)</f>
        <v>0</v>
      </c>
      <c r="J50" s="89">
        <f t="shared" si="1"/>
        <v>1</v>
      </c>
    </row>
    <row r="51" spans="1:10" x14ac:dyDescent="0.25">
      <c r="A51" s="116" t="str">
        <f>IF(Results[[#This Row],[Life Expectancy]]=0,"0",Results[[#This Row],[Life Expectancy]])</f>
        <v/>
      </c>
      <c r="B51" s="89">
        <f>IF(DataCollect[[#This Row],[Back-Ups]]="No",1.5,0)</f>
        <v>0</v>
      </c>
      <c r="C51" s="89" cm="1">
        <f t="array" ref="C51">_xlfn.IFS(DataCollect[[#This Row],[Importance]]="0%-25%",0, DataCollect[[#This Row],[Importance]]="26%-50%",0.5, DataCollect[[#This Row],[Importance]]="51%-75%",0.75, DataCollect[[#This Row],[Importance]]="76%-100%",1, DataCollect[[#This Row],[Importance]]="",0)</f>
        <v>0</v>
      </c>
      <c r="D51" s="89">
        <f>IF(DataCollect[[#This Row],[Compliance]]="Yes",0.75,0)</f>
        <v>0</v>
      </c>
      <c r="E51" s="89">
        <f>IF(DataCollect[[#This Row],[Concerns]]="Yes",0.75,0)</f>
        <v>0</v>
      </c>
      <c r="F51" s="89">
        <f t="shared" si="0"/>
        <v>1</v>
      </c>
      <c r="G51" s="89" cm="1">
        <f t="array" ref="G51">_xlfn.IFS(ConProb[[#This Row],[Life Expect]]="0", 1.5, AND(ConProb[[#This Row],[Life Expect]]&lt;(LifeExpect[[#This Row],[NORMAL]]*(1/3)), ConProb[[#This Row],[Life Expect]]&gt;0), 0.75, ConProb[[#This Row],[Life Expect]]=(LifeExpect[[#This Row],[NORMAL]]*(1/3)), 0.75, ConProb[[#This Row],[Life Expect]]&gt;(LifeExpect[[#This Row],[NORMAL]]*(1/3)), 0)</f>
        <v>0</v>
      </c>
      <c r="H51" s="89" cm="1">
        <f t="array" ref="H51">_xlfn.IFS(DataCollect[[#This Row],[Capacity]]="Above",1, DataCollect[[#This Row],[Capacity]]="At",0.25, DataCollect[[#This Row],[Capacity]]="Below",0, DataCollect[[#This Row],[Capacity]]="",0)</f>
        <v>0</v>
      </c>
      <c r="I51" s="89">
        <f>IF(DataCollect[[#This Row],[Poor Reliability]]="Yes",1.5,0)</f>
        <v>0</v>
      </c>
      <c r="J51" s="89">
        <f t="shared" si="1"/>
        <v>1</v>
      </c>
    </row>
    <row r="52" spans="1:10" x14ac:dyDescent="0.25">
      <c r="A52" s="116" t="str">
        <f>IF(Results[[#This Row],[Life Expectancy]]=0,"0",Results[[#This Row],[Life Expectancy]])</f>
        <v/>
      </c>
      <c r="B52" s="89">
        <f>IF(DataCollect[[#This Row],[Back-Ups]]="No",1.5,0)</f>
        <v>0</v>
      </c>
      <c r="C52" s="89" cm="1">
        <f t="array" ref="C52">_xlfn.IFS(DataCollect[[#This Row],[Importance]]="0%-25%",0, DataCollect[[#This Row],[Importance]]="26%-50%",0.5, DataCollect[[#This Row],[Importance]]="51%-75%",0.75, DataCollect[[#This Row],[Importance]]="76%-100%",1, DataCollect[[#This Row],[Importance]]="",0)</f>
        <v>0</v>
      </c>
      <c r="D52" s="89">
        <f>IF(DataCollect[[#This Row],[Compliance]]="Yes",0.75,0)</f>
        <v>0</v>
      </c>
      <c r="E52" s="89">
        <f>IF(DataCollect[[#This Row],[Concerns]]="Yes",0.75,0)</f>
        <v>0</v>
      </c>
      <c r="F52" s="89">
        <f t="shared" si="0"/>
        <v>1</v>
      </c>
      <c r="G52" s="89" cm="1">
        <f t="array" ref="G52">_xlfn.IFS(ConProb[[#This Row],[Life Expect]]="0", 1.5, AND(ConProb[[#This Row],[Life Expect]]&lt;(LifeExpect[[#This Row],[NORMAL]]*(1/3)), ConProb[[#This Row],[Life Expect]]&gt;0), 0.75, ConProb[[#This Row],[Life Expect]]=(LifeExpect[[#This Row],[NORMAL]]*(1/3)), 0.75, ConProb[[#This Row],[Life Expect]]&gt;(LifeExpect[[#This Row],[NORMAL]]*(1/3)), 0)</f>
        <v>0</v>
      </c>
      <c r="H52" s="89" cm="1">
        <f t="array" ref="H52">_xlfn.IFS(DataCollect[[#This Row],[Capacity]]="Above",1, DataCollect[[#This Row],[Capacity]]="At",0.25, DataCollect[[#This Row],[Capacity]]="Below",0, DataCollect[[#This Row],[Capacity]]="",0)</f>
        <v>0</v>
      </c>
      <c r="I52" s="89">
        <f>IF(DataCollect[[#This Row],[Poor Reliability]]="Yes",1.5,0)</f>
        <v>0</v>
      </c>
      <c r="J52" s="89">
        <f t="shared" si="1"/>
        <v>1</v>
      </c>
    </row>
    <row r="53" spans="1:10" x14ac:dyDescent="0.25">
      <c r="A53" s="116" t="str">
        <f>IF(Results[[#This Row],[Life Expectancy]]=0,"0",Results[[#This Row],[Life Expectancy]])</f>
        <v/>
      </c>
      <c r="B53" s="89">
        <f>IF(DataCollect[[#This Row],[Back-Ups]]="No",1.5,0)</f>
        <v>0</v>
      </c>
      <c r="C53" s="89" cm="1">
        <f t="array" ref="C53">_xlfn.IFS(DataCollect[[#This Row],[Importance]]="0%-25%",0, DataCollect[[#This Row],[Importance]]="26%-50%",0.5, DataCollect[[#This Row],[Importance]]="51%-75%",0.75, DataCollect[[#This Row],[Importance]]="76%-100%",1, DataCollect[[#This Row],[Importance]]="",0)</f>
        <v>0</v>
      </c>
      <c r="D53" s="89">
        <f>IF(DataCollect[[#This Row],[Compliance]]="Yes",0.75,0)</f>
        <v>0</v>
      </c>
      <c r="E53" s="89">
        <f>IF(DataCollect[[#This Row],[Concerns]]="Yes",0.75,0)</f>
        <v>0</v>
      </c>
      <c r="F53" s="89">
        <f t="shared" si="0"/>
        <v>1</v>
      </c>
      <c r="G53" s="89" cm="1">
        <f t="array" ref="G53">_xlfn.IFS(ConProb[[#This Row],[Life Expect]]="0", 1.5, AND(ConProb[[#This Row],[Life Expect]]&lt;(LifeExpect[[#This Row],[NORMAL]]*(1/3)), ConProb[[#This Row],[Life Expect]]&gt;0), 0.75, ConProb[[#This Row],[Life Expect]]=(LifeExpect[[#This Row],[NORMAL]]*(1/3)), 0.75, ConProb[[#This Row],[Life Expect]]&gt;(LifeExpect[[#This Row],[NORMAL]]*(1/3)), 0)</f>
        <v>0</v>
      </c>
      <c r="H53" s="89" cm="1">
        <f t="array" ref="H53">_xlfn.IFS(DataCollect[[#This Row],[Capacity]]="Above",1, DataCollect[[#This Row],[Capacity]]="At",0.25, DataCollect[[#This Row],[Capacity]]="Below",0, DataCollect[[#This Row],[Capacity]]="",0)</f>
        <v>0</v>
      </c>
      <c r="I53" s="89">
        <f>IF(DataCollect[[#This Row],[Poor Reliability]]="Yes",1.5,0)</f>
        <v>0</v>
      </c>
      <c r="J53" s="89">
        <f t="shared" si="1"/>
        <v>1</v>
      </c>
    </row>
    <row r="54" spans="1:10" x14ac:dyDescent="0.25">
      <c r="A54" s="116" t="str">
        <f>IF(Results[[#This Row],[Life Expectancy]]=0,"0",Results[[#This Row],[Life Expectancy]])</f>
        <v/>
      </c>
      <c r="B54" s="89">
        <f>IF(DataCollect[[#This Row],[Back-Ups]]="No",1.5,0)</f>
        <v>0</v>
      </c>
      <c r="C54" s="89" cm="1">
        <f t="array" ref="C54">_xlfn.IFS(DataCollect[[#This Row],[Importance]]="0%-25%",0, DataCollect[[#This Row],[Importance]]="26%-50%",0.5, DataCollect[[#This Row],[Importance]]="51%-75%",0.75, DataCollect[[#This Row],[Importance]]="76%-100%",1, DataCollect[[#This Row],[Importance]]="",0)</f>
        <v>0</v>
      </c>
      <c r="D54" s="89">
        <f>IF(DataCollect[[#This Row],[Compliance]]="Yes",0.75,0)</f>
        <v>0</v>
      </c>
      <c r="E54" s="89">
        <f>IF(DataCollect[[#This Row],[Concerns]]="Yes",0.75,0)</f>
        <v>0</v>
      </c>
      <c r="F54" s="89">
        <f t="shared" si="0"/>
        <v>1</v>
      </c>
      <c r="G54" s="89" cm="1">
        <f t="array" ref="G54">_xlfn.IFS(ConProb[[#This Row],[Life Expect]]="0", 1.5, AND(ConProb[[#This Row],[Life Expect]]&lt;(LifeExpect[[#This Row],[NORMAL]]*(1/3)), ConProb[[#This Row],[Life Expect]]&gt;0), 0.75, ConProb[[#This Row],[Life Expect]]=(LifeExpect[[#This Row],[NORMAL]]*(1/3)), 0.75, ConProb[[#This Row],[Life Expect]]&gt;(LifeExpect[[#This Row],[NORMAL]]*(1/3)), 0)</f>
        <v>0</v>
      </c>
      <c r="H54" s="89" cm="1">
        <f t="array" ref="H54">_xlfn.IFS(DataCollect[[#This Row],[Capacity]]="Above",1, DataCollect[[#This Row],[Capacity]]="At",0.25, DataCollect[[#This Row],[Capacity]]="Below",0, DataCollect[[#This Row],[Capacity]]="",0)</f>
        <v>0</v>
      </c>
      <c r="I54" s="89">
        <f>IF(DataCollect[[#This Row],[Poor Reliability]]="Yes",1.5,0)</f>
        <v>0</v>
      </c>
      <c r="J54" s="89">
        <f t="shared" si="1"/>
        <v>1</v>
      </c>
    </row>
    <row r="55" spans="1:10" x14ac:dyDescent="0.25">
      <c r="A55" s="116" t="str">
        <f>IF(Results[[#This Row],[Life Expectancy]]=0,"0",Results[[#This Row],[Life Expectancy]])</f>
        <v/>
      </c>
      <c r="B55" s="89">
        <f>IF(DataCollect[[#This Row],[Back-Ups]]="No",1.5,0)</f>
        <v>0</v>
      </c>
      <c r="C55" s="89" cm="1">
        <f t="array" ref="C55">_xlfn.IFS(DataCollect[[#This Row],[Importance]]="0%-25%",0, DataCollect[[#This Row],[Importance]]="26%-50%",0.5, DataCollect[[#This Row],[Importance]]="51%-75%",0.75, DataCollect[[#This Row],[Importance]]="76%-100%",1, DataCollect[[#This Row],[Importance]]="",0)</f>
        <v>0</v>
      </c>
      <c r="D55" s="89">
        <f>IF(DataCollect[[#This Row],[Compliance]]="Yes",0.75,0)</f>
        <v>0</v>
      </c>
      <c r="E55" s="89">
        <f>IF(DataCollect[[#This Row],[Concerns]]="Yes",0.75,0)</f>
        <v>0</v>
      </c>
      <c r="F55" s="89">
        <f t="shared" si="0"/>
        <v>1</v>
      </c>
      <c r="G55" s="89" cm="1">
        <f t="array" ref="G55">_xlfn.IFS(ConProb[[#This Row],[Life Expect]]="0", 1.5, AND(ConProb[[#This Row],[Life Expect]]&lt;(LifeExpect[[#This Row],[NORMAL]]*(1/3)), ConProb[[#This Row],[Life Expect]]&gt;0), 0.75, ConProb[[#This Row],[Life Expect]]=(LifeExpect[[#This Row],[NORMAL]]*(1/3)), 0.75, ConProb[[#This Row],[Life Expect]]&gt;(LifeExpect[[#This Row],[NORMAL]]*(1/3)), 0)</f>
        <v>0</v>
      </c>
      <c r="H55" s="89" cm="1">
        <f t="array" ref="H55">_xlfn.IFS(DataCollect[[#This Row],[Capacity]]="Above",1, DataCollect[[#This Row],[Capacity]]="At",0.25, DataCollect[[#This Row],[Capacity]]="Below",0, DataCollect[[#This Row],[Capacity]]="",0)</f>
        <v>0</v>
      </c>
      <c r="I55" s="89">
        <f>IF(DataCollect[[#This Row],[Poor Reliability]]="Yes",1.5,0)</f>
        <v>0</v>
      </c>
      <c r="J55" s="89">
        <f t="shared" si="1"/>
        <v>1</v>
      </c>
    </row>
    <row r="56" spans="1:10" x14ac:dyDescent="0.25">
      <c r="A56" s="116" t="str">
        <f>IF(Results[[#This Row],[Life Expectancy]]=0,"0",Results[[#This Row],[Life Expectancy]])</f>
        <v/>
      </c>
      <c r="B56" s="89">
        <f>IF(DataCollect[[#This Row],[Back-Ups]]="No",1.5,0)</f>
        <v>0</v>
      </c>
      <c r="C56" s="89" cm="1">
        <f t="array" ref="C56">_xlfn.IFS(DataCollect[[#This Row],[Importance]]="0%-25%",0, DataCollect[[#This Row],[Importance]]="26%-50%",0.5, DataCollect[[#This Row],[Importance]]="51%-75%",0.75, DataCollect[[#This Row],[Importance]]="76%-100%",1, DataCollect[[#This Row],[Importance]]="",0)</f>
        <v>0</v>
      </c>
      <c r="D56" s="89">
        <f>IF(DataCollect[[#This Row],[Compliance]]="Yes",0.75,0)</f>
        <v>0</v>
      </c>
      <c r="E56" s="89">
        <f>IF(DataCollect[[#This Row],[Concerns]]="Yes",0.75,0)</f>
        <v>0</v>
      </c>
      <c r="F56" s="89">
        <f t="shared" si="0"/>
        <v>1</v>
      </c>
      <c r="G56" s="89" cm="1">
        <f t="array" ref="G56">_xlfn.IFS(ConProb[[#This Row],[Life Expect]]="0", 1.5, AND(ConProb[[#This Row],[Life Expect]]&lt;(LifeExpect[[#This Row],[NORMAL]]*(1/3)), ConProb[[#This Row],[Life Expect]]&gt;0), 0.75, ConProb[[#This Row],[Life Expect]]=(LifeExpect[[#This Row],[NORMAL]]*(1/3)), 0.75, ConProb[[#This Row],[Life Expect]]&gt;(LifeExpect[[#This Row],[NORMAL]]*(1/3)), 0)</f>
        <v>0</v>
      </c>
      <c r="H56" s="89" cm="1">
        <f t="array" ref="H56">_xlfn.IFS(DataCollect[[#This Row],[Capacity]]="Above",1, DataCollect[[#This Row],[Capacity]]="At",0.25, DataCollect[[#This Row],[Capacity]]="Below",0, DataCollect[[#This Row],[Capacity]]="",0)</f>
        <v>0</v>
      </c>
      <c r="I56" s="89">
        <f>IF(DataCollect[[#This Row],[Poor Reliability]]="Yes",1.5,0)</f>
        <v>0</v>
      </c>
      <c r="J56" s="89">
        <f t="shared" si="1"/>
        <v>1</v>
      </c>
    </row>
    <row r="57" spans="1:10" x14ac:dyDescent="0.25">
      <c r="A57" s="116" t="str">
        <f>IF(Results[[#This Row],[Life Expectancy]]=0,"0",Results[[#This Row],[Life Expectancy]])</f>
        <v/>
      </c>
      <c r="B57" s="89">
        <f>IF(DataCollect[[#This Row],[Back-Ups]]="No",1.5,0)</f>
        <v>0</v>
      </c>
      <c r="C57" s="89" cm="1">
        <f t="array" ref="C57">_xlfn.IFS(DataCollect[[#This Row],[Importance]]="0%-25%",0, DataCollect[[#This Row],[Importance]]="26%-50%",0.5, DataCollect[[#This Row],[Importance]]="51%-75%",0.75, DataCollect[[#This Row],[Importance]]="76%-100%",1, DataCollect[[#This Row],[Importance]]="",0)</f>
        <v>0</v>
      </c>
      <c r="D57" s="89">
        <f>IF(DataCollect[[#This Row],[Compliance]]="Yes",0.75,0)</f>
        <v>0</v>
      </c>
      <c r="E57" s="89">
        <f>IF(DataCollect[[#This Row],[Concerns]]="Yes",0.75,0)</f>
        <v>0</v>
      </c>
      <c r="F57" s="89">
        <f t="shared" si="0"/>
        <v>1</v>
      </c>
      <c r="G57" s="89" cm="1">
        <f t="array" ref="G57">_xlfn.IFS(ConProb[[#This Row],[Life Expect]]="0", 1.5, AND(ConProb[[#This Row],[Life Expect]]&lt;(LifeExpect[[#This Row],[NORMAL]]*(1/3)), ConProb[[#This Row],[Life Expect]]&gt;0), 0.75, ConProb[[#This Row],[Life Expect]]=(LifeExpect[[#This Row],[NORMAL]]*(1/3)), 0.75, ConProb[[#This Row],[Life Expect]]&gt;(LifeExpect[[#This Row],[NORMAL]]*(1/3)), 0)</f>
        <v>0</v>
      </c>
      <c r="H57" s="89" cm="1">
        <f t="array" ref="H57">_xlfn.IFS(DataCollect[[#This Row],[Capacity]]="Above",1, DataCollect[[#This Row],[Capacity]]="At",0.25, DataCollect[[#This Row],[Capacity]]="Below",0, DataCollect[[#This Row],[Capacity]]="",0)</f>
        <v>0</v>
      </c>
      <c r="I57" s="89">
        <f>IF(DataCollect[[#This Row],[Poor Reliability]]="Yes",1.5,0)</f>
        <v>0</v>
      </c>
      <c r="J57" s="89">
        <f t="shared" si="1"/>
        <v>1</v>
      </c>
    </row>
    <row r="58" spans="1:10" x14ac:dyDescent="0.25">
      <c r="A58" s="116" t="str">
        <f>IF(Results[[#This Row],[Life Expectancy]]=0,"0",Results[[#This Row],[Life Expectancy]])</f>
        <v/>
      </c>
      <c r="B58" s="89">
        <f>IF(DataCollect[[#This Row],[Back-Ups]]="No",1.5,0)</f>
        <v>0</v>
      </c>
      <c r="C58" s="89" cm="1">
        <f t="array" ref="C58">_xlfn.IFS(DataCollect[[#This Row],[Importance]]="0%-25%",0, DataCollect[[#This Row],[Importance]]="26%-50%",0.5, DataCollect[[#This Row],[Importance]]="51%-75%",0.75, DataCollect[[#This Row],[Importance]]="76%-100%",1, DataCollect[[#This Row],[Importance]]="",0)</f>
        <v>0</v>
      </c>
      <c r="D58" s="89">
        <f>IF(DataCollect[[#This Row],[Compliance]]="Yes",0.75,0)</f>
        <v>0</v>
      </c>
      <c r="E58" s="89">
        <f>IF(DataCollect[[#This Row],[Concerns]]="Yes",0.75,0)</f>
        <v>0</v>
      </c>
      <c r="F58" s="89">
        <f t="shared" si="0"/>
        <v>1</v>
      </c>
      <c r="G58" s="89" cm="1">
        <f t="array" ref="G58">_xlfn.IFS(ConProb[[#This Row],[Life Expect]]="0", 1.5, AND(ConProb[[#This Row],[Life Expect]]&lt;(LifeExpect[[#This Row],[NORMAL]]*(1/3)), ConProb[[#This Row],[Life Expect]]&gt;0), 0.75, ConProb[[#This Row],[Life Expect]]=(LifeExpect[[#This Row],[NORMAL]]*(1/3)), 0.75, ConProb[[#This Row],[Life Expect]]&gt;(LifeExpect[[#This Row],[NORMAL]]*(1/3)), 0)</f>
        <v>0</v>
      </c>
      <c r="H58" s="89" cm="1">
        <f t="array" ref="H58">_xlfn.IFS(DataCollect[[#This Row],[Capacity]]="Above",1, DataCollect[[#This Row],[Capacity]]="At",0.25, DataCollect[[#This Row],[Capacity]]="Below",0, DataCollect[[#This Row],[Capacity]]="",0)</f>
        <v>0</v>
      </c>
      <c r="I58" s="89">
        <f>IF(DataCollect[[#This Row],[Poor Reliability]]="Yes",1.5,0)</f>
        <v>0</v>
      </c>
      <c r="J58" s="89">
        <f t="shared" si="1"/>
        <v>1</v>
      </c>
    </row>
    <row r="59" spans="1:10" x14ac:dyDescent="0.25">
      <c r="A59" s="116" t="str">
        <f>IF(Results[[#This Row],[Life Expectancy]]=0,"0",Results[[#This Row],[Life Expectancy]])</f>
        <v/>
      </c>
      <c r="B59" s="89">
        <f>IF(DataCollect[[#This Row],[Back-Ups]]="No",1.5,0)</f>
        <v>0</v>
      </c>
      <c r="C59" s="89" cm="1">
        <f t="array" ref="C59">_xlfn.IFS(DataCollect[[#This Row],[Importance]]="0%-25%",0, DataCollect[[#This Row],[Importance]]="26%-50%",0.5, DataCollect[[#This Row],[Importance]]="51%-75%",0.75, DataCollect[[#This Row],[Importance]]="76%-100%",1, DataCollect[[#This Row],[Importance]]="",0)</f>
        <v>0</v>
      </c>
      <c r="D59" s="89">
        <f>IF(DataCollect[[#This Row],[Compliance]]="Yes",0.75,0)</f>
        <v>0</v>
      </c>
      <c r="E59" s="89">
        <f>IF(DataCollect[[#This Row],[Concerns]]="Yes",0.75,0)</f>
        <v>0</v>
      </c>
      <c r="F59" s="89">
        <f t="shared" si="0"/>
        <v>1</v>
      </c>
      <c r="G59" s="89" cm="1">
        <f t="array" ref="G59">_xlfn.IFS(ConProb[[#This Row],[Life Expect]]="0", 1.5, AND(ConProb[[#This Row],[Life Expect]]&lt;(LifeExpect[[#This Row],[NORMAL]]*(1/3)), ConProb[[#This Row],[Life Expect]]&gt;0), 0.75, ConProb[[#This Row],[Life Expect]]=(LifeExpect[[#This Row],[NORMAL]]*(1/3)), 0.75, ConProb[[#This Row],[Life Expect]]&gt;(LifeExpect[[#This Row],[NORMAL]]*(1/3)), 0)</f>
        <v>0</v>
      </c>
      <c r="H59" s="89" cm="1">
        <f t="array" ref="H59">_xlfn.IFS(DataCollect[[#This Row],[Capacity]]="Above",1, DataCollect[[#This Row],[Capacity]]="At",0.25, DataCollect[[#This Row],[Capacity]]="Below",0, DataCollect[[#This Row],[Capacity]]="",0)</f>
        <v>0</v>
      </c>
      <c r="I59" s="89">
        <f>IF(DataCollect[[#This Row],[Poor Reliability]]="Yes",1.5,0)</f>
        <v>0</v>
      </c>
      <c r="J59" s="89">
        <f t="shared" si="1"/>
        <v>1</v>
      </c>
    </row>
    <row r="60" spans="1:10" x14ac:dyDescent="0.25">
      <c r="A60" s="116" t="str">
        <f>IF(Results[[#This Row],[Life Expectancy]]=0,"0",Results[[#This Row],[Life Expectancy]])</f>
        <v/>
      </c>
      <c r="B60" s="89">
        <f>IF(DataCollect[[#This Row],[Back-Ups]]="No",1.5,0)</f>
        <v>0</v>
      </c>
      <c r="C60" s="89" cm="1">
        <f t="array" ref="C60">_xlfn.IFS(DataCollect[[#This Row],[Importance]]="0%-25%",0, DataCollect[[#This Row],[Importance]]="26%-50%",0.5, DataCollect[[#This Row],[Importance]]="51%-75%",0.75, DataCollect[[#This Row],[Importance]]="76%-100%",1, DataCollect[[#This Row],[Importance]]="",0)</f>
        <v>0</v>
      </c>
      <c r="D60" s="89">
        <f>IF(DataCollect[[#This Row],[Compliance]]="Yes",0.75,0)</f>
        <v>0</v>
      </c>
      <c r="E60" s="89">
        <f>IF(DataCollect[[#This Row],[Concerns]]="Yes",0.75,0)</f>
        <v>0</v>
      </c>
      <c r="F60" s="89">
        <f t="shared" si="0"/>
        <v>1</v>
      </c>
      <c r="G60" s="89" cm="1">
        <f t="array" ref="G60">_xlfn.IFS(ConProb[[#This Row],[Life Expect]]="0", 1.5, AND(ConProb[[#This Row],[Life Expect]]&lt;(LifeExpect[[#This Row],[NORMAL]]*(1/3)), ConProb[[#This Row],[Life Expect]]&gt;0), 0.75, ConProb[[#This Row],[Life Expect]]=(LifeExpect[[#This Row],[NORMAL]]*(1/3)), 0.75, ConProb[[#This Row],[Life Expect]]&gt;(LifeExpect[[#This Row],[NORMAL]]*(1/3)), 0)</f>
        <v>0</v>
      </c>
      <c r="H60" s="89" cm="1">
        <f t="array" ref="H60">_xlfn.IFS(DataCollect[[#This Row],[Capacity]]="Above",1, DataCollect[[#This Row],[Capacity]]="At",0.25, DataCollect[[#This Row],[Capacity]]="Below",0, DataCollect[[#This Row],[Capacity]]="",0)</f>
        <v>0</v>
      </c>
      <c r="I60" s="89">
        <f>IF(DataCollect[[#This Row],[Poor Reliability]]="Yes",1.5,0)</f>
        <v>0</v>
      </c>
      <c r="J60" s="89">
        <f t="shared" si="1"/>
        <v>1</v>
      </c>
    </row>
    <row r="61" spans="1:10" x14ac:dyDescent="0.25">
      <c r="A61" s="116" t="str">
        <f>IF(Results[[#This Row],[Life Expectancy]]=0,"0",Results[[#This Row],[Life Expectancy]])</f>
        <v/>
      </c>
      <c r="B61" s="89">
        <f>IF(DataCollect[[#This Row],[Back-Ups]]="No",1.5,0)</f>
        <v>0</v>
      </c>
      <c r="C61" s="89" cm="1">
        <f t="array" ref="C61">_xlfn.IFS(DataCollect[[#This Row],[Importance]]="0%-25%",0, DataCollect[[#This Row],[Importance]]="26%-50%",0.5, DataCollect[[#This Row],[Importance]]="51%-75%",0.75, DataCollect[[#This Row],[Importance]]="76%-100%",1, DataCollect[[#This Row],[Importance]]="",0)</f>
        <v>0</v>
      </c>
      <c r="D61" s="89">
        <f>IF(DataCollect[[#This Row],[Compliance]]="Yes",0.75,0)</f>
        <v>0</v>
      </c>
      <c r="E61" s="89">
        <f>IF(DataCollect[[#This Row],[Concerns]]="Yes",0.75,0)</f>
        <v>0</v>
      </c>
      <c r="F61" s="89">
        <f t="shared" si="0"/>
        <v>1</v>
      </c>
      <c r="G61" s="89" cm="1">
        <f t="array" ref="G61">_xlfn.IFS(ConProb[[#This Row],[Life Expect]]="0", 1.5, AND(ConProb[[#This Row],[Life Expect]]&lt;(LifeExpect[[#This Row],[NORMAL]]*(1/3)), ConProb[[#This Row],[Life Expect]]&gt;0), 0.75, ConProb[[#This Row],[Life Expect]]=(LifeExpect[[#This Row],[NORMAL]]*(1/3)), 0.75, ConProb[[#This Row],[Life Expect]]&gt;(LifeExpect[[#This Row],[NORMAL]]*(1/3)), 0)</f>
        <v>0</v>
      </c>
      <c r="H61" s="89" cm="1">
        <f t="array" ref="H61">_xlfn.IFS(DataCollect[[#This Row],[Capacity]]="Above",1, DataCollect[[#This Row],[Capacity]]="At",0.25, DataCollect[[#This Row],[Capacity]]="Below",0, DataCollect[[#This Row],[Capacity]]="",0)</f>
        <v>0</v>
      </c>
      <c r="I61" s="89">
        <f>IF(DataCollect[[#This Row],[Poor Reliability]]="Yes",1.5,0)</f>
        <v>0</v>
      </c>
      <c r="J61" s="89">
        <f t="shared" si="1"/>
        <v>1</v>
      </c>
    </row>
    <row r="62" spans="1:10" x14ac:dyDescent="0.25">
      <c r="A62" s="116" t="str">
        <f>IF(Results[[#This Row],[Life Expectancy]]=0,"0",Results[[#This Row],[Life Expectancy]])</f>
        <v/>
      </c>
      <c r="B62" s="89">
        <f>IF(DataCollect[[#This Row],[Back-Ups]]="No",1.5,0)</f>
        <v>0</v>
      </c>
      <c r="C62" s="89" cm="1">
        <f t="array" ref="C62">_xlfn.IFS(DataCollect[[#This Row],[Importance]]="0%-25%",0, DataCollect[[#This Row],[Importance]]="26%-50%",0.5, DataCollect[[#This Row],[Importance]]="51%-75%",0.75, DataCollect[[#This Row],[Importance]]="76%-100%",1, DataCollect[[#This Row],[Importance]]="",0)</f>
        <v>0</v>
      </c>
      <c r="D62" s="89">
        <f>IF(DataCollect[[#This Row],[Compliance]]="Yes",0.75,0)</f>
        <v>0</v>
      </c>
      <c r="E62" s="89">
        <f>IF(DataCollect[[#This Row],[Concerns]]="Yes",0.75,0)</f>
        <v>0</v>
      </c>
      <c r="F62" s="89">
        <f t="shared" si="0"/>
        <v>1</v>
      </c>
      <c r="G62" s="89" cm="1">
        <f t="array" ref="G62">_xlfn.IFS(ConProb[[#This Row],[Life Expect]]="0", 1.5, AND(ConProb[[#This Row],[Life Expect]]&lt;(LifeExpect[[#This Row],[NORMAL]]*(1/3)), ConProb[[#This Row],[Life Expect]]&gt;0), 0.75, ConProb[[#This Row],[Life Expect]]=(LifeExpect[[#This Row],[NORMAL]]*(1/3)), 0.75, ConProb[[#This Row],[Life Expect]]&gt;(LifeExpect[[#This Row],[NORMAL]]*(1/3)), 0)</f>
        <v>0</v>
      </c>
      <c r="H62" s="89" cm="1">
        <f t="array" ref="H62">_xlfn.IFS(DataCollect[[#This Row],[Capacity]]="Above",1, DataCollect[[#This Row],[Capacity]]="At",0.25, DataCollect[[#This Row],[Capacity]]="Below",0, DataCollect[[#This Row],[Capacity]]="",0)</f>
        <v>0</v>
      </c>
      <c r="I62" s="89">
        <f>IF(DataCollect[[#This Row],[Poor Reliability]]="Yes",1.5,0)</f>
        <v>0</v>
      </c>
      <c r="J62" s="89">
        <f t="shared" si="1"/>
        <v>1</v>
      </c>
    </row>
    <row r="63" spans="1:10" x14ac:dyDescent="0.25">
      <c r="A63" s="116" t="str">
        <f>IF(Results[[#This Row],[Life Expectancy]]=0,"0",Results[[#This Row],[Life Expectancy]])</f>
        <v/>
      </c>
      <c r="B63" s="89">
        <f>IF(DataCollect[[#This Row],[Back-Ups]]="No",1.5,0)</f>
        <v>0</v>
      </c>
      <c r="C63" s="89" cm="1">
        <f t="array" ref="C63">_xlfn.IFS(DataCollect[[#This Row],[Importance]]="0%-25%",0, DataCollect[[#This Row],[Importance]]="26%-50%",0.5, DataCollect[[#This Row],[Importance]]="51%-75%",0.75, DataCollect[[#This Row],[Importance]]="76%-100%",1, DataCollect[[#This Row],[Importance]]="",0)</f>
        <v>0</v>
      </c>
      <c r="D63" s="89">
        <f>IF(DataCollect[[#This Row],[Compliance]]="Yes",0.75,0)</f>
        <v>0</v>
      </c>
      <c r="E63" s="89">
        <f>IF(DataCollect[[#This Row],[Concerns]]="Yes",0.75,0)</f>
        <v>0</v>
      </c>
      <c r="F63" s="89">
        <f t="shared" si="0"/>
        <v>1</v>
      </c>
      <c r="G63" s="89" cm="1">
        <f t="array" ref="G63">_xlfn.IFS(ConProb[[#This Row],[Life Expect]]="0", 1.5, AND(ConProb[[#This Row],[Life Expect]]&lt;(LifeExpect[[#This Row],[NORMAL]]*(1/3)), ConProb[[#This Row],[Life Expect]]&gt;0), 0.75, ConProb[[#This Row],[Life Expect]]=(LifeExpect[[#This Row],[NORMAL]]*(1/3)), 0.75, ConProb[[#This Row],[Life Expect]]&gt;(LifeExpect[[#This Row],[NORMAL]]*(1/3)), 0)</f>
        <v>0</v>
      </c>
      <c r="H63" s="89" cm="1">
        <f t="array" ref="H63">_xlfn.IFS(DataCollect[[#This Row],[Capacity]]="Above",1, DataCollect[[#This Row],[Capacity]]="At",0.25, DataCollect[[#This Row],[Capacity]]="Below",0, DataCollect[[#This Row],[Capacity]]="",0)</f>
        <v>0</v>
      </c>
      <c r="I63" s="89">
        <f>IF(DataCollect[[#This Row],[Poor Reliability]]="Yes",1.5,0)</f>
        <v>0</v>
      </c>
      <c r="J63" s="89">
        <f t="shared" si="1"/>
        <v>1</v>
      </c>
    </row>
    <row r="64" spans="1:10" x14ac:dyDescent="0.25">
      <c r="A64" s="116" t="str">
        <f>IF(Results[[#This Row],[Life Expectancy]]=0,"0",Results[[#This Row],[Life Expectancy]])</f>
        <v/>
      </c>
      <c r="B64" s="89">
        <f>IF(DataCollect[[#This Row],[Back-Ups]]="No",1.5,0)</f>
        <v>0</v>
      </c>
      <c r="C64" s="89" cm="1">
        <f t="array" ref="C64">_xlfn.IFS(DataCollect[[#This Row],[Importance]]="0%-25%",0, DataCollect[[#This Row],[Importance]]="26%-50%",0.5, DataCollect[[#This Row],[Importance]]="51%-75%",0.75, DataCollect[[#This Row],[Importance]]="76%-100%",1, DataCollect[[#This Row],[Importance]]="",0)</f>
        <v>0</v>
      </c>
      <c r="D64" s="89">
        <f>IF(DataCollect[[#This Row],[Compliance]]="Yes",0.75,0)</f>
        <v>0</v>
      </c>
      <c r="E64" s="89">
        <f>IF(DataCollect[[#This Row],[Concerns]]="Yes",0.75,0)</f>
        <v>0</v>
      </c>
      <c r="F64" s="89">
        <f t="shared" si="0"/>
        <v>1</v>
      </c>
      <c r="G64" s="89" cm="1">
        <f t="array" ref="G64">_xlfn.IFS(ConProb[[#This Row],[Life Expect]]="0", 1.5, AND(ConProb[[#This Row],[Life Expect]]&lt;(LifeExpect[[#This Row],[NORMAL]]*(1/3)), ConProb[[#This Row],[Life Expect]]&gt;0), 0.75, ConProb[[#This Row],[Life Expect]]=(LifeExpect[[#This Row],[NORMAL]]*(1/3)), 0.75, ConProb[[#This Row],[Life Expect]]&gt;(LifeExpect[[#This Row],[NORMAL]]*(1/3)), 0)</f>
        <v>0</v>
      </c>
      <c r="H64" s="89" cm="1">
        <f t="array" ref="H64">_xlfn.IFS(DataCollect[[#This Row],[Capacity]]="Above",1, DataCollect[[#This Row],[Capacity]]="At",0.25, DataCollect[[#This Row],[Capacity]]="Below",0, DataCollect[[#This Row],[Capacity]]="",0)</f>
        <v>0</v>
      </c>
      <c r="I64" s="89">
        <f>IF(DataCollect[[#This Row],[Poor Reliability]]="Yes",1.5,0)</f>
        <v>0</v>
      </c>
      <c r="J64" s="89">
        <f t="shared" si="1"/>
        <v>1</v>
      </c>
    </row>
    <row r="65" spans="1:10" x14ac:dyDescent="0.25">
      <c r="A65" s="116" t="str">
        <f>IF(Results[[#This Row],[Life Expectancy]]=0,"0",Results[[#This Row],[Life Expectancy]])</f>
        <v/>
      </c>
      <c r="B65" s="89">
        <f>IF(DataCollect[[#This Row],[Back-Ups]]="No",1.5,0)</f>
        <v>0</v>
      </c>
      <c r="C65" s="89" cm="1">
        <f t="array" ref="C65">_xlfn.IFS(DataCollect[[#This Row],[Importance]]="0%-25%",0, DataCollect[[#This Row],[Importance]]="26%-50%",0.5, DataCollect[[#This Row],[Importance]]="51%-75%",0.75, DataCollect[[#This Row],[Importance]]="76%-100%",1, DataCollect[[#This Row],[Importance]]="",0)</f>
        <v>0</v>
      </c>
      <c r="D65" s="89">
        <f>IF(DataCollect[[#This Row],[Compliance]]="Yes",0.75,0)</f>
        <v>0</v>
      </c>
      <c r="E65" s="89">
        <f>IF(DataCollect[[#This Row],[Concerns]]="Yes",0.75,0)</f>
        <v>0</v>
      </c>
      <c r="F65" s="89">
        <f t="shared" si="0"/>
        <v>1</v>
      </c>
      <c r="G65" s="89" cm="1">
        <f t="array" ref="G65">_xlfn.IFS(ConProb[[#This Row],[Life Expect]]="0", 1.5, AND(ConProb[[#This Row],[Life Expect]]&lt;(LifeExpect[[#This Row],[NORMAL]]*(1/3)), ConProb[[#This Row],[Life Expect]]&gt;0), 0.75, ConProb[[#This Row],[Life Expect]]=(LifeExpect[[#This Row],[NORMAL]]*(1/3)), 0.75, ConProb[[#This Row],[Life Expect]]&gt;(LifeExpect[[#This Row],[NORMAL]]*(1/3)), 0)</f>
        <v>0</v>
      </c>
      <c r="H65" s="89" cm="1">
        <f t="array" ref="H65">_xlfn.IFS(DataCollect[[#This Row],[Capacity]]="Above",1, DataCollect[[#This Row],[Capacity]]="At",0.25, DataCollect[[#This Row],[Capacity]]="Below",0, DataCollect[[#This Row],[Capacity]]="",0)</f>
        <v>0</v>
      </c>
      <c r="I65" s="89">
        <f>IF(DataCollect[[#This Row],[Poor Reliability]]="Yes",1.5,0)</f>
        <v>0</v>
      </c>
      <c r="J65" s="89">
        <f t="shared" si="1"/>
        <v>1</v>
      </c>
    </row>
    <row r="66" spans="1:10" x14ac:dyDescent="0.25">
      <c r="A66" s="116" t="str">
        <f>IF(Results[[#This Row],[Life Expectancy]]=0,"0",Results[[#This Row],[Life Expectancy]])</f>
        <v/>
      </c>
      <c r="B66" s="89">
        <f>IF(DataCollect[[#This Row],[Back-Ups]]="No",1.5,0)</f>
        <v>0</v>
      </c>
      <c r="C66" s="89" cm="1">
        <f t="array" ref="C66">_xlfn.IFS(DataCollect[[#This Row],[Importance]]="0%-25%",0, DataCollect[[#This Row],[Importance]]="26%-50%",0.5, DataCollect[[#This Row],[Importance]]="51%-75%",0.75, DataCollect[[#This Row],[Importance]]="76%-100%",1, DataCollect[[#This Row],[Importance]]="",0)</f>
        <v>0</v>
      </c>
      <c r="D66" s="89">
        <f>IF(DataCollect[[#This Row],[Compliance]]="Yes",0.75,0)</f>
        <v>0</v>
      </c>
      <c r="E66" s="89">
        <f>IF(DataCollect[[#This Row],[Concerns]]="Yes",0.75,0)</f>
        <v>0</v>
      </c>
      <c r="F66" s="89">
        <f t="shared" si="0"/>
        <v>1</v>
      </c>
      <c r="G66" s="89" cm="1">
        <f t="array" ref="G66">_xlfn.IFS(ConProb[[#This Row],[Life Expect]]="0", 1.5, AND(ConProb[[#This Row],[Life Expect]]&lt;(LifeExpect[[#This Row],[NORMAL]]*(1/3)), ConProb[[#This Row],[Life Expect]]&gt;0), 0.75, ConProb[[#This Row],[Life Expect]]=(LifeExpect[[#This Row],[NORMAL]]*(1/3)), 0.75, ConProb[[#This Row],[Life Expect]]&gt;(LifeExpect[[#This Row],[NORMAL]]*(1/3)), 0)</f>
        <v>0</v>
      </c>
      <c r="H66" s="89" cm="1">
        <f t="array" ref="H66">_xlfn.IFS(DataCollect[[#This Row],[Capacity]]="Above",1, DataCollect[[#This Row],[Capacity]]="At",0.25, DataCollect[[#This Row],[Capacity]]="Below",0, DataCollect[[#This Row],[Capacity]]="",0)</f>
        <v>0</v>
      </c>
      <c r="I66" s="89">
        <f>IF(DataCollect[[#This Row],[Poor Reliability]]="Yes",1.5,0)</f>
        <v>0</v>
      </c>
      <c r="J66" s="89">
        <f t="shared" si="1"/>
        <v>1</v>
      </c>
    </row>
    <row r="67" spans="1:10" x14ac:dyDescent="0.25">
      <c r="A67" s="116" t="str">
        <f>IF(Results[[#This Row],[Life Expectancy]]=0,"0",Results[[#This Row],[Life Expectancy]])</f>
        <v/>
      </c>
      <c r="B67" s="89">
        <f>IF(DataCollect[[#This Row],[Back-Ups]]="No",1.5,0)</f>
        <v>0</v>
      </c>
      <c r="C67" s="89" cm="1">
        <f t="array" ref="C67">_xlfn.IFS(DataCollect[[#This Row],[Importance]]="0%-25%",0, DataCollect[[#This Row],[Importance]]="26%-50%",0.5, DataCollect[[#This Row],[Importance]]="51%-75%",0.75, DataCollect[[#This Row],[Importance]]="76%-100%",1, DataCollect[[#This Row],[Importance]]="",0)</f>
        <v>0</v>
      </c>
      <c r="D67" s="89">
        <f>IF(DataCollect[[#This Row],[Compliance]]="Yes",0.75,0)</f>
        <v>0</v>
      </c>
      <c r="E67" s="89">
        <f>IF(DataCollect[[#This Row],[Concerns]]="Yes",0.75,0)</f>
        <v>0</v>
      </c>
      <c r="F67" s="89">
        <f t="shared" si="0"/>
        <v>1</v>
      </c>
      <c r="G67" s="89" cm="1">
        <f t="array" ref="G67">_xlfn.IFS(ConProb[[#This Row],[Life Expect]]="0", 1.5, AND(ConProb[[#This Row],[Life Expect]]&lt;(LifeExpect[[#This Row],[NORMAL]]*(1/3)), ConProb[[#This Row],[Life Expect]]&gt;0), 0.75, ConProb[[#This Row],[Life Expect]]=(LifeExpect[[#This Row],[NORMAL]]*(1/3)), 0.75, ConProb[[#This Row],[Life Expect]]&gt;(LifeExpect[[#This Row],[NORMAL]]*(1/3)), 0)</f>
        <v>0</v>
      </c>
      <c r="H67" s="89" cm="1">
        <f t="array" ref="H67">_xlfn.IFS(DataCollect[[#This Row],[Capacity]]="Above",1, DataCollect[[#This Row],[Capacity]]="At",0.25, DataCollect[[#This Row],[Capacity]]="Below",0, DataCollect[[#This Row],[Capacity]]="",0)</f>
        <v>0</v>
      </c>
      <c r="I67" s="89">
        <f>IF(DataCollect[[#This Row],[Poor Reliability]]="Yes",1.5,0)</f>
        <v>0</v>
      </c>
      <c r="J67" s="89">
        <f t="shared" si="1"/>
        <v>1</v>
      </c>
    </row>
    <row r="68" spans="1:10" x14ac:dyDescent="0.25">
      <c r="A68" s="116" t="str">
        <f>IF(Results[[#This Row],[Life Expectancy]]=0,"0",Results[[#This Row],[Life Expectancy]])</f>
        <v/>
      </c>
      <c r="B68" s="89">
        <f>IF(DataCollect[[#This Row],[Back-Ups]]="No",1.5,0)</f>
        <v>0</v>
      </c>
      <c r="C68" s="89" cm="1">
        <f t="array" ref="C68">_xlfn.IFS(DataCollect[[#This Row],[Importance]]="0%-25%",0, DataCollect[[#This Row],[Importance]]="26%-50%",0.5, DataCollect[[#This Row],[Importance]]="51%-75%",0.75, DataCollect[[#This Row],[Importance]]="76%-100%",1, DataCollect[[#This Row],[Importance]]="",0)</f>
        <v>0</v>
      </c>
      <c r="D68" s="89">
        <f>IF(DataCollect[[#This Row],[Compliance]]="Yes",0.75,0)</f>
        <v>0</v>
      </c>
      <c r="E68" s="89">
        <f>IF(DataCollect[[#This Row],[Concerns]]="Yes",0.75,0)</f>
        <v>0</v>
      </c>
      <c r="F68" s="89">
        <f t="shared" si="0"/>
        <v>1</v>
      </c>
      <c r="G68" s="89" cm="1">
        <f t="array" ref="G68">_xlfn.IFS(ConProb[[#This Row],[Life Expect]]="0", 1.5, AND(ConProb[[#This Row],[Life Expect]]&lt;(LifeExpect[[#This Row],[NORMAL]]*(1/3)), ConProb[[#This Row],[Life Expect]]&gt;0), 0.75, ConProb[[#This Row],[Life Expect]]=(LifeExpect[[#This Row],[NORMAL]]*(1/3)), 0.75, ConProb[[#This Row],[Life Expect]]&gt;(LifeExpect[[#This Row],[NORMAL]]*(1/3)), 0)</f>
        <v>0</v>
      </c>
      <c r="H68" s="89" cm="1">
        <f t="array" ref="H68">_xlfn.IFS(DataCollect[[#This Row],[Capacity]]="Above",1, DataCollect[[#This Row],[Capacity]]="At",0.25, DataCollect[[#This Row],[Capacity]]="Below",0, DataCollect[[#This Row],[Capacity]]="",0)</f>
        <v>0</v>
      </c>
      <c r="I68" s="89">
        <f>IF(DataCollect[[#This Row],[Poor Reliability]]="Yes",1.5,0)</f>
        <v>0</v>
      </c>
      <c r="J68" s="89">
        <f t="shared" si="1"/>
        <v>1</v>
      </c>
    </row>
    <row r="69" spans="1:10" x14ac:dyDescent="0.25">
      <c r="A69" s="116" t="str">
        <f>IF(Results[[#This Row],[Life Expectancy]]=0,"0",Results[[#This Row],[Life Expectancy]])</f>
        <v/>
      </c>
      <c r="B69" s="89">
        <f>IF(DataCollect[[#This Row],[Back-Ups]]="No",1.5,0)</f>
        <v>0</v>
      </c>
      <c r="C69" s="89" cm="1">
        <f t="array" ref="C69">_xlfn.IFS(DataCollect[[#This Row],[Importance]]="0%-25%",0, DataCollect[[#This Row],[Importance]]="26%-50%",0.5, DataCollect[[#This Row],[Importance]]="51%-75%",0.75, DataCollect[[#This Row],[Importance]]="76%-100%",1, DataCollect[[#This Row],[Importance]]="",0)</f>
        <v>0</v>
      </c>
      <c r="D69" s="89">
        <f>IF(DataCollect[[#This Row],[Compliance]]="Yes",0.75,0)</f>
        <v>0</v>
      </c>
      <c r="E69" s="89">
        <f>IF(DataCollect[[#This Row],[Concerns]]="Yes",0.75,0)</f>
        <v>0</v>
      </c>
      <c r="F69" s="89">
        <f t="shared" ref="F69:F132" si="2">SUM(1,B69:E69)</f>
        <v>1</v>
      </c>
      <c r="G69" s="89" cm="1">
        <f t="array" ref="G69">_xlfn.IFS(ConProb[[#This Row],[Life Expect]]="0", 1.5, AND(ConProb[[#This Row],[Life Expect]]&lt;(LifeExpect[[#This Row],[NORMAL]]*(1/3)), ConProb[[#This Row],[Life Expect]]&gt;0), 0.75, ConProb[[#This Row],[Life Expect]]=(LifeExpect[[#This Row],[NORMAL]]*(1/3)), 0.75, ConProb[[#This Row],[Life Expect]]&gt;(LifeExpect[[#This Row],[NORMAL]]*(1/3)), 0)</f>
        <v>0</v>
      </c>
      <c r="H69" s="89" cm="1">
        <f t="array" ref="H69">_xlfn.IFS(DataCollect[[#This Row],[Capacity]]="Above",1, DataCollect[[#This Row],[Capacity]]="At",0.25, DataCollect[[#This Row],[Capacity]]="Below",0, DataCollect[[#This Row],[Capacity]]="",0)</f>
        <v>0</v>
      </c>
      <c r="I69" s="89">
        <f>IF(DataCollect[[#This Row],[Poor Reliability]]="Yes",1.5,0)</f>
        <v>0</v>
      </c>
      <c r="J69" s="89">
        <f t="shared" ref="J69:J132" si="3">SUM(1,G69:I69)</f>
        <v>1</v>
      </c>
    </row>
    <row r="70" spans="1:10" x14ac:dyDescent="0.25">
      <c r="A70" s="116" t="str">
        <f>IF(Results[[#This Row],[Life Expectancy]]=0,"0",Results[[#This Row],[Life Expectancy]])</f>
        <v/>
      </c>
      <c r="B70" s="89">
        <f>IF(DataCollect[[#This Row],[Back-Ups]]="No",1.5,0)</f>
        <v>0</v>
      </c>
      <c r="C70" s="89" cm="1">
        <f t="array" ref="C70">_xlfn.IFS(DataCollect[[#This Row],[Importance]]="0%-25%",0, DataCollect[[#This Row],[Importance]]="26%-50%",0.5, DataCollect[[#This Row],[Importance]]="51%-75%",0.75, DataCollect[[#This Row],[Importance]]="76%-100%",1, DataCollect[[#This Row],[Importance]]="",0)</f>
        <v>0</v>
      </c>
      <c r="D70" s="89">
        <f>IF(DataCollect[[#This Row],[Compliance]]="Yes",0.75,0)</f>
        <v>0</v>
      </c>
      <c r="E70" s="89">
        <f>IF(DataCollect[[#This Row],[Concerns]]="Yes",0.75,0)</f>
        <v>0</v>
      </c>
      <c r="F70" s="89">
        <f t="shared" si="2"/>
        <v>1</v>
      </c>
      <c r="G70" s="89" cm="1">
        <f t="array" ref="G70">_xlfn.IFS(ConProb[[#This Row],[Life Expect]]="0", 1.5, AND(ConProb[[#This Row],[Life Expect]]&lt;(LifeExpect[[#This Row],[NORMAL]]*(1/3)), ConProb[[#This Row],[Life Expect]]&gt;0), 0.75, ConProb[[#This Row],[Life Expect]]=(LifeExpect[[#This Row],[NORMAL]]*(1/3)), 0.75, ConProb[[#This Row],[Life Expect]]&gt;(LifeExpect[[#This Row],[NORMAL]]*(1/3)), 0)</f>
        <v>0</v>
      </c>
      <c r="H70" s="89" cm="1">
        <f t="array" ref="H70">_xlfn.IFS(DataCollect[[#This Row],[Capacity]]="Above",1, DataCollect[[#This Row],[Capacity]]="At",0.25, DataCollect[[#This Row],[Capacity]]="Below",0, DataCollect[[#This Row],[Capacity]]="",0)</f>
        <v>0</v>
      </c>
      <c r="I70" s="89">
        <f>IF(DataCollect[[#This Row],[Poor Reliability]]="Yes",1.5,0)</f>
        <v>0</v>
      </c>
      <c r="J70" s="89">
        <f t="shared" si="3"/>
        <v>1</v>
      </c>
    </row>
    <row r="71" spans="1:10" x14ac:dyDescent="0.25">
      <c r="A71" s="116" t="str">
        <f>IF(Results[[#This Row],[Life Expectancy]]=0,"0",Results[[#This Row],[Life Expectancy]])</f>
        <v/>
      </c>
      <c r="B71" s="89">
        <f>IF(DataCollect[[#This Row],[Back-Ups]]="No",1.5,0)</f>
        <v>0</v>
      </c>
      <c r="C71" s="89" cm="1">
        <f t="array" ref="C71">_xlfn.IFS(DataCollect[[#This Row],[Importance]]="0%-25%",0, DataCollect[[#This Row],[Importance]]="26%-50%",0.5, DataCollect[[#This Row],[Importance]]="51%-75%",0.75, DataCollect[[#This Row],[Importance]]="76%-100%",1, DataCollect[[#This Row],[Importance]]="",0)</f>
        <v>0</v>
      </c>
      <c r="D71" s="89">
        <f>IF(DataCollect[[#This Row],[Compliance]]="Yes",0.75,0)</f>
        <v>0</v>
      </c>
      <c r="E71" s="89">
        <f>IF(DataCollect[[#This Row],[Concerns]]="Yes",0.75,0)</f>
        <v>0</v>
      </c>
      <c r="F71" s="89">
        <f t="shared" si="2"/>
        <v>1</v>
      </c>
      <c r="G71" s="89" cm="1">
        <f t="array" ref="G71">_xlfn.IFS(ConProb[[#This Row],[Life Expect]]="0", 1.5, AND(ConProb[[#This Row],[Life Expect]]&lt;(LifeExpect[[#This Row],[NORMAL]]*(1/3)), ConProb[[#This Row],[Life Expect]]&gt;0), 0.75, ConProb[[#This Row],[Life Expect]]=(LifeExpect[[#This Row],[NORMAL]]*(1/3)), 0.75, ConProb[[#This Row],[Life Expect]]&gt;(LifeExpect[[#This Row],[NORMAL]]*(1/3)), 0)</f>
        <v>0</v>
      </c>
      <c r="H71" s="89" cm="1">
        <f t="array" ref="H71">_xlfn.IFS(DataCollect[[#This Row],[Capacity]]="Above",1, DataCollect[[#This Row],[Capacity]]="At",0.25, DataCollect[[#This Row],[Capacity]]="Below",0, DataCollect[[#This Row],[Capacity]]="",0)</f>
        <v>0</v>
      </c>
      <c r="I71" s="89">
        <f>IF(DataCollect[[#This Row],[Poor Reliability]]="Yes",1.5,0)</f>
        <v>0</v>
      </c>
      <c r="J71" s="89">
        <f t="shared" si="3"/>
        <v>1</v>
      </c>
    </row>
    <row r="72" spans="1:10" x14ac:dyDescent="0.25">
      <c r="A72" s="116" t="str">
        <f>IF(Results[[#This Row],[Life Expectancy]]=0,"0",Results[[#This Row],[Life Expectancy]])</f>
        <v/>
      </c>
      <c r="B72" s="89">
        <f>IF(DataCollect[[#This Row],[Back-Ups]]="No",1.5,0)</f>
        <v>0</v>
      </c>
      <c r="C72" s="89" cm="1">
        <f t="array" ref="C72">_xlfn.IFS(DataCollect[[#This Row],[Importance]]="0%-25%",0, DataCollect[[#This Row],[Importance]]="26%-50%",0.5, DataCollect[[#This Row],[Importance]]="51%-75%",0.75, DataCollect[[#This Row],[Importance]]="76%-100%",1, DataCollect[[#This Row],[Importance]]="",0)</f>
        <v>0</v>
      </c>
      <c r="D72" s="89">
        <f>IF(DataCollect[[#This Row],[Compliance]]="Yes",0.75,0)</f>
        <v>0</v>
      </c>
      <c r="E72" s="89">
        <f>IF(DataCollect[[#This Row],[Concerns]]="Yes",0.75,0)</f>
        <v>0</v>
      </c>
      <c r="F72" s="89">
        <f t="shared" si="2"/>
        <v>1</v>
      </c>
      <c r="G72" s="89" cm="1">
        <f t="array" ref="G72">_xlfn.IFS(ConProb[[#This Row],[Life Expect]]="0", 1.5, AND(ConProb[[#This Row],[Life Expect]]&lt;(LifeExpect[[#This Row],[NORMAL]]*(1/3)), ConProb[[#This Row],[Life Expect]]&gt;0), 0.75, ConProb[[#This Row],[Life Expect]]=(LifeExpect[[#This Row],[NORMAL]]*(1/3)), 0.75, ConProb[[#This Row],[Life Expect]]&gt;(LifeExpect[[#This Row],[NORMAL]]*(1/3)), 0)</f>
        <v>0</v>
      </c>
      <c r="H72" s="89" cm="1">
        <f t="array" ref="H72">_xlfn.IFS(DataCollect[[#This Row],[Capacity]]="Above",1, DataCollect[[#This Row],[Capacity]]="At",0.25, DataCollect[[#This Row],[Capacity]]="Below",0, DataCollect[[#This Row],[Capacity]]="",0)</f>
        <v>0</v>
      </c>
      <c r="I72" s="89">
        <f>IF(DataCollect[[#This Row],[Poor Reliability]]="Yes",1.5,0)</f>
        <v>0</v>
      </c>
      <c r="J72" s="89">
        <f t="shared" si="3"/>
        <v>1</v>
      </c>
    </row>
    <row r="73" spans="1:10" x14ac:dyDescent="0.25">
      <c r="A73" s="116" t="str">
        <f>IF(Results[[#This Row],[Life Expectancy]]=0,"0",Results[[#This Row],[Life Expectancy]])</f>
        <v/>
      </c>
      <c r="B73" s="89">
        <f>IF(DataCollect[[#This Row],[Back-Ups]]="No",1.5,0)</f>
        <v>0</v>
      </c>
      <c r="C73" s="89" cm="1">
        <f t="array" ref="C73">_xlfn.IFS(DataCollect[[#This Row],[Importance]]="0%-25%",0, DataCollect[[#This Row],[Importance]]="26%-50%",0.5, DataCollect[[#This Row],[Importance]]="51%-75%",0.75, DataCollect[[#This Row],[Importance]]="76%-100%",1, DataCollect[[#This Row],[Importance]]="",0)</f>
        <v>0</v>
      </c>
      <c r="D73" s="89">
        <f>IF(DataCollect[[#This Row],[Compliance]]="Yes",0.75,0)</f>
        <v>0</v>
      </c>
      <c r="E73" s="89">
        <f>IF(DataCollect[[#This Row],[Concerns]]="Yes",0.75,0)</f>
        <v>0</v>
      </c>
      <c r="F73" s="89">
        <f t="shared" si="2"/>
        <v>1</v>
      </c>
      <c r="G73" s="89" cm="1">
        <f t="array" ref="G73">_xlfn.IFS(ConProb[[#This Row],[Life Expect]]="0", 1.5, AND(ConProb[[#This Row],[Life Expect]]&lt;(LifeExpect[[#This Row],[NORMAL]]*(1/3)), ConProb[[#This Row],[Life Expect]]&gt;0), 0.75, ConProb[[#This Row],[Life Expect]]=(LifeExpect[[#This Row],[NORMAL]]*(1/3)), 0.75, ConProb[[#This Row],[Life Expect]]&gt;(LifeExpect[[#This Row],[NORMAL]]*(1/3)), 0)</f>
        <v>0</v>
      </c>
      <c r="H73" s="89" cm="1">
        <f t="array" ref="H73">_xlfn.IFS(DataCollect[[#This Row],[Capacity]]="Above",1, DataCollect[[#This Row],[Capacity]]="At",0.25, DataCollect[[#This Row],[Capacity]]="Below",0, DataCollect[[#This Row],[Capacity]]="",0)</f>
        <v>0</v>
      </c>
      <c r="I73" s="89">
        <f>IF(DataCollect[[#This Row],[Poor Reliability]]="Yes",1.5,0)</f>
        <v>0</v>
      </c>
      <c r="J73" s="89">
        <f t="shared" si="3"/>
        <v>1</v>
      </c>
    </row>
    <row r="74" spans="1:10" x14ac:dyDescent="0.25">
      <c r="A74" s="116" t="str">
        <f>IF(Results[[#This Row],[Life Expectancy]]=0,"0",Results[[#This Row],[Life Expectancy]])</f>
        <v/>
      </c>
      <c r="B74" s="89">
        <f>IF(DataCollect[[#This Row],[Back-Ups]]="No",1.5,0)</f>
        <v>0</v>
      </c>
      <c r="C74" s="89" cm="1">
        <f t="array" ref="C74">_xlfn.IFS(DataCollect[[#This Row],[Importance]]="0%-25%",0, DataCollect[[#This Row],[Importance]]="26%-50%",0.5, DataCollect[[#This Row],[Importance]]="51%-75%",0.75, DataCollect[[#This Row],[Importance]]="76%-100%",1, DataCollect[[#This Row],[Importance]]="",0)</f>
        <v>0</v>
      </c>
      <c r="D74" s="89">
        <f>IF(DataCollect[[#This Row],[Compliance]]="Yes",0.75,0)</f>
        <v>0</v>
      </c>
      <c r="E74" s="89">
        <f>IF(DataCollect[[#This Row],[Concerns]]="Yes",0.75,0)</f>
        <v>0</v>
      </c>
      <c r="F74" s="89">
        <f t="shared" si="2"/>
        <v>1</v>
      </c>
      <c r="G74" s="89" cm="1">
        <f t="array" ref="G74">_xlfn.IFS(ConProb[[#This Row],[Life Expect]]="0", 1.5, AND(ConProb[[#This Row],[Life Expect]]&lt;(LifeExpect[[#This Row],[NORMAL]]*(1/3)), ConProb[[#This Row],[Life Expect]]&gt;0), 0.75, ConProb[[#This Row],[Life Expect]]=(LifeExpect[[#This Row],[NORMAL]]*(1/3)), 0.75, ConProb[[#This Row],[Life Expect]]&gt;(LifeExpect[[#This Row],[NORMAL]]*(1/3)), 0)</f>
        <v>0</v>
      </c>
      <c r="H74" s="89" cm="1">
        <f t="array" ref="H74">_xlfn.IFS(DataCollect[[#This Row],[Capacity]]="Above",1, DataCollect[[#This Row],[Capacity]]="At",0.25, DataCollect[[#This Row],[Capacity]]="Below",0, DataCollect[[#This Row],[Capacity]]="",0)</f>
        <v>0</v>
      </c>
      <c r="I74" s="89">
        <f>IF(DataCollect[[#This Row],[Poor Reliability]]="Yes",1.5,0)</f>
        <v>0</v>
      </c>
      <c r="J74" s="89">
        <f t="shared" si="3"/>
        <v>1</v>
      </c>
    </row>
    <row r="75" spans="1:10" x14ac:dyDescent="0.25">
      <c r="A75" s="116" t="str">
        <f>IF(Results[[#This Row],[Life Expectancy]]=0,"0",Results[[#This Row],[Life Expectancy]])</f>
        <v/>
      </c>
      <c r="B75" s="89">
        <f>IF(DataCollect[[#This Row],[Back-Ups]]="No",1.5,0)</f>
        <v>0</v>
      </c>
      <c r="C75" s="89" cm="1">
        <f t="array" ref="C75">_xlfn.IFS(DataCollect[[#This Row],[Importance]]="0%-25%",0, DataCollect[[#This Row],[Importance]]="26%-50%",0.5, DataCollect[[#This Row],[Importance]]="51%-75%",0.75, DataCollect[[#This Row],[Importance]]="76%-100%",1, DataCollect[[#This Row],[Importance]]="",0)</f>
        <v>0</v>
      </c>
      <c r="D75" s="89">
        <f>IF(DataCollect[[#This Row],[Compliance]]="Yes",0.75,0)</f>
        <v>0</v>
      </c>
      <c r="E75" s="89">
        <f>IF(DataCollect[[#This Row],[Concerns]]="Yes",0.75,0)</f>
        <v>0</v>
      </c>
      <c r="F75" s="89">
        <f t="shared" si="2"/>
        <v>1</v>
      </c>
      <c r="G75" s="89" cm="1">
        <f t="array" ref="G75">_xlfn.IFS(ConProb[[#This Row],[Life Expect]]="0", 1.5, AND(ConProb[[#This Row],[Life Expect]]&lt;(LifeExpect[[#This Row],[NORMAL]]*(1/3)), ConProb[[#This Row],[Life Expect]]&gt;0), 0.75, ConProb[[#This Row],[Life Expect]]=(LifeExpect[[#This Row],[NORMAL]]*(1/3)), 0.75, ConProb[[#This Row],[Life Expect]]&gt;(LifeExpect[[#This Row],[NORMAL]]*(1/3)), 0)</f>
        <v>0</v>
      </c>
      <c r="H75" s="89" cm="1">
        <f t="array" ref="H75">_xlfn.IFS(DataCollect[[#This Row],[Capacity]]="Above",1, DataCollect[[#This Row],[Capacity]]="At",0.25, DataCollect[[#This Row],[Capacity]]="Below",0, DataCollect[[#This Row],[Capacity]]="",0)</f>
        <v>0</v>
      </c>
      <c r="I75" s="89">
        <f>IF(DataCollect[[#This Row],[Poor Reliability]]="Yes",1.5,0)</f>
        <v>0</v>
      </c>
      <c r="J75" s="89">
        <f t="shared" si="3"/>
        <v>1</v>
      </c>
    </row>
    <row r="76" spans="1:10" x14ac:dyDescent="0.25">
      <c r="A76" s="116" t="str">
        <f>IF(Results[[#This Row],[Life Expectancy]]=0,"0",Results[[#This Row],[Life Expectancy]])</f>
        <v/>
      </c>
      <c r="B76" s="89">
        <f>IF(DataCollect[[#This Row],[Back-Ups]]="No",1.5,0)</f>
        <v>0</v>
      </c>
      <c r="C76" s="89" cm="1">
        <f t="array" ref="C76">_xlfn.IFS(DataCollect[[#This Row],[Importance]]="0%-25%",0, DataCollect[[#This Row],[Importance]]="26%-50%",0.5, DataCollect[[#This Row],[Importance]]="51%-75%",0.75, DataCollect[[#This Row],[Importance]]="76%-100%",1, DataCollect[[#This Row],[Importance]]="",0)</f>
        <v>0</v>
      </c>
      <c r="D76" s="89">
        <f>IF(DataCollect[[#This Row],[Compliance]]="Yes",0.75,0)</f>
        <v>0</v>
      </c>
      <c r="E76" s="89">
        <f>IF(DataCollect[[#This Row],[Concerns]]="Yes",0.75,0)</f>
        <v>0</v>
      </c>
      <c r="F76" s="89">
        <f t="shared" si="2"/>
        <v>1</v>
      </c>
      <c r="G76" s="89" cm="1">
        <f t="array" ref="G76">_xlfn.IFS(ConProb[[#This Row],[Life Expect]]="0", 1.5, AND(ConProb[[#This Row],[Life Expect]]&lt;(LifeExpect[[#This Row],[NORMAL]]*(1/3)), ConProb[[#This Row],[Life Expect]]&gt;0), 0.75, ConProb[[#This Row],[Life Expect]]=(LifeExpect[[#This Row],[NORMAL]]*(1/3)), 0.75, ConProb[[#This Row],[Life Expect]]&gt;(LifeExpect[[#This Row],[NORMAL]]*(1/3)), 0)</f>
        <v>0</v>
      </c>
      <c r="H76" s="89" cm="1">
        <f t="array" ref="H76">_xlfn.IFS(DataCollect[[#This Row],[Capacity]]="Above",1, DataCollect[[#This Row],[Capacity]]="At",0.25, DataCollect[[#This Row],[Capacity]]="Below",0, DataCollect[[#This Row],[Capacity]]="",0)</f>
        <v>0</v>
      </c>
      <c r="I76" s="89">
        <f>IF(DataCollect[[#This Row],[Poor Reliability]]="Yes",1.5,0)</f>
        <v>0</v>
      </c>
      <c r="J76" s="89">
        <f t="shared" si="3"/>
        <v>1</v>
      </c>
    </row>
    <row r="77" spans="1:10" x14ac:dyDescent="0.25">
      <c r="A77" s="116" t="str">
        <f>IF(Results[[#This Row],[Life Expectancy]]=0,"0",Results[[#This Row],[Life Expectancy]])</f>
        <v/>
      </c>
      <c r="B77" s="89">
        <f>IF(DataCollect[[#This Row],[Back-Ups]]="No",1.5,0)</f>
        <v>0</v>
      </c>
      <c r="C77" s="89" cm="1">
        <f t="array" ref="C77">_xlfn.IFS(DataCollect[[#This Row],[Importance]]="0%-25%",0, DataCollect[[#This Row],[Importance]]="26%-50%",0.5, DataCollect[[#This Row],[Importance]]="51%-75%",0.75, DataCollect[[#This Row],[Importance]]="76%-100%",1, DataCollect[[#This Row],[Importance]]="",0)</f>
        <v>0</v>
      </c>
      <c r="D77" s="89">
        <f>IF(DataCollect[[#This Row],[Compliance]]="Yes",0.75,0)</f>
        <v>0</v>
      </c>
      <c r="E77" s="89">
        <f>IF(DataCollect[[#This Row],[Concerns]]="Yes",0.75,0)</f>
        <v>0</v>
      </c>
      <c r="F77" s="89">
        <f t="shared" si="2"/>
        <v>1</v>
      </c>
      <c r="G77" s="89" cm="1">
        <f t="array" ref="G77">_xlfn.IFS(ConProb[[#This Row],[Life Expect]]="0", 1.5, AND(ConProb[[#This Row],[Life Expect]]&lt;(LifeExpect[[#This Row],[NORMAL]]*(1/3)), ConProb[[#This Row],[Life Expect]]&gt;0), 0.75, ConProb[[#This Row],[Life Expect]]=(LifeExpect[[#This Row],[NORMAL]]*(1/3)), 0.75, ConProb[[#This Row],[Life Expect]]&gt;(LifeExpect[[#This Row],[NORMAL]]*(1/3)), 0)</f>
        <v>0</v>
      </c>
      <c r="H77" s="89" cm="1">
        <f t="array" ref="H77">_xlfn.IFS(DataCollect[[#This Row],[Capacity]]="Above",1, DataCollect[[#This Row],[Capacity]]="At",0.25, DataCollect[[#This Row],[Capacity]]="Below",0, DataCollect[[#This Row],[Capacity]]="",0)</f>
        <v>0</v>
      </c>
      <c r="I77" s="89">
        <f>IF(DataCollect[[#This Row],[Poor Reliability]]="Yes",1.5,0)</f>
        <v>0</v>
      </c>
      <c r="J77" s="89">
        <f t="shared" si="3"/>
        <v>1</v>
      </c>
    </row>
    <row r="78" spans="1:10" x14ac:dyDescent="0.25">
      <c r="A78" s="116" t="str">
        <f>IF(Results[[#This Row],[Life Expectancy]]=0,"0",Results[[#This Row],[Life Expectancy]])</f>
        <v/>
      </c>
      <c r="B78" s="89">
        <f>IF(DataCollect[[#This Row],[Back-Ups]]="No",1.5,0)</f>
        <v>0</v>
      </c>
      <c r="C78" s="89" cm="1">
        <f t="array" ref="C78">_xlfn.IFS(DataCollect[[#This Row],[Importance]]="0%-25%",0, DataCollect[[#This Row],[Importance]]="26%-50%",0.5, DataCollect[[#This Row],[Importance]]="51%-75%",0.75, DataCollect[[#This Row],[Importance]]="76%-100%",1, DataCollect[[#This Row],[Importance]]="",0)</f>
        <v>0</v>
      </c>
      <c r="D78" s="89">
        <f>IF(DataCollect[[#This Row],[Compliance]]="Yes",0.75,0)</f>
        <v>0</v>
      </c>
      <c r="E78" s="89">
        <f>IF(DataCollect[[#This Row],[Concerns]]="Yes",0.75,0)</f>
        <v>0</v>
      </c>
      <c r="F78" s="89">
        <f t="shared" si="2"/>
        <v>1</v>
      </c>
      <c r="G78" s="89" cm="1">
        <f t="array" ref="G78">_xlfn.IFS(ConProb[[#This Row],[Life Expect]]="0", 1.5, AND(ConProb[[#This Row],[Life Expect]]&lt;(LifeExpect[[#This Row],[NORMAL]]*(1/3)), ConProb[[#This Row],[Life Expect]]&gt;0), 0.75, ConProb[[#This Row],[Life Expect]]=(LifeExpect[[#This Row],[NORMAL]]*(1/3)), 0.75, ConProb[[#This Row],[Life Expect]]&gt;(LifeExpect[[#This Row],[NORMAL]]*(1/3)), 0)</f>
        <v>0</v>
      </c>
      <c r="H78" s="89" cm="1">
        <f t="array" ref="H78">_xlfn.IFS(DataCollect[[#This Row],[Capacity]]="Above",1, DataCollect[[#This Row],[Capacity]]="At",0.25, DataCollect[[#This Row],[Capacity]]="Below",0, DataCollect[[#This Row],[Capacity]]="",0)</f>
        <v>0</v>
      </c>
      <c r="I78" s="89">
        <f>IF(DataCollect[[#This Row],[Poor Reliability]]="Yes",1.5,0)</f>
        <v>0</v>
      </c>
      <c r="J78" s="89">
        <f t="shared" si="3"/>
        <v>1</v>
      </c>
    </row>
    <row r="79" spans="1:10" x14ac:dyDescent="0.25">
      <c r="A79" s="116" t="str">
        <f>IF(Results[[#This Row],[Life Expectancy]]=0,"0",Results[[#This Row],[Life Expectancy]])</f>
        <v/>
      </c>
      <c r="B79" s="89">
        <f>IF(DataCollect[[#This Row],[Back-Ups]]="No",1.5,0)</f>
        <v>0</v>
      </c>
      <c r="C79" s="89" cm="1">
        <f t="array" ref="C79">_xlfn.IFS(DataCollect[[#This Row],[Importance]]="0%-25%",0, DataCollect[[#This Row],[Importance]]="26%-50%",0.5, DataCollect[[#This Row],[Importance]]="51%-75%",0.75, DataCollect[[#This Row],[Importance]]="76%-100%",1, DataCollect[[#This Row],[Importance]]="",0)</f>
        <v>0</v>
      </c>
      <c r="D79" s="89">
        <f>IF(DataCollect[[#This Row],[Compliance]]="Yes",0.75,0)</f>
        <v>0</v>
      </c>
      <c r="E79" s="89">
        <f>IF(DataCollect[[#This Row],[Concerns]]="Yes",0.75,0)</f>
        <v>0</v>
      </c>
      <c r="F79" s="89">
        <f t="shared" si="2"/>
        <v>1</v>
      </c>
      <c r="G79" s="89" cm="1">
        <f t="array" ref="G79">_xlfn.IFS(ConProb[[#This Row],[Life Expect]]="0", 1.5, AND(ConProb[[#This Row],[Life Expect]]&lt;(LifeExpect[[#This Row],[NORMAL]]*(1/3)), ConProb[[#This Row],[Life Expect]]&gt;0), 0.75, ConProb[[#This Row],[Life Expect]]=(LifeExpect[[#This Row],[NORMAL]]*(1/3)), 0.75, ConProb[[#This Row],[Life Expect]]&gt;(LifeExpect[[#This Row],[NORMAL]]*(1/3)), 0)</f>
        <v>0</v>
      </c>
      <c r="H79" s="89" cm="1">
        <f t="array" ref="H79">_xlfn.IFS(DataCollect[[#This Row],[Capacity]]="Above",1, DataCollect[[#This Row],[Capacity]]="At",0.25, DataCollect[[#This Row],[Capacity]]="Below",0, DataCollect[[#This Row],[Capacity]]="",0)</f>
        <v>0</v>
      </c>
      <c r="I79" s="89">
        <f>IF(DataCollect[[#This Row],[Poor Reliability]]="Yes",1.5,0)</f>
        <v>0</v>
      </c>
      <c r="J79" s="89">
        <f t="shared" si="3"/>
        <v>1</v>
      </c>
    </row>
    <row r="80" spans="1:10" x14ac:dyDescent="0.25">
      <c r="A80" s="116" t="str">
        <f>IF(Results[[#This Row],[Life Expectancy]]=0,"0",Results[[#This Row],[Life Expectancy]])</f>
        <v/>
      </c>
      <c r="B80" s="89">
        <f>IF(DataCollect[[#This Row],[Back-Ups]]="No",1.5,0)</f>
        <v>0</v>
      </c>
      <c r="C80" s="89" cm="1">
        <f t="array" ref="C80">_xlfn.IFS(DataCollect[[#This Row],[Importance]]="0%-25%",0, DataCollect[[#This Row],[Importance]]="26%-50%",0.5, DataCollect[[#This Row],[Importance]]="51%-75%",0.75, DataCollect[[#This Row],[Importance]]="76%-100%",1, DataCollect[[#This Row],[Importance]]="",0)</f>
        <v>0</v>
      </c>
      <c r="D80" s="89">
        <f>IF(DataCollect[[#This Row],[Compliance]]="Yes",0.75,0)</f>
        <v>0</v>
      </c>
      <c r="E80" s="89">
        <f>IF(DataCollect[[#This Row],[Concerns]]="Yes",0.75,0)</f>
        <v>0</v>
      </c>
      <c r="F80" s="89">
        <f t="shared" si="2"/>
        <v>1</v>
      </c>
      <c r="G80" s="89" cm="1">
        <f t="array" ref="G80">_xlfn.IFS(ConProb[[#This Row],[Life Expect]]="0", 1.5, AND(ConProb[[#This Row],[Life Expect]]&lt;(LifeExpect[[#This Row],[NORMAL]]*(1/3)), ConProb[[#This Row],[Life Expect]]&gt;0), 0.75, ConProb[[#This Row],[Life Expect]]=(LifeExpect[[#This Row],[NORMAL]]*(1/3)), 0.75, ConProb[[#This Row],[Life Expect]]&gt;(LifeExpect[[#This Row],[NORMAL]]*(1/3)), 0)</f>
        <v>0</v>
      </c>
      <c r="H80" s="89" cm="1">
        <f t="array" ref="H80">_xlfn.IFS(DataCollect[[#This Row],[Capacity]]="Above",1, DataCollect[[#This Row],[Capacity]]="At",0.25, DataCollect[[#This Row],[Capacity]]="Below",0, DataCollect[[#This Row],[Capacity]]="",0)</f>
        <v>0</v>
      </c>
      <c r="I80" s="89">
        <f>IF(DataCollect[[#This Row],[Poor Reliability]]="Yes",1.5,0)</f>
        <v>0</v>
      </c>
      <c r="J80" s="89">
        <f t="shared" si="3"/>
        <v>1</v>
      </c>
    </row>
    <row r="81" spans="1:10" x14ac:dyDescent="0.25">
      <c r="A81" s="116" t="str">
        <f>IF(Results[[#This Row],[Life Expectancy]]=0,"0",Results[[#This Row],[Life Expectancy]])</f>
        <v/>
      </c>
      <c r="B81" s="89">
        <f>IF(DataCollect[[#This Row],[Back-Ups]]="No",1.5,0)</f>
        <v>0</v>
      </c>
      <c r="C81" s="89" cm="1">
        <f t="array" ref="C81">_xlfn.IFS(DataCollect[[#This Row],[Importance]]="0%-25%",0, DataCollect[[#This Row],[Importance]]="26%-50%",0.5, DataCollect[[#This Row],[Importance]]="51%-75%",0.75, DataCollect[[#This Row],[Importance]]="76%-100%",1, DataCollect[[#This Row],[Importance]]="",0)</f>
        <v>0</v>
      </c>
      <c r="D81" s="89">
        <f>IF(DataCollect[[#This Row],[Compliance]]="Yes",0.75,0)</f>
        <v>0</v>
      </c>
      <c r="E81" s="89">
        <f>IF(DataCollect[[#This Row],[Concerns]]="Yes",0.75,0)</f>
        <v>0</v>
      </c>
      <c r="F81" s="89">
        <f t="shared" si="2"/>
        <v>1</v>
      </c>
      <c r="G81" s="89" cm="1">
        <f t="array" ref="G81">_xlfn.IFS(ConProb[[#This Row],[Life Expect]]="0", 1.5, AND(ConProb[[#This Row],[Life Expect]]&lt;(LifeExpect[[#This Row],[NORMAL]]*(1/3)), ConProb[[#This Row],[Life Expect]]&gt;0), 0.75, ConProb[[#This Row],[Life Expect]]=(LifeExpect[[#This Row],[NORMAL]]*(1/3)), 0.75, ConProb[[#This Row],[Life Expect]]&gt;(LifeExpect[[#This Row],[NORMAL]]*(1/3)), 0)</f>
        <v>0</v>
      </c>
      <c r="H81" s="89" cm="1">
        <f t="array" ref="H81">_xlfn.IFS(DataCollect[[#This Row],[Capacity]]="Above",1, DataCollect[[#This Row],[Capacity]]="At",0.25, DataCollect[[#This Row],[Capacity]]="Below",0, DataCollect[[#This Row],[Capacity]]="",0)</f>
        <v>0</v>
      </c>
      <c r="I81" s="89">
        <f>IF(DataCollect[[#This Row],[Poor Reliability]]="Yes",1.5,0)</f>
        <v>0</v>
      </c>
      <c r="J81" s="89">
        <f t="shared" si="3"/>
        <v>1</v>
      </c>
    </row>
    <row r="82" spans="1:10" x14ac:dyDescent="0.25">
      <c r="A82" s="116" t="str">
        <f>IF(Results[[#This Row],[Life Expectancy]]=0,"0",Results[[#This Row],[Life Expectancy]])</f>
        <v/>
      </c>
      <c r="B82" s="89">
        <f>IF(DataCollect[[#This Row],[Back-Ups]]="No",1.5,0)</f>
        <v>0</v>
      </c>
      <c r="C82" s="89" cm="1">
        <f t="array" ref="C82">_xlfn.IFS(DataCollect[[#This Row],[Importance]]="0%-25%",0, DataCollect[[#This Row],[Importance]]="26%-50%",0.5, DataCollect[[#This Row],[Importance]]="51%-75%",0.75, DataCollect[[#This Row],[Importance]]="76%-100%",1, DataCollect[[#This Row],[Importance]]="",0)</f>
        <v>0</v>
      </c>
      <c r="D82" s="89">
        <f>IF(DataCollect[[#This Row],[Compliance]]="Yes",0.75,0)</f>
        <v>0</v>
      </c>
      <c r="E82" s="89">
        <f>IF(DataCollect[[#This Row],[Concerns]]="Yes",0.75,0)</f>
        <v>0</v>
      </c>
      <c r="F82" s="89">
        <f t="shared" si="2"/>
        <v>1</v>
      </c>
      <c r="G82" s="89" cm="1">
        <f t="array" ref="G82">_xlfn.IFS(ConProb[[#This Row],[Life Expect]]="0", 1.5, AND(ConProb[[#This Row],[Life Expect]]&lt;(LifeExpect[[#This Row],[NORMAL]]*(1/3)), ConProb[[#This Row],[Life Expect]]&gt;0), 0.75, ConProb[[#This Row],[Life Expect]]=(LifeExpect[[#This Row],[NORMAL]]*(1/3)), 0.75, ConProb[[#This Row],[Life Expect]]&gt;(LifeExpect[[#This Row],[NORMAL]]*(1/3)), 0)</f>
        <v>0</v>
      </c>
      <c r="H82" s="89" cm="1">
        <f t="array" ref="H82">_xlfn.IFS(DataCollect[[#This Row],[Capacity]]="Above",1, DataCollect[[#This Row],[Capacity]]="At",0.25, DataCollect[[#This Row],[Capacity]]="Below",0, DataCollect[[#This Row],[Capacity]]="",0)</f>
        <v>0</v>
      </c>
      <c r="I82" s="89">
        <f>IF(DataCollect[[#This Row],[Poor Reliability]]="Yes",1.5,0)</f>
        <v>0</v>
      </c>
      <c r="J82" s="89">
        <f t="shared" si="3"/>
        <v>1</v>
      </c>
    </row>
    <row r="83" spans="1:10" x14ac:dyDescent="0.25">
      <c r="A83" s="116" t="str">
        <f>IF(Results[[#This Row],[Life Expectancy]]=0,"0",Results[[#This Row],[Life Expectancy]])</f>
        <v/>
      </c>
      <c r="B83" s="89">
        <f>IF(DataCollect[[#This Row],[Back-Ups]]="No",1.5,0)</f>
        <v>0</v>
      </c>
      <c r="C83" s="89" cm="1">
        <f t="array" ref="C83">_xlfn.IFS(DataCollect[[#This Row],[Importance]]="0%-25%",0, DataCollect[[#This Row],[Importance]]="26%-50%",0.5, DataCollect[[#This Row],[Importance]]="51%-75%",0.75, DataCollect[[#This Row],[Importance]]="76%-100%",1, DataCollect[[#This Row],[Importance]]="",0)</f>
        <v>0</v>
      </c>
      <c r="D83" s="89">
        <f>IF(DataCollect[[#This Row],[Compliance]]="Yes",0.75,0)</f>
        <v>0</v>
      </c>
      <c r="E83" s="89">
        <f>IF(DataCollect[[#This Row],[Concerns]]="Yes",0.75,0)</f>
        <v>0</v>
      </c>
      <c r="F83" s="89">
        <f t="shared" si="2"/>
        <v>1</v>
      </c>
      <c r="G83" s="89" cm="1">
        <f t="array" ref="G83">_xlfn.IFS(ConProb[[#This Row],[Life Expect]]="0", 1.5, AND(ConProb[[#This Row],[Life Expect]]&lt;(LifeExpect[[#This Row],[NORMAL]]*(1/3)), ConProb[[#This Row],[Life Expect]]&gt;0), 0.75, ConProb[[#This Row],[Life Expect]]=(LifeExpect[[#This Row],[NORMAL]]*(1/3)), 0.75, ConProb[[#This Row],[Life Expect]]&gt;(LifeExpect[[#This Row],[NORMAL]]*(1/3)), 0)</f>
        <v>0</v>
      </c>
      <c r="H83" s="89" cm="1">
        <f t="array" ref="H83">_xlfn.IFS(DataCollect[[#This Row],[Capacity]]="Above",1, DataCollect[[#This Row],[Capacity]]="At",0.25, DataCollect[[#This Row],[Capacity]]="Below",0, DataCollect[[#This Row],[Capacity]]="",0)</f>
        <v>0</v>
      </c>
      <c r="I83" s="89">
        <f>IF(DataCollect[[#This Row],[Poor Reliability]]="Yes",1.5,0)</f>
        <v>0</v>
      </c>
      <c r="J83" s="89">
        <f t="shared" si="3"/>
        <v>1</v>
      </c>
    </row>
    <row r="84" spans="1:10" x14ac:dyDescent="0.25">
      <c r="A84" s="116" t="str">
        <f>IF(Results[[#This Row],[Life Expectancy]]=0,"0",Results[[#This Row],[Life Expectancy]])</f>
        <v/>
      </c>
      <c r="B84" s="89">
        <f>IF(DataCollect[[#This Row],[Back-Ups]]="No",1.5,0)</f>
        <v>0</v>
      </c>
      <c r="C84" s="89" cm="1">
        <f t="array" ref="C84">_xlfn.IFS(DataCollect[[#This Row],[Importance]]="0%-25%",0, DataCollect[[#This Row],[Importance]]="26%-50%",0.5, DataCollect[[#This Row],[Importance]]="51%-75%",0.75, DataCollect[[#This Row],[Importance]]="76%-100%",1, DataCollect[[#This Row],[Importance]]="",0)</f>
        <v>0</v>
      </c>
      <c r="D84" s="89">
        <f>IF(DataCollect[[#This Row],[Compliance]]="Yes",0.75,0)</f>
        <v>0</v>
      </c>
      <c r="E84" s="89">
        <f>IF(DataCollect[[#This Row],[Concerns]]="Yes",0.75,0)</f>
        <v>0</v>
      </c>
      <c r="F84" s="89">
        <f t="shared" si="2"/>
        <v>1</v>
      </c>
      <c r="G84" s="89" cm="1">
        <f t="array" ref="G84">_xlfn.IFS(ConProb[[#This Row],[Life Expect]]="0", 1.5, AND(ConProb[[#This Row],[Life Expect]]&lt;(LifeExpect[[#This Row],[NORMAL]]*(1/3)), ConProb[[#This Row],[Life Expect]]&gt;0), 0.75, ConProb[[#This Row],[Life Expect]]=(LifeExpect[[#This Row],[NORMAL]]*(1/3)), 0.75, ConProb[[#This Row],[Life Expect]]&gt;(LifeExpect[[#This Row],[NORMAL]]*(1/3)), 0)</f>
        <v>0</v>
      </c>
      <c r="H84" s="89" cm="1">
        <f t="array" ref="H84">_xlfn.IFS(DataCollect[[#This Row],[Capacity]]="Above",1, DataCollect[[#This Row],[Capacity]]="At",0.25, DataCollect[[#This Row],[Capacity]]="Below",0, DataCollect[[#This Row],[Capacity]]="",0)</f>
        <v>0</v>
      </c>
      <c r="I84" s="89">
        <f>IF(DataCollect[[#This Row],[Poor Reliability]]="Yes",1.5,0)</f>
        <v>0</v>
      </c>
      <c r="J84" s="89">
        <f t="shared" si="3"/>
        <v>1</v>
      </c>
    </row>
    <row r="85" spans="1:10" x14ac:dyDescent="0.25">
      <c r="A85" s="116" t="str">
        <f>IF(Results[[#This Row],[Life Expectancy]]=0,"0",Results[[#This Row],[Life Expectancy]])</f>
        <v/>
      </c>
      <c r="B85" s="89">
        <f>IF(DataCollect[[#This Row],[Back-Ups]]="No",1.5,0)</f>
        <v>0</v>
      </c>
      <c r="C85" s="89" cm="1">
        <f t="array" ref="C85">_xlfn.IFS(DataCollect[[#This Row],[Importance]]="0%-25%",0, DataCollect[[#This Row],[Importance]]="26%-50%",0.5, DataCollect[[#This Row],[Importance]]="51%-75%",0.75, DataCollect[[#This Row],[Importance]]="76%-100%",1, DataCollect[[#This Row],[Importance]]="",0)</f>
        <v>0</v>
      </c>
      <c r="D85" s="89">
        <f>IF(DataCollect[[#This Row],[Compliance]]="Yes",0.75,0)</f>
        <v>0</v>
      </c>
      <c r="E85" s="89">
        <f>IF(DataCollect[[#This Row],[Concerns]]="Yes",0.75,0)</f>
        <v>0</v>
      </c>
      <c r="F85" s="89">
        <f t="shared" si="2"/>
        <v>1</v>
      </c>
      <c r="G85" s="89" cm="1">
        <f t="array" ref="G85">_xlfn.IFS(ConProb[[#This Row],[Life Expect]]="0", 1.5, AND(ConProb[[#This Row],[Life Expect]]&lt;(LifeExpect[[#This Row],[NORMAL]]*(1/3)), ConProb[[#This Row],[Life Expect]]&gt;0), 0.75, ConProb[[#This Row],[Life Expect]]=(LifeExpect[[#This Row],[NORMAL]]*(1/3)), 0.75, ConProb[[#This Row],[Life Expect]]&gt;(LifeExpect[[#This Row],[NORMAL]]*(1/3)), 0)</f>
        <v>0</v>
      </c>
      <c r="H85" s="89" cm="1">
        <f t="array" ref="H85">_xlfn.IFS(DataCollect[[#This Row],[Capacity]]="Above",1, DataCollect[[#This Row],[Capacity]]="At",0.25, DataCollect[[#This Row],[Capacity]]="Below",0, DataCollect[[#This Row],[Capacity]]="",0)</f>
        <v>0</v>
      </c>
      <c r="I85" s="89">
        <f>IF(DataCollect[[#This Row],[Poor Reliability]]="Yes",1.5,0)</f>
        <v>0</v>
      </c>
      <c r="J85" s="89">
        <f t="shared" si="3"/>
        <v>1</v>
      </c>
    </row>
    <row r="86" spans="1:10" x14ac:dyDescent="0.25">
      <c r="A86" s="116" t="str">
        <f>IF(Results[[#This Row],[Life Expectancy]]=0,"0",Results[[#This Row],[Life Expectancy]])</f>
        <v/>
      </c>
      <c r="B86" s="89">
        <f>IF(DataCollect[[#This Row],[Back-Ups]]="No",1.5,0)</f>
        <v>0</v>
      </c>
      <c r="C86" s="89" cm="1">
        <f t="array" ref="C86">_xlfn.IFS(DataCollect[[#This Row],[Importance]]="0%-25%",0, DataCollect[[#This Row],[Importance]]="26%-50%",0.5, DataCollect[[#This Row],[Importance]]="51%-75%",0.75, DataCollect[[#This Row],[Importance]]="76%-100%",1, DataCollect[[#This Row],[Importance]]="",0)</f>
        <v>0</v>
      </c>
      <c r="D86" s="89">
        <f>IF(DataCollect[[#This Row],[Compliance]]="Yes",0.75,0)</f>
        <v>0</v>
      </c>
      <c r="E86" s="89">
        <f>IF(DataCollect[[#This Row],[Concerns]]="Yes",0.75,0)</f>
        <v>0</v>
      </c>
      <c r="F86" s="89">
        <f t="shared" si="2"/>
        <v>1</v>
      </c>
      <c r="G86" s="89" cm="1">
        <f t="array" ref="G86">_xlfn.IFS(ConProb[[#This Row],[Life Expect]]="0", 1.5, AND(ConProb[[#This Row],[Life Expect]]&lt;(LifeExpect[[#This Row],[NORMAL]]*(1/3)), ConProb[[#This Row],[Life Expect]]&gt;0), 0.75, ConProb[[#This Row],[Life Expect]]=(LifeExpect[[#This Row],[NORMAL]]*(1/3)), 0.75, ConProb[[#This Row],[Life Expect]]&gt;(LifeExpect[[#This Row],[NORMAL]]*(1/3)), 0)</f>
        <v>0</v>
      </c>
      <c r="H86" s="89" cm="1">
        <f t="array" ref="H86">_xlfn.IFS(DataCollect[[#This Row],[Capacity]]="Above",1, DataCollect[[#This Row],[Capacity]]="At",0.25, DataCollect[[#This Row],[Capacity]]="Below",0, DataCollect[[#This Row],[Capacity]]="",0)</f>
        <v>0</v>
      </c>
      <c r="I86" s="89">
        <f>IF(DataCollect[[#This Row],[Poor Reliability]]="Yes",1.5,0)</f>
        <v>0</v>
      </c>
      <c r="J86" s="89">
        <f t="shared" si="3"/>
        <v>1</v>
      </c>
    </row>
    <row r="87" spans="1:10" x14ac:dyDescent="0.25">
      <c r="A87" s="116" t="str">
        <f>IF(Results[[#This Row],[Life Expectancy]]=0,"0",Results[[#This Row],[Life Expectancy]])</f>
        <v/>
      </c>
      <c r="B87" s="89">
        <f>IF(DataCollect[[#This Row],[Back-Ups]]="No",1.5,0)</f>
        <v>0</v>
      </c>
      <c r="C87" s="89" cm="1">
        <f t="array" ref="C87">_xlfn.IFS(DataCollect[[#This Row],[Importance]]="0%-25%",0, DataCollect[[#This Row],[Importance]]="26%-50%",0.5, DataCollect[[#This Row],[Importance]]="51%-75%",0.75, DataCollect[[#This Row],[Importance]]="76%-100%",1, DataCollect[[#This Row],[Importance]]="",0)</f>
        <v>0</v>
      </c>
      <c r="D87" s="89">
        <f>IF(DataCollect[[#This Row],[Compliance]]="Yes",0.75,0)</f>
        <v>0</v>
      </c>
      <c r="E87" s="89">
        <f>IF(DataCollect[[#This Row],[Concerns]]="Yes",0.75,0)</f>
        <v>0</v>
      </c>
      <c r="F87" s="89">
        <f t="shared" si="2"/>
        <v>1</v>
      </c>
      <c r="G87" s="89" cm="1">
        <f t="array" ref="G87">_xlfn.IFS(ConProb[[#This Row],[Life Expect]]="0", 1.5, AND(ConProb[[#This Row],[Life Expect]]&lt;(LifeExpect[[#This Row],[NORMAL]]*(1/3)), ConProb[[#This Row],[Life Expect]]&gt;0), 0.75, ConProb[[#This Row],[Life Expect]]=(LifeExpect[[#This Row],[NORMAL]]*(1/3)), 0.75, ConProb[[#This Row],[Life Expect]]&gt;(LifeExpect[[#This Row],[NORMAL]]*(1/3)), 0)</f>
        <v>0</v>
      </c>
      <c r="H87" s="89" cm="1">
        <f t="array" ref="H87">_xlfn.IFS(DataCollect[[#This Row],[Capacity]]="Above",1, DataCollect[[#This Row],[Capacity]]="At",0.25, DataCollect[[#This Row],[Capacity]]="Below",0, DataCollect[[#This Row],[Capacity]]="",0)</f>
        <v>0</v>
      </c>
      <c r="I87" s="89">
        <f>IF(DataCollect[[#This Row],[Poor Reliability]]="Yes",1.5,0)</f>
        <v>0</v>
      </c>
      <c r="J87" s="89">
        <f t="shared" si="3"/>
        <v>1</v>
      </c>
    </row>
    <row r="88" spans="1:10" x14ac:dyDescent="0.25">
      <c r="A88" s="116" t="str">
        <f>IF(Results[[#This Row],[Life Expectancy]]=0,"0",Results[[#This Row],[Life Expectancy]])</f>
        <v/>
      </c>
      <c r="B88" s="89">
        <f>IF(DataCollect[[#This Row],[Back-Ups]]="No",1.5,0)</f>
        <v>0</v>
      </c>
      <c r="C88" s="89" cm="1">
        <f t="array" ref="C88">_xlfn.IFS(DataCollect[[#This Row],[Importance]]="0%-25%",0, DataCollect[[#This Row],[Importance]]="26%-50%",0.5, DataCollect[[#This Row],[Importance]]="51%-75%",0.75, DataCollect[[#This Row],[Importance]]="76%-100%",1, DataCollect[[#This Row],[Importance]]="",0)</f>
        <v>0</v>
      </c>
      <c r="D88" s="89">
        <f>IF(DataCollect[[#This Row],[Compliance]]="Yes",0.75,0)</f>
        <v>0</v>
      </c>
      <c r="E88" s="89">
        <f>IF(DataCollect[[#This Row],[Concerns]]="Yes",0.75,0)</f>
        <v>0</v>
      </c>
      <c r="F88" s="89">
        <f t="shared" si="2"/>
        <v>1</v>
      </c>
      <c r="G88" s="89" cm="1">
        <f t="array" ref="G88">_xlfn.IFS(ConProb[[#This Row],[Life Expect]]="0", 1.5, AND(ConProb[[#This Row],[Life Expect]]&lt;(LifeExpect[[#This Row],[NORMAL]]*(1/3)), ConProb[[#This Row],[Life Expect]]&gt;0), 0.75, ConProb[[#This Row],[Life Expect]]=(LifeExpect[[#This Row],[NORMAL]]*(1/3)), 0.75, ConProb[[#This Row],[Life Expect]]&gt;(LifeExpect[[#This Row],[NORMAL]]*(1/3)), 0)</f>
        <v>0</v>
      </c>
      <c r="H88" s="89" cm="1">
        <f t="array" ref="H88">_xlfn.IFS(DataCollect[[#This Row],[Capacity]]="Above",1, DataCollect[[#This Row],[Capacity]]="At",0.25, DataCollect[[#This Row],[Capacity]]="Below",0, DataCollect[[#This Row],[Capacity]]="",0)</f>
        <v>0</v>
      </c>
      <c r="I88" s="89">
        <f>IF(DataCollect[[#This Row],[Poor Reliability]]="Yes",1.5,0)</f>
        <v>0</v>
      </c>
      <c r="J88" s="89">
        <f t="shared" si="3"/>
        <v>1</v>
      </c>
    </row>
    <row r="89" spans="1:10" x14ac:dyDescent="0.25">
      <c r="A89" s="116" t="str">
        <f>IF(Results[[#This Row],[Life Expectancy]]=0,"0",Results[[#This Row],[Life Expectancy]])</f>
        <v/>
      </c>
      <c r="B89" s="89">
        <f>IF(DataCollect[[#This Row],[Back-Ups]]="No",1.5,0)</f>
        <v>0</v>
      </c>
      <c r="C89" s="89" cm="1">
        <f t="array" ref="C89">_xlfn.IFS(DataCollect[[#This Row],[Importance]]="0%-25%",0, DataCollect[[#This Row],[Importance]]="26%-50%",0.5, DataCollect[[#This Row],[Importance]]="51%-75%",0.75, DataCollect[[#This Row],[Importance]]="76%-100%",1, DataCollect[[#This Row],[Importance]]="",0)</f>
        <v>0</v>
      </c>
      <c r="D89" s="89">
        <f>IF(DataCollect[[#This Row],[Compliance]]="Yes",0.75,0)</f>
        <v>0</v>
      </c>
      <c r="E89" s="89">
        <f>IF(DataCollect[[#This Row],[Concerns]]="Yes",0.75,0)</f>
        <v>0</v>
      </c>
      <c r="F89" s="89">
        <f t="shared" si="2"/>
        <v>1</v>
      </c>
      <c r="G89" s="89" cm="1">
        <f t="array" ref="G89">_xlfn.IFS(ConProb[[#This Row],[Life Expect]]="0", 1.5, AND(ConProb[[#This Row],[Life Expect]]&lt;(LifeExpect[[#This Row],[NORMAL]]*(1/3)), ConProb[[#This Row],[Life Expect]]&gt;0), 0.75, ConProb[[#This Row],[Life Expect]]=(LifeExpect[[#This Row],[NORMAL]]*(1/3)), 0.75, ConProb[[#This Row],[Life Expect]]&gt;(LifeExpect[[#This Row],[NORMAL]]*(1/3)), 0)</f>
        <v>0</v>
      </c>
      <c r="H89" s="89" cm="1">
        <f t="array" ref="H89">_xlfn.IFS(DataCollect[[#This Row],[Capacity]]="Above",1, DataCollect[[#This Row],[Capacity]]="At",0.25, DataCollect[[#This Row],[Capacity]]="Below",0, DataCollect[[#This Row],[Capacity]]="",0)</f>
        <v>0</v>
      </c>
      <c r="I89" s="89">
        <f>IF(DataCollect[[#This Row],[Poor Reliability]]="Yes",1.5,0)</f>
        <v>0</v>
      </c>
      <c r="J89" s="89">
        <f t="shared" si="3"/>
        <v>1</v>
      </c>
    </row>
    <row r="90" spans="1:10" x14ac:dyDescent="0.25">
      <c r="A90" s="116" t="str">
        <f>IF(Results[[#This Row],[Life Expectancy]]=0,"0",Results[[#This Row],[Life Expectancy]])</f>
        <v/>
      </c>
      <c r="B90" s="89">
        <f>IF(DataCollect[[#This Row],[Back-Ups]]="No",1.5,0)</f>
        <v>0</v>
      </c>
      <c r="C90" s="89" cm="1">
        <f t="array" ref="C90">_xlfn.IFS(DataCollect[[#This Row],[Importance]]="0%-25%",0, DataCollect[[#This Row],[Importance]]="26%-50%",0.5, DataCollect[[#This Row],[Importance]]="51%-75%",0.75, DataCollect[[#This Row],[Importance]]="76%-100%",1, DataCollect[[#This Row],[Importance]]="",0)</f>
        <v>0</v>
      </c>
      <c r="D90" s="89">
        <f>IF(DataCollect[[#This Row],[Compliance]]="Yes",0.75,0)</f>
        <v>0</v>
      </c>
      <c r="E90" s="89">
        <f>IF(DataCollect[[#This Row],[Concerns]]="Yes",0.75,0)</f>
        <v>0</v>
      </c>
      <c r="F90" s="89">
        <f t="shared" si="2"/>
        <v>1</v>
      </c>
      <c r="G90" s="89" cm="1">
        <f t="array" ref="G90">_xlfn.IFS(ConProb[[#This Row],[Life Expect]]="0", 1.5, AND(ConProb[[#This Row],[Life Expect]]&lt;(LifeExpect[[#This Row],[NORMAL]]*(1/3)), ConProb[[#This Row],[Life Expect]]&gt;0), 0.75, ConProb[[#This Row],[Life Expect]]=(LifeExpect[[#This Row],[NORMAL]]*(1/3)), 0.75, ConProb[[#This Row],[Life Expect]]&gt;(LifeExpect[[#This Row],[NORMAL]]*(1/3)), 0)</f>
        <v>0</v>
      </c>
      <c r="H90" s="89" cm="1">
        <f t="array" ref="H90">_xlfn.IFS(DataCollect[[#This Row],[Capacity]]="Above",1, DataCollect[[#This Row],[Capacity]]="At",0.25, DataCollect[[#This Row],[Capacity]]="Below",0, DataCollect[[#This Row],[Capacity]]="",0)</f>
        <v>0</v>
      </c>
      <c r="I90" s="89">
        <f>IF(DataCollect[[#This Row],[Poor Reliability]]="Yes",1.5,0)</f>
        <v>0</v>
      </c>
      <c r="J90" s="89">
        <f t="shared" si="3"/>
        <v>1</v>
      </c>
    </row>
    <row r="91" spans="1:10" x14ac:dyDescent="0.25">
      <c r="A91" s="116" t="str">
        <f>IF(Results[[#This Row],[Life Expectancy]]=0,"0",Results[[#This Row],[Life Expectancy]])</f>
        <v/>
      </c>
      <c r="B91" s="89">
        <f>IF(DataCollect[[#This Row],[Back-Ups]]="No",1.5,0)</f>
        <v>0</v>
      </c>
      <c r="C91" s="89" cm="1">
        <f t="array" ref="C91">_xlfn.IFS(DataCollect[[#This Row],[Importance]]="0%-25%",0, DataCollect[[#This Row],[Importance]]="26%-50%",0.5, DataCollect[[#This Row],[Importance]]="51%-75%",0.75, DataCollect[[#This Row],[Importance]]="76%-100%",1, DataCollect[[#This Row],[Importance]]="",0)</f>
        <v>0</v>
      </c>
      <c r="D91" s="89">
        <f>IF(DataCollect[[#This Row],[Compliance]]="Yes",0.75,0)</f>
        <v>0</v>
      </c>
      <c r="E91" s="89">
        <f>IF(DataCollect[[#This Row],[Concerns]]="Yes",0.75,0)</f>
        <v>0</v>
      </c>
      <c r="F91" s="89">
        <f t="shared" si="2"/>
        <v>1</v>
      </c>
      <c r="G91" s="89" cm="1">
        <f t="array" ref="G91">_xlfn.IFS(ConProb[[#This Row],[Life Expect]]="0", 1.5, AND(ConProb[[#This Row],[Life Expect]]&lt;(LifeExpect[[#This Row],[NORMAL]]*(1/3)), ConProb[[#This Row],[Life Expect]]&gt;0), 0.75, ConProb[[#This Row],[Life Expect]]=(LifeExpect[[#This Row],[NORMAL]]*(1/3)), 0.75, ConProb[[#This Row],[Life Expect]]&gt;(LifeExpect[[#This Row],[NORMAL]]*(1/3)), 0)</f>
        <v>0</v>
      </c>
      <c r="H91" s="89" cm="1">
        <f t="array" ref="H91">_xlfn.IFS(DataCollect[[#This Row],[Capacity]]="Above",1, DataCollect[[#This Row],[Capacity]]="At",0.25, DataCollect[[#This Row],[Capacity]]="Below",0, DataCollect[[#This Row],[Capacity]]="",0)</f>
        <v>0</v>
      </c>
      <c r="I91" s="89">
        <f>IF(DataCollect[[#This Row],[Poor Reliability]]="Yes",1.5,0)</f>
        <v>0</v>
      </c>
      <c r="J91" s="89">
        <f t="shared" si="3"/>
        <v>1</v>
      </c>
    </row>
    <row r="92" spans="1:10" x14ac:dyDescent="0.25">
      <c r="A92" s="116" t="str">
        <f>IF(Results[[#This Row],[Life Expectancy]]=0,"0",Results[[#This Row],[Life Expectancy]])</f>
        <v/>
      </c>
      <c r="B92" s="89">
        <f>IF(DataCollect[[#This Row],[Back-Ups]]="No",1.5,0)</f>
        <v>0</v>
      </c>
      <c r="C92" s="89" cm="1">
        <f t="array" ref="C92">_xlfn.IFS(DataCollect[[#This Row],[Importance]]="0%-25%",0, DataCollect[[#This Row],[Importance]]="26%-50%",0.5, DataCollect[[#This Row],[Importance]]="51%-75%",0.75, DataCollect[[#This Row],[Importance]]="76%-100%",1, DataCollect[[#This Row],[Importance]]="",0)</f>
        <v>0</v>
      </c>
      <c r="D92" s="89">
        <f>IF(DataCollect[[#This Row],[Compliance]]="Yes",0.75,0)</f>
        <v>0</v>
      </c>
      <c r="E92" s="89">
        <f>IF(DataCollect[[#This Row],[Concerns]]="Yes",0.75,0)</f>
        <v>0</v>
      </c>
      <c r="F92" s="89">
        <f t="shared" si="2"/>
        <v>1</v>
      </c>
      <c r="G92" s="89" cm="1">
        <f t="array" ref="G92">_xlfn.IFS(ConProb[[#This Row],[Life Expect]]="0", 1.5, AND(ConProb[[#This Row],[Life Expect]]&lt;(LifeExpect[[#This Row],[NORMAL]]*(1/3)), ConProb[[#This Row],[Life Expect]]&gt;0), 0.75, ConProb[[#This Row],[Life Expect]]=(LifeExpect[[#This Row],[NORMAL]]*(1/3)), 0.75, ConProb[[#This Row],[Life Expect]]&gt;(LifeExpect[[#This Row],[NORMAL]]*(1/3)), 0)</f>
        <v>0</v>
      </c>
      <c r="H92" s="89" cm="1">
        <f t="array" ref="H92">_xlfn.IFS(DataCollect[[#This Row],[Capacity]]="Above",1, DataCollect[[#This Row],[Capacity]]="At",0.25, DataCollect[[#This Row],[Capacity]]="Below",0, DataCollect[[#This Row],[Capacity]]="",0)</f>
        <v>0</v>
      </c>
      <c r="I92" s="89">
        <f>IF(DataCollect[[#This Row],[Poor Reliability]]="Yes",1.5,0)</f>
        <v>0</v>
      </c>
      <c r="J92" s="89">
        <f t="shared" si="3"/>
        <v>1</v>
      </c>
    </row>
    <row r="93" spans="1:10" x14ac:dyDescent="0.25">
      <c r="A93" s="116" t="str">
        <f>IF(Results[[#This Row],[Life Expectancy]]=0,"0",Results[[#This Row],[Life Expectancy]])</f>
        <v/>
      </c>
      <c r="B93" s="89">
        <f>IF(DataCollect[[#This Row],[Back-Ups]]="No",1.5,0)</f>
        <v>0</v>
      </c>
      <c r="C93" s="89" cm="1">
        <f t="array" ref="C93">_xlfn.IFS(DataCollect[[#This Row],[Importance]]="0%-25%",0, DataCollect[[#This Row],[Importance]]="26%-50%",0.5, DataCollect[[#This Row],[Importance]]="51%-75%",0.75, DataCollect[[#This Row],[Importance]]="76%-100%",1, DataCollect[[#This Row],[Importance]]="",0)</f>
        <v>0</v>
      </c>
      <c r="D93" s="89">
        <f>IF(DataCollect[[#This Row],[Compliance]]="Yes",0.75,0)</f>
        <v>0</v>
      </c>
      <c r="E93" s="89">
        <f>IF(DataCollect[[#This Row],[Concerns]]="Yes",0.75,0)</f>
        <v>0</v>
      </c>
      <c r="F93" s="89">
        <f t="shared" si="2"/>
        <v>1</v>
      </c>
      <c r="G93" s="89" cm="1">
        <f t="array" ref="G93">_xlfn.IFS(ConProb[[#This Row],[Life Expect]]="0", 1.5, AND(ConProb[[#This Row],[Life Expect]]&lt;(LifeExpect[[#This Row],[NORMAL]]*(1/3)), ConProb[[#This Row],[Life Expect]]&gt;0), 0.75, ConProb[[#This Row],[Life Expect]]=(LifeExpect[[#This Row],[NORMAL]]*(1/3)), 0.75, ConProb[[#This Row],[Life Expect]]&gt;(LifeExpect[[#This Row],[NORMAL]]*(1/3)), 0)</f>
        <v>0</v>
      </c>
      <c r="H93" s="89" cm="1">
        <f t="array" ref="H93">_xlfn.IFS(DataCollect[[#This Row],[Capacity]]="Above",1, DataCollect[[#This Row],[Capacity]]="At",0.25, DataCollect[[#This Row],[Capacity]]="Below",0, DataCollect[[#This Row],[Capacity]]="",0)</f>
        <v>0</v>
      </c>
      <c r="I93" s="89">
        <f>IF(DataCollect[[#This Row],[Poor Reliability]]="Yes",1.5,0)</f>
        <v>0</v>
      </c>
      <c r="J93" s="89">
        <f t="shared" si="3"/>
        <v>1</v>
      </c>
    </row>
    <row r="94" spans="1:10" x14ac:dyDescent="0.25">
      <c r="A94" s="116" t="str">
        <f>IF(Results[[#This Row],[Life Expectancy]]=0,"0",Results[[#This Row],[Life Expectancy]])</f>
        <v/>
      </c>
      <c r="B94" s="89">
        <f>IF(DataCollect[[#This Row],[Back-Ups]]="No",1.5,0)</f>
        <v>0</v>
      </c>
      <c r="C94" s="89" cm="1">
        <f t="array" ref="C94">_xlfn.IFS(DataCollect[[#This Row],[Importance]]="0%-25%",0, DataCollect[[#This Row],[Importance]]="26%-50%",0.5, DataCollect[[#This Row],[Importance]]="51%-75%",0.75, DataCollect[[#This Row],[Importance]]="76%-100%",1, DataCollect[[#This Row],[Importance]]="",0)</f>
        <v>0</v>
      </c>
      <c r="D94" s="89">
        <f>IF(DataCollect[[#This Row],[Compliance]]="Yes",0.75,0)</f>
        <v>0</v>
      </c>
      <c r="E94" s="89">
        <f>IF(DataCollect[[#This Row],[Concerns]]="Yes",0.75,0)</f>
        <v>0</v>
      </c>
      <c r="F94" s="89">
        <f t="shared" si="2"/>
        <v>1</v>
      </c>
      <c r="G94" s="89" cm="1">
        <f t="array" ref="G94">_xlfn.IFS(ConProb[[#This Row],[Life Expect]]="0", 1.5, AND(ConProb[[#This Row],[Life Expect]]&lt;(LifeExpect[[#This Row],[NORMAL]]*(1/3)), ConProb[[#This Row],[Life Expect]]&gt;0), 0.75, ConProb[[#This Row],[Life Expect]]=(LifeExpect[[#This Row],[NORMAL]]*(1/3)), 0.75, ConProb[[#This Row],[Life Expect]]&gt;(LifeExpect[[#This Row],[NORMAL]]*(1/3)), 0)</f>
        <v>0</v>
      </c>
      <c r="H94" s="89" cm="1">
        <f t="array" ref="H94">_xlfn.IFS(DataCollect[[#This Row],[Capacity]]="Above",1, DataCollect[[#This Row],[Capacity]]="At",0.25, DataCollect[[#This Row],[Capacity]]="Below",0, DataCollect[[#This Row],[Capacity]]="",0)</f>
        <v>0</v>
      </c>
      <c r="I94" s="89">
        <f>IF(DataCollect[[#This Row],[Poor Reliability]]="Yes",1.5,0)</f>
        <v>0</v>
      </c>
      <c r="J94" s="89">
        <f t="shared" si="3"/>
        <v>1</v>
      </c>
    </row>
    <row r="95" spans="1:10" x14ac:dyDescent="0.25">
      <c r="A95" s="116" t="str">
        <f>IF(Results[[#This Row],[Life Expectancy]]=0,"0",Results[[#This Row],[Life Expectancy]])</f>
        <v/>
      </c>
      <c r="B95" s="89">
        <f>IF(DataCollect[[#This Row],[Back-Ups]]="No",1.5,0)</f>
        <v>0</v>
      </c>
      <c r="C95" s="89" cm="1">
        <f t="array" ref="C95">_xlfn.IFS(DataCollect[[#This Row],[Importance]]="0%-25%",0, DataCollect[[#This Row],[Importance]]="26%-50%",0.5, DataCollect[[#This Row],[Importance]]="51%-75%",0.75, DataCollect[[#This Row],[Importance]]="76%-100%",1, DataCollect[[#This Row],[Importance]]="",0)</f>
        <v>0</v>
      </c>
      <c r="D95" s="89">
        <f>IF(DataCollect[[#This Row],[Compliance]]="Yes",0.75,0)</f>
        <v>0</v>
      </c>
      <c r="E95" s="89">
        <f>IF(DataCollect[[#This Row],[Concerns]]="Yes",0.75,0)</f>
        <v>0</v>
      </c>
      <c r="F95" s="89">
        <f t="shared" si="2"/>
        <v>1</v>
      </c>
      <c r="G95" s="89" cm="1">
        <f t="array" ref="G95">_xlfn.IFS(ConProb[[#This Row],[Life Expect]]="0", 1.5, AND(ConProb[[#This Row],[Life Expect]]&lt;(LifeExpect[[#This Row],[NORMAL]]*(1/3)), ConProb[[#This Row],[Life Expect]]&gt;0), 0.75, ConProb[[#This Row],[Life Expect]]=(LifeExpect[[#This Row],[NORMAL]]*(1/3)), 0.75, ConProb[[#This Row],[Life Expect]]&gt;(LifeExpect[[#This Row],[NORMAL]]*(1/3)), 0)</f>
        <v>0</v>
      </c>
      <c r="H95" s="89" cm="1">
        <f t="array" ref="H95">_xlfn.IFS(DataCollect[[#This Row],[Capacity]]="Above",1, DataCollect[[#This Row],[Capacity]]="At",0.25, DataCollect[[#This Row],[Capacity]]="Below",0, DataCollect[[#This Row],[Capacity]]="",0)</f>
        <v>0</v>
      </c>
      <c r="I95" s="89">
        <f>IF(DataCollect[[#This Row],[Poor Reliability]]="Yes",1.5,0)</f>
        <v>0</v>
      </c>
      <c r="J95" s="89">
        <f t="shared" si="3"/>
        <v>1</v>
      </c>
    </row>
    <row r="96" spans="1:10" x14ac:dyDescent="0.25">
      <c r="A96" s="116" t="str">
        <f>IF(Results[[#This Row],[Life Expectancy]]=0,"0",Results[[#This Row],[Life Expectancy]])</f>
        <v/>
      </c>
      <c r="B96" s="89">
        <f>IF(DataCollect[[#This Row],[Back-Ups]]="No",1.5,0)</f>
        <v>0</v>
      </c>
      <c r="C96" s="89" cm="1">
        <f t="array" ref="C96">_xlfn.IFS(DataCollect[[#This Row],[Importance]]="0%-25%",0, DataCollect[[#This Row],[Importance]]="26%-50%",0.5, DataCollect[[#This Row],[Importance]]="51%-75%",0.75, DataCollect[[#This Row],[Importance]]="76%-100%",1, DataCollect[[#This Row],[Importance]]="",0)</f>
        <v>0</v>
      </c>
      <c r="D96" s="89">
        <f>IF(DataCollect[[#This Row],[Compliance]]="Yes",0.75,0)</f>
        <v>0</v>
      </c>
      <c r="E96" s="89">
        <f>IF(DataCollect[[#This Row],[Concerns]]="Yes",0.75,0)</f>
        <v>0</v>
      </c>
      <c r="F96" s="89">
        <f t="shared" si="2"/>
        <v>1</v>
      </c>
      <c r="G96" s="89" cm="1">
        <f t="array" ref="G96">_xlfn.IFS(ConProb[[#This Row],[Life Expect]]="0", 1.5, AND(ConProb[[#This Row],[Life Expect]]&lt;(LifeExpect[[#This Row],[NORMAL]]*(1/3)), ConProb[[#This Row],[Life Expect]]&gt;0), 0.75, ConProb[[#This Row],[Life Expect]]=(LifeExpect[[#This Row],[NORMAL]]*(1/3)), 0.75, ConProb[[#This Row],[Life Expect]]&gt;(LifeExpect[[#This Row],[NORMAL]]*(1/3)), 0)</f>
        <v>0</v>
      </c>
      <c r="H96" s="89" cm="1">
        <f t="array" ref="H96">_xlfn.IFS(DataCollect[[#This Row],[Capacity]]="Above",1, DataCollect[[#This Row],[Capacity]]="At",0.25, DataCollect[[#This Row],[Capacity]]="Below",0, DataCollect[[#This Row],[Capacity]]="",0)</f>
        <v>0</v>
      </c>
      <c r="I96" s="89">
        <f>IF(DataCollect[[#This Row],[Poor Reliability]]="Yes",1.5,0)</f>
        <v>0</v>
      </c>
      <c r="J96" s="89">
        <f t="shared" si="3"/>
        <v>1</v>
      </c>
    </row>
    <row r="97" spans="1:10" x14ac:dyDescent="0.25">
      <c r="A97" s="116" t="str">
        <f>IF(Results[[#This Row],[Life Expectancy]]=0,"0",Results[[#This Row],[Life Expectancy]])</f>
        <v/>
      </c>
      <c r="B97" s="89">
        <f>IF(DataCollect[[#This Row],[Back-Ups]]="No",1.5,0)</f>
        <v>0</v>
      </c>
      <c r="C97" s="89" cm="1">
        <f t="array" ref="C97">_xlfn.IFS(DataCollect[[#This Row],[Importance]]="0%-25%",0, DataCollect[[#This Row],[Importance]]="26%-50%",0.5, DataCollect[[#This Row],[Importance]]="51%-75%",0.75, DataCollect[[#This Row],[Importance]]="76%-100%",1, DataCollect[[#This Row],[Importance]]="",0)</f>
        <v>0</v>
      </c>
      <c r="D97" s="89">
        <f>IF(DataCollect[[#This Row],[Compliance]]="Yes",0.75,0)</f>
        <v>0</v>
      </c>
      <c r="E97" s="89">
        <f>IF(DataCollect[[#This Row],[Concerns]]="Yes",0.75,0)</f>
        <v>0</v>
      </c>
      <c r="F97" s="89">
        <f t="shared" si="2"/>
        <v>1</v>
      </c>
      <c r="G97" s="89" cm="1">
        <f t="array" ref="G97">_xlfn.IFS(ConProb[[#This Row],[Life Expect]]="0", 1.5, AND(ConProb[[#This Row],[Life Expect]]&lt;(LifeExpect[[#This Row],[NORMAL]]*(1/3)), ConProb[[#This Row],[Life Expect]]&gt;0), 0.75, ConProb[[#This Row],[Life Expect]]=(LifeExpect[[#This Row],[NORMAL]]*(1/3)), 0.75, ConProb[[#This Row],[Life Expect]]&gt;(LifeExpect[[#This Row],[NORMAL]]*(1/3)), 0)</f>
        <v>0</v>
      </c>
      <c r="H97" s="89" cm="1">
        <f t="array" ref="H97">_xlfn.IFS(DataCollect[[#This Row],[Capacity]]="Above",1, DataCollect[[#This Row],[Capacity]]="At",0.25, DataCollect[[#This Row],[Capacity]]="Below",0, DataCollect[[#This Row],[Capacity]]="",0)</f>
        <v>0</v>
      </c>
      <c r="I97" s="89">
        <f>IF(DataCollect[[#This Row],[Poor Reliability]]="Yes",1.5,0)</f>
        <v>0</v>
      </c>
      <c r="J97" s="89">
        <f t="shared" si="3"/>
        <v>1</v>
      </c>
    </row>
    <row r="98" spans="1:10" x14ac:dyDescent="0.25">
      <c r="A98" s="116" t="str">
        <f>IF(Results[[#This Row],[Life Expectancy]]=0,"0",Results[[#This Row],[Life Expectancy]])</f>
        <v/>
      </c>
      <c r="B98" s="89">
        <f>IF(DataCollect[[#This Row],[Back-Ups]]="No",1.5,0)</f>
        <v>0</v>
      </c>
      <c r="C98" s="89" cm="1">
        <f t="array" ref="C98">_xlfn.IFS(DataCollect[[#This Row],[Importance]]="0%-25%",0, DataCollect[[#This Row],[Importance]]="26%-50%",0.5, DataCollect[[#This Row],[Importance]]="51%-75%",0.75, DataCollect[[#This Row],[Importance]]="76%-100%",1, DataCollect[[#This Row],[Importance]]="",0)</f>
        <v>0</v>
      </c>
      <c r="D98" s="89">
        <f>IF(DataCollect[[#This Row],[Compliance]]="Yes",0.75,0)</f>
        <v>0</v>
      </c>
      <c r="E98" s="89">
        <f>IF(DataCollect[[#This Row],[Concerns]]="Yes",0.75,0)</f>
        <v>0</v>
      </c>
      <c r="F98" s="89">
        <f t="shared" si="2"/>
        <v>1</v>
      </c>
      <c r="G98" s="89" cm="1">
        <f t="array" ref="G98">_xlfn.IFS(ConProb[[#This Row],[Life Expect]]="0", 1.5, AND(ConProb[[#This Row],[Life Expect]]&lt;(LifeExpect[[#This Row],[NORMAL]]*(1/3)), ConProb[[#This Row],[Life Expect]]&gt;0), 0.75, ConProb[[#This Row],[Life Expect]]=(LifeExpect[[#This Row],[NORMAL]]*(1/3)), 0.75, ConProb[[#This Row],[Life Expect]]&gt;(LifeExpect[[#This Row],[NORMAL]]*(1/3)), 0)</f>
        <v>0</v>
      </c>
      <c r="H98" s="89" cm="1">
        <f t="array" ref="H98">_xlfn.IFS(DataCollect[[#This Row],[Capacity]]="Above",1, DataCollect[[#This Row],[Capacity]]="At",0.25, DataCollect[[#This Row],[Capacity]]="Below",0, DataCollect[[#This Row],[Capacity]]="",0)</f>
        <v>0</v>
      </c>
      <c r="I98" s="89">
        <f>IF(DataCollect[[#This Row],[Poor Reliability]]="Yes",1.5,0)</f>
        <v>0</v>
      </c>
      <c r="J98" s="89">
        <f t="shared" si="3"/>
        <v>1</v>
      </c>
    </row>
    <row r="99" spans="1:10" x14ac:dyDescent="0.25">
      <c r="A99" s="116" t="str">
        <f>IF(Results[[#This Row],[Life Expectancy]]=0,"0",Results[[#This Row],[Life Expectancy]])</f>
        <v/>
      </c>
      <c r="B99" s="89">
        <f>IF(DataCollect[[#This Row],[Back-Ups]]="No",1.5,0)</f>
        <v>0</v>
      </c>
      <c r="C99" s="89" cm="1">
        <f t="array" ref="C99">_xlfn.IFS(DataCollect[[#This Row],[Importance]]="0%-25%",0, DataCollect[[#This Row],[Importance]]="26%-50%",0.5, DataCollect[[#This Row],[Importance]]="51%-75%",0.75, DataCollect[[#This Row],[Importance]]="76%-100%",1, DataCollect[[#This Row],[Importance]]="",0)</f>
        <v>0</v>
      </c>
      <c r="D99" s="89">
        <f>IF(DataCollect[[#This Row],[Compliance]]="Yes",0.75,0)</f>
        <v>0</v>
      </c>
      <c r="E99" s="89">
        <f>IF(DataCollect[[#This Row],[Concerns]]="Yes",0.75,0)</f>
        <v>0</v>
      </c>
      <c r="F99" s="89">
        <f t="shared" si="2"/>
        <v>1</v>
      </c>
      <c r="G99" s="89" cm="1">
        <f t="array" ref="G99">_xlfn.IFS(ConProb[[#This Row],[Life Expect]]="0", 1.5, AND(ConProb[[#This Row],[Life Expect]]&lt;(LifeExpect[[#This Row],[NORMAL]]*(1/3)), ConProb[[#This Row],[Life Expect]]&gt;0), 0.75, ConProb[[#This Row],[Life Expect]]=(LifeExpect[[#This Row],[NORMAL]]*(1/3)), 0.75, ConProb[[#This Row],[Life Expect]]&gt;(LifeExpect[[#This Row],[NORMAL]]*(1/3)), 0)</f>
        <v>0</v>
      </c>
      <c r="H99" s="89" cm="1">
        <f t="array" ref="H99">_xlfn.IFS(DataCollect[[#This Row],[Capacity]]="Above",1, DataCollect[[#This Row],[Capacity]]="At",0.25, DataCollect[[#This Row],[Capacity]]="Below",0, DataCollect[[#This Row],[Capacity]]="",0)</f>
        <v>0</v>
      </c>
      <c r="I99" s="89">
        <f>IF(DataCollect[[#This Row],[Poor Reliability]]="Yes",1.5,0)</f>
        <v>0</v>
      </c>
      <c r="J99" s="89">
        <f t="shared" si="3"/>
        <v>1</v>
      </c>
    </row>
    <row r="100" spans="1:10" x14ac:dyDescent="0.25">
      <c r="A100" s="116" t="str">
        <f>IF(Results[[#This Row],[Life Expectancy]]=0,"0",Results[[#This Row],[Life Expectancy]])</f>
        <v/>
      </c>
      <c r="B100" s="89">
        <f>IF(DataCollect[[#This Row],[Back-Ups]]="No",1.5,0)</f>
        <v>0</v>
      </c>
      <c r="C100" s="89" cm="1">
        <f t="array" ref="C100">_xlfn.IFS(DataCollect[[#This Row],[Importance]]="0%-25%",0, DataCollect[[#This Row],[Importance]]="26%-50%",0.5, DataCollect[[#This Row],[Importance]]="51%-75%",0.75, DataCollect[[#This Row],[Importance]]="76%-100%",1, DataCollect[[#This Row],[Importance]]="",0)</f>
        <v>0</v>
      </c>
      <c r="D100" s="89">
        <f>IF(DataCollect[[#This Row],[Compliance]]="Yes",0.75,0)</f>
        <v>0</v>
      </c>
      <c r="E100" s="89">
        <f>IF(DataCollect[[#This Row],[Concerns]]="Yes",0.75,0)</f>
        <v>0</v>
      </c>
      <c r="F100" s="89">
        <f t="shared" si="2"/>
        <v>1</v>
      </c>
      <c r="G100" s="89" cm="1">
        <f t="array" ref="G100">_xlfn.IFS(ConProb[[#This Row],[Life Expect]]="0", 1.5, AND(ConProb[[#This Row],[Life Expect]]&lt;(LifeExpect[[#This Row],[NORMAL]]*(1/3)), ConProb[[#This Row],[Life Expect]]&gt;0), 0.75, ConProb[[#This Row],[Life Expect]]=(LifeExpect[[#This Row],[NORMAL]]*(1/3)), 0.75, ConProb[[#This Row],[Life Expect]]&gt;(LifeExpect[[#This Row],[NORMAL]]*(1/3)), 0)</f>
        <v>0</v>
      </c>
      <c r="H100" s="89" cm="1">
        <f t="array" ref="H100">_xlfn.IFS(DataCollect[[#This Row],[Capacity]]="Above",1, DataCollect[[#This Row],[Capacity]]="At",0.25, DataCollect[[#This Row],[Capacity]]="Below",0, DataCollect[[#This Row],[Capacity]]="",0)</f>
        <v>0</v>
      </c>
      <c r="I100" s="89">
        <f>IF(DataCollect[[#This Row],[Poor Reliability]]="Yes",1.5,0)</f>
        <v>0</v>
      </c>
      <c r="J100" s="89">
        <f t="shared" si="3"/>
        <v>1</v>
      </c>
    </row>
    <row r="101" spans="1:10" x14ac:dyDescent="0.25">
      <c r="A101" s="116" t="str">
        <f>IF(Results[[#This Row],[Life Expectancy]]=0,"0",Results[[#This Row],[Life Expectancy]])</f>
        <v/>
      </c>
      <c r="B101" s="89">
        <f>IF(DataCollect[[#This Row],[Back-Ups]]="No",1.5,0)</f>
        <v>0</v>
      </c>
      <c r="C101" s="89" cm="1">
        <f t="array" ref="C101">_xlfn.IFS(DataCollect[[#This Row],[Importance]]="0%-25%",0, DataCollect[[#This Row],[Importance]]="26%-50%",0.5, DataCollect[[#This Row],[Importance]]="51%-75%",0.75, DataCollect[[#This Row],[Importance]]="76%-100%",1, DataCollect[[#This Row],[Importance]]="",0)</f>
        <v>0</v>
      </c>
      <c r="D101" s="89">
        <f>IF(DataCollect[[#This Row],[Compliance]]="Yes",0.75,0)</f>
        <v>0</v>
      </c>
      <c r="E101" s="89">
        <f>IF(DataCollect[[#This Row],[Concerns]]="Yes",0.75,0)</f>
        <v>0</v>
      </c>
      <c r="F101" s="89">
        <f t="shared" si="2"/>
        <v>1</v>
      </c>
      <c r="G101" s="89" cm="1">
        <f t="array" ref="G101">_xlfn.IFS(ConProb[[#This Row],[Life Expect]]="0", 1.5, AND(ConProb[[#This Row],[Life Expect]]&lt;(LifeExpect[[#This Row],[NORMAL]]*(1/3)), ConProb[[#This Row],[Life Expect]]&gt;0), 0.75, ConProb[[#This Row],[Life Expect]]=(LifeExpect[[#This Row],[NORMAL]]*(1/3)), 0.75, ConProb[[#This Row],[Life Expect]]&gt;(LifeExpect[[#This Row],[NORMAL]]*(1/3)), 0)</f>
        <v>0</v>
      </c>
      <c r="H101" s="89" cm="1">
        <f t="array" ref="H101">_xlfn.IFS(DataCollect[[#This Row],[Capacity]]="Above",1, DataCollect[[#This Row],[Capacity]]="At",0.25, DataCollect[[#This Row],[Capacity]]="Below",0, DataCollect[[#This Row],[Capacity]]="",0)</f>
        <v>0</v>
      </c>
      <c r="I101" s="89">
        <f>IF(DataCollect[[#This Row],[Poor Reliability]]="Yes",1.5,0)</f>
        <v>0</v>
      </c>
      <c r="J101" s="89">
        <f t="shared" si="3"/>
        <v>1</v>
      </c>
    </row>
    <row r="102" spans="1:10" x14ac:dyDescent="0.25">
      <c r="A102" s="116" t="str">
        <f>IF(Results[[#This Row],[Life Expectancy]]=0,"0",Results[[#This Row],[Life Expectancy]])</f>
        <v/>
      </c>
      <c r="B102" s="89">
        <f>IF(DataCollect[[#This Row],[Back-Ups]]="No",1.5,0)</f>
        <v>0</v>
      </c>
      <c r="C102" s="89" cm="1">
        <f t="array" ref="C102">_xlfn.IFS(DataCollect[[#This Row],[Importance]]="0%-25%",0, DataCollect[[#This Row],[Importance]]="26%-50%",0.5, DataCollect[[#This Row],[Importance]]="51%-75%",0.75, DataCollect[[#This Row],[Importance]]="76%-100%",1, DataCollect[[#This Row],[Importance]]="",0)</f>
        <v>0</v>
      </c>
      <c r="D102" s="89">
        <f>IF(DataCollect[[#This Row],[Compliance]]="Yes",0.75,0)</f>
        <v>0</v>
      </c>
      <c r="E102" s="89">
        <f>IF(DataCollect[[#This Row],[Concerns]]="Yes",0.75,0)</f>
        <v>0</v>
      </c>
      <c r="F102" s="89">
        <f t="shared" si="2"/>
        <v>1</v>
      </c>
      <c r="G102" s="89" cm="1">
        <f t="array" ref="G102">_xlfn.IFS(ConProb[[#This Row],[Life Expect]]="0", 1.5, AND(ConProb[[#This Row],[Life Expect]]&lt;(LifeExpect[[#This Row],[NORMAL]]*(1/3)), ConProb[[#This Row],[Life Expect]]&gt;0), 0.75, ConProb[[#This Row],[Life Expect]]=(LifeExpect[[#This Row],[NORMAL]]*(1/3)), 0.75, ConProb[[#This Row],[Life Expect]]&gt;(LifeExpect[[#This Row],[NORMAL]]*(1/3)), 0)</f>
        <v>0</v>
      </c>
      <c r="H102" s="89" cm="1">
        <f t="array" ref="H102">_xlfn.IFS(DataCollect[[#This Row],[Capacity]]="Above",1, DataCollect[[#This Row],[Capacity]]="At",0.25, DataCollect[[#This Row],[Capacity]]="Below",0, DataCollect[[#This Row],[Capacity]]="",0)</f>
        <v>0</v>
      </c>
      <c r="I102" s="89">
        <f>IF(DataCollect[[#This Row],[Poor Reliability]]="Yes",1.5,0)</f>
        <v>0</v>
      </c>
      <c r="J102" s="89">
        <f t="shared" si="3"/>
        <v>1</v>
      </c>
    </row>
    <row r="103" spans="1:10" x14ac:dyDescent="0.25">
      <c r="A103" s="116" t="str">
        <f>IF(Results[[#This Row],[Life Expectancy]]=0,"0",Results[[#This Row],[Life Expectancy]])</f>
        <v/>
      </c>
      <c r="B103" s="89">
        <f>IF(DataCollect[[#This Row],[Back-Ups]]="No",1.5,0)</f>
        <v>0</v>
      </c>
      <c r="C103" s="89" cm="1">
        <f t="array" ref="C103">_xlfn.IFS(DataCollect[[#This Row],[Importance]]="0%-25%",0, DataCollect[[#This Row],[Importance]]="26%-50%",0.5, DataCollect[[#This Row],[Importance]]="51%-75%",0.75, DataCollect[[#This Row],[Importance]]="76%-100%",1, DataCollect[[#This Row],[Importance]]="",0)</f>
        <v>0</v>
      </c>
      <c r="D103" s="89">
        <f>IF(DataCollect[[#This Row],[Compliance]]="Yes",0.75,0)</f>
        <v>0</v>
      </c>
      <c r="E103" s="89">
        <f>IF(DataCollect[[#This Row],[Concerns]]="Yes",0.75,0)</f>
        <v>0</v>
      </c>
      <c r="F103" s="89">
        <f t="shared" si="2"/>
        <v>1</v>
      </c>
      <c r="G103" s="89" cm="1">
        <f t="array" ref="G103">_xlfn.IFS(ConProb[[#This Row],[Life Expect]]="0", 1.5, AND(ConProb[[#This Row],[Life Expect]]&lt;(LifeExpect[[#This Row],[NORMAL]]*(1/3)), ConProb[[#This Row],[Life Expect]]&gt;0), 0.75, ConProb[[#This Row],[Life Expect]]=(LifeExpect[[#This Row],[NORMAL]]*(1/3)), 0.75, ConProb[[#This Row],[Life Expect]]&gt;(LifeExpect[[#This Row],[NORMAL]]*(1/3)), 0)</f>
        <v>0</v>
      </c>
      <c r="H103" s="89" cm="1">
        <f t="array" ref="H103">_xlfn.IFS(DataCollect[[#This Row],[Capacity]]="Above",1, DataCollect[[#This Row],[Capacity]]="At",0.25, DataCollect[[#This Row],[Capacity]]="Below",0, DataCollect[[#This Row],[Capacity]]="",0)</f>
        <v>0</v>
      </c>
      <c r="I103" s="89">
        <f>IF(DataCollect[[#This Row],[Poor Reliability]]="Yes",1.5,0)</f>
        <v>0</v>
      </c>
      <c r="J103" s="89">
        <f t="shared" si="3"/>
        <v>1</v>
      </c>
    </row>
    <row r="104" spans="1:10" x14ac:dyDescent="0.25">
      <c r="A104" s="116" t="str">
        <f>IF(Results[[#This Row],[Life Expectancy]]=0,"0",Results[[#This Row],[Life Expectancy]])</f>
        <v/>
      </c>
      <c r="B104" s="89">
        <f>IF(DataCollect[[#This Row],[Back-Ups]]="No",1.5,0)</f>
        <v>0</v>
      </c>
      <c r="C104" s="89" cm="1">
        <f t="array" ref="C104">_xlfn.IFS(DataCollect[[#This Row],[Importance]]="0%-25%",0, DataCollect[[#This Row],[Importance]]="26%-50%",0.5, DataCollect[[#This Row],[Importance]]="51%-75%",0.75, DataCollect[[#This Row],[Importance]]="76%-100%",1, DataCollect[[#This Row],[Importance]]="",0)</f>
        <v>0</v>
      </c>
      <c r="D104" s="89">
        <f>IF(DataCollect[[#This Row],[Compliance]]="Yes",0.75,0)</f>
        <v>0</v>
      </c>
      <c r="E104" s="89">
        <f>IF(DataCollect[[#This Row],[Concerns]]="Yes",0.75,0)</f>
        <v>0</v>
      </c>
      <c r="F104" s="89">
        <f t="shared" si="2"/>
        <v>1</v>
      </c>
      <c r="G104" s="89" cm="1">
        <f t="array" ref="G104">_xlfn.IFS(ConProb[[#This Row],[Life Expect]]="0", 1.5, AND(ConProb[[#This Row],[Life Expect]]&lt;(LifeExpect[[#This Row],[NORMAL]]*(1/3)), ConProb[[#This Row],[Life Expect]]&gt;0), 0.75, ConProb[[#This Row],[Life Expect]]=(LifeExpect[[#This Row],[NORMAL]]*(1/3)), 0.75, ConProb[[#This Row],[Life Expect]]&gt;(LifeExpect[[#This Row],[NORMAL]]*(1/3)), 0)</f>
        <v>0</v>
      </c>
      <c r="H104" s="89" cm="1">
        <f t="array" ref="H104">_xlfn.IFS(DataCollect[[#This Row],[Capacity]]="Above",1, DataCollect[[#This Row],[Capacity]]="At",0.25, DataCollect[[#This Row],[Capacity]]="Below",0, DataCollect[[#This Row],[Capacity]]="",0)</f>
        <v>0</v>
      </c>
      <c r="I104" s="89">
        <f>IF(DataCollect[[#This Row],[Poor Reliability]]="Yes",1.5,0)</f>
        <v>0</v>
      </c>
      <c r="J104" s="89">
        <f t="shared" si="3"/>
        <v>1</v>
      </c>
    </row>
    <row r="105" spans="1:10" x14ac:dyDescent="0.25">
      <c r="A105" s="116" t="str">
        <f>IF(Results[[#This Row],[Life Expectancy]]=0,"0",Results[[#This Row],[Life Expectancy]])</f>
        <v/>
      </c>
      <c r="B105" s="89">
        <f>IF(DataCollect[[#This Row],[Back-Ups]]="No",1.5,0)</f>
        <v>0</v>
      </c>
      <c r="C105" s="89" cm="1">
        <f t="array" ref="C105">_xlfn.IFS(DataCollect[[#This Row],[Importance]]="0%-25%",0, DataCollect[[#This Row],[Importance]]="26%-50%",0.5, DataCollect[[#This Row],[Importance]]="51%-75%",0.75, DataCollect[[#This Row],[Importance]]="76%-100%",1, DataCollect[[#This Row],[Importance]]="",0)</f>
        <v>0</v>
      </c>
      <c r="D105" s="89">
        <f>IF(DataCollect[[#This Row],[Compliance]]="Yes",0.75,0)</f>
        <v>0</v>
      </c>
      <c r="E105" s="89">
        <f>IF(DataCollect[[#This Row],[Concerns]]="Yes",0.75,0)</f>
        <v>0</v>
      </c>
      <c r="F105" s="89">
        <f t="shared" si="2"/>
        <v>1</v>
      </c>
      <c r="G105" s="89" cm="1">
        <f t="array" ref="G105">_xlfn.IFS(ConProb[[#This Row],[Life Expect]]="0", 1.5, AND(ConProb[[#This Row],[Life Expect]]&lt;(LifeExpect[[#This Row],[NORMAL]]*(1/3)), ConProb[[#This Row],[Life Expect]]&gt;0), 0.75, ConProb[[#This Row],[Life Expect]]=(LifeExpect[[#This Row],[NORMAL]]*(1/3)), 0.75, ConProb[[#This Row],[Life Expect]]&gt;(LifeExpect[[#This Row],[NORMAL]]*(1/3)), 0)</f>
        <v>0</v>
      </c>
      <c r="H105" s="89" cm="1">
        <f t="array" ref="H105">_xlfn.IFS(DataCollect[[#This Row],[Capacity]]="Above",1, DataCollect[[#This Row],[Capacity]]="At",0.25, DataCollect[[#This Row],[Capacity]]="Below",0, DataCollect[[#This Row],[Capacity]]="",0)</f>
        <v>0</v>
      </c>
      <c r="I105" s="89">
        <f>IF(DataCollect[[#This Row],[Poor Reliability]]="Yes",1.5,0)</f>
        <v>0</v>
      </c>
      <c r="J105" s="89">
        <f t="shared" si="3"/>
        <v>1</v>
      </c>
    </row>
    <row r="106" spans="1:10" x14ac:dyDescent="0.25">
      <c r="A106" s="116" t="str">
        <f>IF(Results[[#This Row],[Life Expectancy]]=0,"0",Results[[#This Row],[Life Expectancy]])</f>
        <v/>
      </c>
      <c r="B106" s="89">
        <f>IF(DataCollect[[#This Row],[Back-Ups]]="No",1.5,0)</f>
        <v>0</v>
      </c>
      <c r="C106" s="89" cm="1">
        <f t="array" ref="C106">_xlfn.IFS(DataCollect[[#This Row],[Importance]]="0%-25%",0, DataCollect[[#This Row],[Importance]]="26%-50%",0.5, DataCollect[[#This Row],[Importance]]="51%-75%",0.75, DataCollect[[#This Row],[Importance]]="76%-100%",1, DataCollect[[#This Row],[Importance]]="",0)</f>
        <v>0</v>
      </c>
      <c r="D106" s="89">
        <f>IF(DataCollect[[#This Row],[Compliance]]="Yes",0.75,0)</f>
        <v>0</v>
      </c>
      <c r="E106" s="89">
        <f>IF(DataCollect[[#This Row],[Concerns]]="Yes",0.75,0)</f>
        <v>0</v>
      </c>
      <c r="F106" s="89">
        <f t="shared" si="2"/>
        <v>1</v>
      </c>
      <c r="G106" s="89" cm="1">
        <f t="array" ref="G106">_xlfn.IFS(ConProb[[#This Row],[Life Expect]]="0", 1.5, AND(ConProb[[#This Row],[Life Expect]]&lt;(LifeExpect[[#This Row],[NORMAL]]*(1/3)), ConProb[[#This Row],[Life Expect]]&gt;0), 0.75, ConProb[[#This Row],[Life Expect]]=(LifeExpect[[#This Row],[NORMAL]]*(1/3)), 0.75, ConProb[[#This Row],[Life Expect]]&gt;(LifeExpect[[#This Row],[NORMAL]]*(1/3)), 0)</f>
        <v>0</v>
      </c>
      <c r="H106" s="89" cm="1">
        <f t="array" ref="H106">_xlfn.IFS(DataCollect[[#This Row],[Capacity]]="Above",1, DataCollect[[#This Row],[Capacity]]="At",0.25, DataCollect[[#This Row],[Capacity]]="Below",0, DataCollect[[#This Row],[Capacity]]="",0)</f>
        <v>0</v>
      </c>
      <c r="I106" s="89">
        <f>IF(DataCollect[[#This Row],[Poor Reliability]]="Yes",1.5,0)</f>
        <v>0</v>
      </c>
      <c r="J106" s="89">
        <f t="shared" si="3"/>
        <v>1</v>
      </c>
    </row>
    <row r="107" spans="1:10" x14ac:dyDescent="0.25">
      <c r="A107" s="116" t="str">
        <f>IF(Results[[#This Row],[Life Expectancy]]=0,"0",Results[[#This Row],[Life Expectancy]])</f>
        <v/>
      </c>
      <c r="B107" s="89">
        <f>IF(DataCollect[[#This Row],[Back-Ups]]="No",1.5,0)</f>
        <v>0</v>
      </c>
      <c r="C107" s="89" cm="1">
        <f t="array" ref="C107">_xlfn.IFS(DataCollect[[#This Row],[Importance]]="0%-25%",0, DataCollect[[#This Row],[Importance]]="26%-50%",0.5, DataCollect[[#This Row],[Importance]]="51%-75%",0.75, DataCollect[[#This Row],[Importance]]="76%-100%",1, DataCollect[[#This Row],[Importance]]="",0)</f>
        <v>0</v>
      </c>
      <c r="D107" s="89">
        <f>IF(DataCollect[[#This Row],[Compliance]]="Yes",0.75,0)</f>
        <v>0</v>
      </c>
      <c r="E107" s="89">
        <f>IF(DataCollect[[#This Row],[Concerns]]="Yes",0.75,0)</f>
        <v>0</v>
      </c>
      <c r="F107" s="89">
        <f t="shared" si="2"/>
        <v>1</v>
      </c>
      <c r="G107" s="89" cm="1">
        <f t="array" ref="G107">_xlfn.IFS(ConProb[[#This Row],[Life Expect]]="0", 1.5, AND(ConProb[[#This Row],[Life Expect]]&lt;(LifeExpect[[#This Row],[NORMAL]]*(1/3)), ConProb[[#This Row],[Life Expect]]&gt;0), 0.75, ConProb[[#This Row],[Life Expect]]=(LifeExpect[[#This Row],[NORMAL]]*(1/3)), 0.75, ConProb[[#This Row],[Life Expect]]&gt;(LifeExpect[[#This Row],[NORMAL]]*(1/3)), 0)</f>
        <v>0</v>
      </c>
      <c r="H107" s="89" cm="1">
        <f t="array" ref="H107">_xlfn.IFS(DataCollect[[#This Row],[Capacity]]="Above",1, DataCollect[[#This Row],[Capacity]]="At",0.25, DataCollect[[#This Row],[Capacity]]="Below",0, DataCollect[[#This Row],[Capacity]]="",0)</f>
        <v>0</v>
      </c>
      <c r="I107" s="89">
        <f>IF(DataCollect[[#This Row],[Poor Reliability]]="Yes",1.5,0)</f>
        <v>0</v>
      </c>
      <c r="J107" s="89">
        <f t="shared" si="3"/>
        <v>1</v>
      </c>
    </row>
    <row r="108" spans="1:10" x14ac:dyDescent="0.25">
      <c r="A108" s="116" t="str">
        <f>IF(Results[[#This Row],[Life Expectancy]]=0,"0",Results[[#This Row],[Life Expectancy]])</f>
        <v/>
      </c>
      <c r="B108" s="89">
        <f>IF(DataCollect[[#This Row],[Back-Ups]]="No",1.5,0)</f>
        <v>0</v>
      </c>
      <c r="C108" s="89" cm="1">
        <f t="array" ref="C108">_xlfn.IFS(DataCollect[[#This Row],[Importance]]="0%-25%",0, DataCollect[[#This Row],[Importance]]="26%-50%",0.5, DataCollect[[#This Row],[Importance]]="51%-75%",0.75, DataCollect[[#This Row],[Importance]]="76%-100%",1, DataCollect[[#This Row],[Importance]]="",0)</f>
        <v>0</v>
      </c>
      <c r="D108" s="89">
        <f>IF(DataCollect[[#This Row],[Compliance]]="Yes",0.75,0)</f>
        <v>0</v>
      </c>
      <c r="E108" s="89">
        <f>IF(DataCollect[[#This Row],[Concerns]]="Yes",0.75,0)</f>
        <v>0</v>
      </c>
      <c r="F108" s="89">
        <f t="shared" si="2"/>
        <v>1</v>
      </c>
      <c r="G108" s="89" cm="1">
        <f t="array" ref="G108">_xlfn.IFS(ConProb[[#This Row],[Life Expect]]="0", 1.5, AND(ConProb[[#This Row],[Life Expect]]&lt;(LifeExpect[[#This Row],[NORMAL]]*(1/3)), ConProb[[#This Row],[Life Expect]]&gt;0), 0.75, ConProb[[#This Row],[Life Expect]]=(LifeExpect[[#This Row],[NORMAL]]*(1/3)), 0.75, ConProb[[#This Row],[Life Expect]]&gt;(LifeExpect[[#This Row],[NORMAL]]*(1/3)), 0)</f>
        <v>0</v>
      </c>
      <c r="H108" s="89" cm="1">
        <f t="array" ref="H108">_xlfn.IFS(DataCollect[[#This Row],[Capacity]]="Above",1, DataCollect[[#This Row],[Capacity]]="At",0.25, DataCollect[[#This Row],[Capacity]]="Below",0, DataCollect[[#This Row],[Capacity]]="",0)</f>
        <v>0</v>
      </c>
      <c r="I108" s="89">
        <f>IF(DataCollect[[#This Row],[Poor Reliability]]="Yes",1.5,0)</f>
        <v>0</v>
      </c>
      <c r="J108" s="89">
        <f t="shared" si="3"/>
        <v>1</v>
      </c>
    </row>
    <row r="109" spans="1:10" x14ac:dyDescent="0.25">
      <c r="A109" s="116" t="str">
        <f>IF(Results[[#This Row],[Life Expectancy]]=0,"0",Results[[#This Row],[Life Expectancy]])</f>
        <v/>
      </c>
      <c r="B109" s="89">
        <f>IF(DataCollect[[#This Row],[Back-Ups]]="No",1.5,0)</f>
        <v>0</v>
      </c>
      <c r="C109" s="89" cm="1">
        <f t="array" ref="C109">_xlfn.IFS(DataCollect[[#This Row],[Importance]]="0%-25%",0, DataCollect[[#This Row],[Importance]]="26%-50%",0.5, DataCollect[[#This Row],[Importance]]="51%-75%",0.75, DataCollect[[#This Row],[Importance]]="76%-100%",1, DataCollect[[#This Row],[Importance]]="",0)</f>
        <v>0</v>
      </c>
      <c r="D109" s="89">
        <f>IF(DataCollect[[#This Row],[Compliance]]="Yes",0.75,0)</f>
        <v>0</v>
      </c>
      <c r="E109" s="89">
        <f>IF(DataCollect[[#This Row],[Concerns]]="Yes",0.75,0)</f>
        <v>0</v>
      </c>
      <c r="F109" s="89">
        <f t="shared" si="2"/>
        <v>1</v>
      </c>
      <c r="G109" s="89" cm="1">
        <f t="array" ref="G109">_xlfn.IFS(ConProb[[#This Row],[Life Expect]]="0", 1.5, AND(ConProb[[#This Row],[Life Expect]]&lt;(LifeExpect[[#This Row],[NORMAL]]*(1/3)), ConProb[[#This Row],[Life Expect]]&gt;0), 0.75, ConProb[[#This Row],[Life Expect]]=(LifeExpect[[#This Row],[NORMAL]]*(1/3)), 0.75, ConProb[[#This Row],[Life Expect]]&gt;(LifeExpect[[#This Row],[NORMAL]]*(1/3)), 0)</f>
        <v>0</v>
      </c>
      <c r="H109" s="89" cm="1">
        <f t="array" ref="H109">_xlfn.IFS(DataCollect[[#This Row],[Capacity]]="Above",1, DataCollect[[#This Row],[Capacity]]="At",0.25, DataCollect[[#This Row],[Capacity]]="Below",0, DataCollect[[#This Row],[Capacity]]="",0)</f>
        <v>0</v>
      </c>
      <c r="I109" s="89">
        <f>IF(DataCollect[[#This Row],[Poor Reliability]]="Yes",1.5,0)</f>
        <v>0</v>
      </c>
      <c r="J109" s="89">
        <f t="shared" si="3"/>
        <v>1</v>
      </c>
    </row>
    <row r="110" spans="1:10" x14ac:dyDescent="0.25">
      <c r="A110" s="116" t="str">
        <f>IF(Results[[#This Row],[Life Expectancy]]=0,"0",Results[[#This Row],[Life Expectancy]])</f>
        <v/>
      </c>
      <c r="B110" s="89">
        <f>IF(DataCollect[[#This Row],[Back-Ups]]="No",1.5,0)</f>
        <v>0</v>
      </c>
      <c r="C110" s="89" cm="1">
        <f t="array" ref="C110">_xlfn.IFS(DataCollect[[#This Row],[Importance]]="0%-25%",0, DataCollect[[#This Row],[Importance]]="26%-50%",0.5, DataCollect[[#This Row],[Importance]]="51%-75%",0.75, DataCollect[[#This Row],[Importance]]="76%-100%",1, DataCollect[[#This Row],[Importance]]="",0)</f>
        <v>0</v>
      </c>
      <c r="D110" s="89">
        <f>IF(DataCollect[[#This Row],[Compliance]]="Yes",0.75,0)</f>
        <v>0</v>
      </c>
      <c r="E110" s="89">
        <f>IF(DataCollect[[#This Row],[Concerns]]="Yes",0.75,0)</f>
        <v>0</v>
      </c>
      <c r="F110" s="89">
        <f t="shared" si="2"/>
        <v>1</v>
      </c>
      <c r="G110" s="89" cm="1">
        <f t="array" ref="G110">_xlfn.IFS(ConProb[[#This Row],[Life Expect]]="0", 1.5, AND(ConProb[[#This Row],[Life Expect]]&lt;(LifeExpect[[#This Row],[NORMAL]]*(1/3)), ConProb[[#This Row],[Life Expect]]&gt;0), 0.75, ConProb[[#This Row],[Life Expect]]=(LifeExpect[[#This Row],[NORMAL]]*(1/3)), 0.75, ConProb[[#This Row],[Life Expect]]&gt;(LifeExpect[[#This Row],[NORMAL]]*(1/3)), 0)</f>
        <v>0</v>
      </c>
      <c r="H110" s="89" cm="1">
        <f t="array" ref="H110">_xlfn.IFS(DataCollect[[#This Row],[Capacity]]="Above",1, DataCollect[[#This Row],[Capacity]]="At",0.25, DataCollect[[#This Row],[Capacity]]="Below",0, DataCollect[[#This Row],[Capacity]]="",0)</f>
        <v>0</v>
      </c>
      <c r="I110" s="89">
        <f>IF(DataCollect[[#This Row],[Poor Reliability]]="Yes",1.5,0)</f>
        <v>0</v>
      </c>
      <c r="J110" s="89">
        <f t="shared" si="3"/>
        <v>1</v>
      </c>
    </row>
    <row r="111" spans="1:10" x14ac:dyDescent="0.25">
      <c r="A111" s="116" t="str">
        <f>IF(Results[[#This Row],[Life Expectancy]]=0,"0",Results[[#This Row],[Life Expectancy]])</f>
        <v/>
      </c>
      <c r="B111" s="89">
        <f>IF(DataCollect[[#This Row],[Back-Ups]]="No",1.5,0)</f>
        <v>0</v>
      </c>
      <c r="C111" s="89" cm="1">
        <f t="array" ref="C111">_xlfn.IFS(DataCollect[[#This Row],[Importance]]="0%-25%",0, DataCollect[[#This Row],[Importance]]="26%-50%",0.5, DataCollect[[#This Row],[Importance]]="51%-75%",0.75, DataCollect[[#This Row],[Importance]]="76%-100%",1, DataCollect[[#This Row],[Importance]]="",0)</f>
        <v>0</v>
      </c>
      <c r="D111" s="89">
        <f>IF(DataCollect[[#This Row],[Compliance]]="Yes",0.75,0)</f>
        <v>0</v>
      </c>
      <c r="E111" s="89">
        <f>IF(DataCollect[[#This Row],[Concerns]]="Yes",0.75,0)</f>
        <v>0</v>
      </c>
      <c r="F111" s="89">
        <f t="shared" si="2"/>
        <v>1</v>
      </c>
      <c r="G111" s="89" cm="1">
        <f t="array" ref="G111">_xlfn.IFS(ConProb[[#This Row],[Life Expect]]="0", 1.5, AND(ConProb[[#This Row],[Life Expect]]&lt;(LifeExpect[[#This Row],[NORMAL]]*(1/3)), ConProb[[#This Row],[Life Expect]]&gt;0), 0.75, ConProb[[#This Row],[Life Expect]]=(LifeExpect[[#This Row],[NORMAL]]*(1/3)), 0.75, ConProb[[#This Row],[Life Expect]]&gt;(LifeExpect[[#This Row],[NORMAL]]*(1/3)), 0)</f>
        <v>0</v>
      </c>
      <c r="H111" s="89" cm="1">
        <f t="array" ref="H111">_xlfn.IFS(DataCollect[[#This Row],[Capacity]]="Above",1, DataCollect[[#This Row],[Capacity]]="At",0.25, DataCollect[[#This Row],[Capacity]]="Below",0, DataCollect[[#This Row],[Capacity]]="",0)</f>
        <v>0</v>
      </c>
      <c r="I111" s="89">
        <f>IF(DataCollect[[#This Row],[Poor Reliability]]="Yes",1.5,0)</f>
        <v>0</v>
      </c>
      <c r="J111" s="89">
        <f t="shared" si="3"/>
        <v>1</v>
      </c>
    </row>
    <row r="112" spans="1:10" x14ac:dyDescent="0.25">
      <c r="A112" s="116" t="str">
        <f>IF(Results[[#This Row],[Life Expectancy]]=0,"0",Results[[#This Row],[Life Expectancy]])</f>
        <v/>
      </c>
      <c r="B112" s="89">
        <f>IF(DataCollect[[#This Row],[Back-Ups]]="No",1.5,0)</f>
        <v>0</v>
      </c>
      <c r="C112" s="89" cm="1">
        <f t="array" ref="C112">_xlfn.IFS(DataCollect[[#This Row],[Importance]]="0%-25%",0, DataCollect[[#This Row],[Importance]]="26%-50%",0.5, DataCollect[[#This Row],[Importance]]="51%-75%",0.75, DataCollect[[#This Row],[Importance]]="76%-100%",1, DataCollect[[#This Row],[Importance]]="",0)</f>
        <v>0</v>
      </c>
      <c r="D112" s="89">
        <f>IF(DataCollect[[#This Row],[Compliance]]="Yes",0.75,0)</f>
        <v>0</v>
      </c>
      <c r="E112" s="89">
        <f>IF(DataCollect[[#This Row],[Concerns]]="Yes",0.75,0)</f>
        <v>0</v>
      </c>
      <c r="F112" s="89">
        <f t="shared" si="2"/>
        <v>1</v>
      </c>
      <c r="G112" s="89" cm="1">
        <f t="array" ref="G112">_xlfn.IFS(ConProb[[#This Row],[Life Expect]]="0", 1.5, AND(ConProb[[#This Row],[Life Expect]]&lt;(LifeExpect[[#This Row],[NORMAL]]*(1/3)), ConProb[[#This Row],[Life Expect]]&gt;0), 0.75, ConProb[[#This Row],[Life Expect]]=(LifeExpect[[#This Row],[NORMAL]]*(1/3)), 0.75, ConProb[[#This Row],[Life Expect]]&gt;(LifeExpect[[#This Row],[NORMAL]]*(1/3)), 0)</f>
        <v>0</v>
      </c>
      <c r="H112" s="89" cm="1">
        <f t="array" ref="H112">_xlfn.IFS(DataCollect[[#This Row],[Capacity]]="Above",1, DataCollect[[#This Row],[Capacity]]="At",0.25, DataCollect[[#This Row],[Capacity]]="Below",0, DataCollect[[#This Row],[Capacity]]="",0)</f>
        <v>0</v>
      </c>
      <c r="I112" s="89">
        <f>IF(DataCollect[[#This Row],[Poor Reliability]]="Yes",1.5,0)</f>
        <v>0</v>
      </c>
      <c r="J112" s="89">
        <f t="shared" si="3"/>
        <v>1</v>
      </c>
    </row>
    <row r="113" spans="1:10" x14ac:dyDescent="0.25">
      <c r="A113" s="116" t="str">
        <f>IF(Results[[#This Row],[Life Expectancy]]=0,"0",Results[[#This Row],[Life Expectancy]])</f>
        <v/>
      </c>
      <c r="B113" s="89">
        <f>IF(DataCollect[[#This Row],[Back-Ups]]="No",1.5,0)</f>
        <v>0</v>
      </c>
      <c r="C113" s="89" cm="1">
        <f t="array" ref="C113">_xlfn.IFS(DataCollect[[#This Row],[Importance]]="0%-25%",0, DataCollect[[#This Row],[Importance]]="26%-50%",0.5, DataCollect[[#This Row],[Importance]]="51%-75%",0.75, DataCollect[[#This Row],[Importance]]="76%-100%",1, DataCollect[[#This Row],[Importance]]="",0)</f>
        <v>0</v>
      </c>
      <c r="D113" s="89">
        <f>IF(DataCollect[[#This Row],[Compliance]]="Yes",0.75,0)</f>
        <v>0</v>
      </c>
      <c r="E113" s="89">
        <f>IF(DataCollect[[#This Row],[Concerns]]="Yes",0.75,0)</f>
        <v>0</v>
      </c>
      <c r="F113" s="89">
        <f t="shared" si="2"/>
        <v>1</v>
      </c>
      <c r="G113" s="89" cm="1">
        <f t="array" ref="G113">_xlfn.IFS(ConProb[[#This Row],[Life Expect]]="0", 1.5, AND(ConProb[[#This Row],[Life Expect]]&lt;(LifeExpect[[#This Row],[NORMAL]]*(1/3)), ConProb[[#This Row],[Life Expect]]&gt;0), 0.75, ConProb[[#This Row],[Life Expect]]=(LifeExpect[[#This Row],[NORMAL]]*(1/3)), 0.75, ConProb[[#This Row],[Life Expect]]&gt;(LifeExpect[[#This Row],[NORMAL]]*(1/3)), 0)</f>
        <v>0</v>
      </c>
      <c r="H113" s="89" cm="1">
        <f t="array" ref="H113">_xlfn.IFS(DataCollect[[#This Row],[Capacity]]="Above",1, DataCollect[[#This Row],[Capacity]]="At",0.25, DataCollect[[#This Row],[Capacity]]="Below",0, DataCollect[[#This Row],[Capacity]]="",0)</f>
        <v>0</v>
      </c>
      <c r="I113" s="89">
        <f>IF(DataCollect[[#This Row],[Poor Reliability]]="Yes",1.5,0)</f>
        <v>0</v>
      </c>
      <c r="J113" s="89">
        <f t="shared" si="3"/>
        <v>1</v>
      </c>
    </row>
    <row r="114" spans="1:10" x14ac:dyDescent="0.25">
      <c r="A114" s="116" t="str">
        <f>IF(Results[[#This Row],[Life Expectancy]]=0,"0",Results[[#This Row],[Life Expectancy]])</f>
        <v/>
      </c>
      <c r="B114" s="89">
        <f>IF(DataCollect[[#This Row],[Back-Ups]]="No",1.5,0)</f>
        <v>0</v>
      </c>
      <c r="C114" s="89" cm="1">
        <f t="array" ref="C114">_xlfn.IFS(DataCollect[[#This Row],[Importance]]="0%-25%",0, DataCollect[[#This Row],[Importance]]="26%-50%",0.5, DataCollect[[#This Row],[Importance]]="51%-75%",0.75, DataCollect[[#This Row],[Importance]]="76%-100%",1, DataCollect[[#This Row],[Importance]]="",0)</f>
        <v>0</v>
      </c>
      <c r="D114" s="89">
        <f>IF(DataCollect[[#This Row],[Compliance]]="Yes",0.75,0)</f>
        <v>0</v>
      </c>
      <c r="E114" s="89">
        <f>IF(DataCollect[[#This Row],[Concerns]]="Yes",0.75,0)</f>
        <v>0</v>
      </c>
      <c r="F114" s="89">
        <f t="shared" si="2"/>
        <v>1</v>
      </c>
      <c r="G114" s="89" cm="1">
        <f t="array" ref="G114">_xlfn.IFS(ConProb[[#This Row],[Life Expect]]="0", 1.5, AND(ConProb[[#This Row],[Life Expect]]&lt;(LifeExpect[[#This Row],[NORMAL]]*(1/3)), ConProb[[#This Row],[Life Expect]]&gt;0), 0.75, ConProb[[#This Row],[Life Expect]]=(LifeExpect[[#This Row],[NORMAL]]*(1/3)), 0.75, ConProb[[#This Row],[Life Expect]]&gt;(LifeExpect[[#This Row],[NORMAL]]*(1/3)), 0)</f>
        <v>0</v>
      </c>
      <c r="H114" s="89" cm="1">
        <f t="array" ref="H114">_xlfn.IFS(DataCollect[[#This Row],[Capacity]]="Above",1, DataCollect[[#This Row],[Capacity]]="At",0.25, DataCollect[[#This Row],[Capacity]]="Below",0, DataCollect[[#This Row],[Capacity]]="",0)</f>
        <v>0</v>
      </c>
      <c r="I114" s="89">
        <f>IF(DataCollect[[#This Row],[Poor Reliability]]="Yes",1.5,0)</f>
        <v>0</v>
      </c>
      <c r="J114" s="89">
        <f t="shared" si="3"/>
        <v>1</v>
      </c>
    </row>
    <row r="115" spans="1:10" x14ac:dyDescent="0.25">
      <c r="A115" s="116" t="str">
        <f>IF(Results[[#This Row],[Life Expectancy]]=0,"0",Results[[#This Row],[Life Expectancy]])</f>
        <v/>
      </c>
      <c r="B115" s="89">
        <f>IF(DataCollect[[#This Row],[Back-Ups]]="No",1.5,0)</f>
        <v>0</v>
      </c>
      <c r="C115" s="89" cm="1">
        <f t="array" ref="C115">_xlfn.IFS(DataCollect[[#This Row],[Importance]]="0%-25%",0, DataCollect[[#This Row],[Importance]]="26%-50%",0.5, DataCollect[[#This Row],[Importance]]="51%-75%",0.75, DataCollect[[#This Row],[Importance]]="76%-100%",1, DataCollect[[#This Row],[Importance]]="",0)</f>
        <v>0</v>
      </c>
      <c r="D115" s="89">
        <f>IF(DataCollect[[#This Row],[Compliance]]="Yes",0.75,0)</f>
        <v>0</v>
      </c>
      <c r="E115" s="89">
        <f>IF(DataCollect[[#This Row],[Concerns]]="Yes",0.75,0)</f>
        <v>0</v>
      </c>
      <c r="F115" s="89">
        <f t="shared" si="2"/>
        <v>1</v>
      </c>
      <c r="G115" s="89" cm="1">
        <f t="array" ref="G115">_xlfn.IFS(ConProb[[#This Row],[Life Expect]]="0", 1.5, AND(ConProb[[#This Row],[Life Expect]]&lt;(LifeExpect[[#This Row],[NORMAL]]*(1/3)), ConProb[[#This Row],[Life Expect]]&gt;0), 0.75, ConProb[[#This Row],[Life Expect]]=(LifeExpect[[#This Row],[NORMAL]]*(1/3)), 0.75, ConProb[[#This Row],[Life Expect]]&gt;(LifeExpect[[#This Row],[NORMAL]]*(1/3)), 0)</f>
        <v>0</v>
      </c>
      <c r="H115" s="89" cm="1">
        <f t="array" ref="H115">_xlfn.IFS(DataCollect[[#This Row],[Capacity]]="Above",1, DataCollect[[#This Row],[Capacity]]="At",0.25, DataCollect[[#This Row],[Capacity]]="Below",0, DataCollect[[#This Row],[Capacity]]="",0)</f>
        <v>0</v>
      </c>
      <c r="I115" s="89">
        <f>IF(DataCollect[[#This Row],[Poor Reliability]]="Yes",1.5,0)</f>
        <v>0</v>
      </c>
      <c r="J115" s="89">
        <f t="shared" si="3"/>
        <v>1</v>
      </c>
    </row>
    <row r="116" spans="1:10" x14ac:dyDescent="0.25">
      <c r="A116" s="116" t="str">
        <f>IF(Results[[#This Row],[Life Expectancy]]=0,"0",Results[[#This Row],[Life Expectancy]])</f>
        <v/>
      </c>
      <c r="B116" s="89">
        <f>IF(DataCollect[[#This Row],[Back-Ups]]="No",1.5,0)</f>
        <v>0</v>
      </c>
      <c r="C116" s="89" cm="1">
        <f t="array" ref="C116">_xlfn.IFS(DataCollect[[#This Row],[Importance]]="0%-25%",0, DataCollect[[#This Row],[Importance]]="26%-50%",0.5, DataCollect[[#This Row],[Importance]]="51%-75%",0.75, DataCollect[[#This Row],[Importance]]="76%-100%",1, DataCollect[[#This Row],[Importance]]="",0)</f>
        <v>0</v>
      </c>
      <c r="D116" s="89">
        <f>IF(DataCollect[[#This Row],[Compliance]]="Yes",0.75,0)</f>
        <v>0</v>
      </c>
      <c r="E116" s="89">
        <f>IF(DataCollect[[#This Row],[Concerns]]="Yes",0.75,0)</f>
        <v>0</v>
      </c>
      <c r="F116" s="89">
        <f t="shared" si="2"/>
        <v>1</v>
      </c>
      <c r="G116" s="89" cm="1">
        <f t="array" ref="G116">_xlfn.IFS(ConProb[[#This Row],[Life Expect]]="0", 1.5, AND(ConProb[[#This Row],[Life Expect]]&lt;(LifeExpect[[#This Row],[NORMAL]]*(1/3)), ConProb[[#This Row],[Life Expect]]&gt;0), 0.75, ConProb[[#This Row],[Life Expect]]=(LifeExpect[[#This Row],[NORMAL]]*(1/3)), 0.75, ConProb[[#This Row],[Life Expect]]&gt;(LifeExpect[[#This Row],[NORMAL]]*(1/3)), 0)</f>
        <v>0</v>
      </c>
      <c r="H116" s="89" cm="1">
        <f t="array" ref="H116">_xlfn.IFS(DataCollect[[#This Row],[Capacity]]="Above",1, DataCollect[[#This Row],[Capacity]]="At",0.25, DataCollect[[#This Row],[Capacity]]="Below",0, DataCollect[[#This Row],[Capacity]]="",0)</f>
        <v>0</v>
      </c>
      <c r="I116" s="89">
        <f>IF(DataCollect[[#This Row],[Poor Reliability]]="Yes",1.5,0)</f>
        <v>0</v>
      </c>
      <c r="J116" s="89">
        <f t="shared" si="3"/>
        <v>1</v>
      </c>
    </row>
    <row r="117" spans="1:10" x14ac:dyDescent="0.25">
      <c r="A117" s="116" t="str">
        <f>IF(Results[[#This Row],[Life Expectancy]]=0,"0",Results[[#This Row],[Life Expectancy]])</f>
        <v/>
      </c>
      <c r="B117" s="89">
        <f>IF(DataCollect[[#This Row],[Back-Ups]]="No",1.5,0)</f>
        <v>0</v>
      </c>
      <c r="C117" s="89" cm="1">
        <f t="array" ref="C117">_xlfn.IFS(DataCollect[[#This Row],[Importance]]="0%-25%",0, DataCollect[[#This Row],[Importance]]="26%-50%",0.5, DataCollect[[#This Row],[Importance]]="51%-75%",0.75, DataCollect[[#This Row],[Importance]]="76%-100%",1, DataCollect[[#This Row],[Importance]]="",0)</f>
        <v>0</v>
      </c>
      <c r="D117" s="89">
        <f>IF(DataCollect[[#This Row],[Compliance]]="Yes",0.75,0)</f>
        <v>0</v>
      </c>
      <c r="E117" s="89">
        <f>IF(DataCollect[[#This Row],[Concerns]]="Yes",0.75,0)</f>
        <v>0</v>
      </c>
      <c r="F117" s="89">
        <f t="shared" si="2"/>
        <v>1</v>
      </c>
      <c r="G117" s="89" cm="1">
        <f t="array" ref="G117">_xlfn.IFS(ConProb[[#This Row],[Life Expect]]="0", 1.5, AND(ConProb[[#This Row],[Life Expect]]&lt;(LifeExpect[[#This Row],[NORMAL]]*(1/3)), ConProb[[#This Row],[Life Expect]]&gt;0), 0.75, ConProb[[#This Row],[Life Expect]]=(LifeExpect[[#This Row],[NORMAL]]*(1/3)), 0.75, ConProb[[#This Row],[Life Expect]]&gt;(LifeExpect[[#This Row],[NORMAL]]*(1/3)), 0)</f>
        <v>0</v>
      </c>
      <c r="H117" s="89" cm="1">
        <f t="array" ref="H117">_xlfn.IFS(DataCollect[[#This Row],[Capacity]]="Above",1, DataCollect[[#This Row],[Capacity]]="At",0.25, DataCollect[[#This Row],[Capacity]]="Below",0, DataCollect[[#This Row],[Capacity]]="",0)</f>
        <v>0</v>
      </c>
      <c r="I117" s="89">
        <f>IF(DataCollect[[#This Row],[Poor Reliability]]="Yes",1.5,0)</f>
        <v>0</v>
      </c>
      <c r="J117" s="89">
        <f t="shared" si="3"/>
        <v>1</v>
      </c>
    </row>
    <row r="118" spans="1:10" x14ac:dyDescent="0.25">
      <c r="A118" s="116" t="str">
        <f>IF(Results[[#This Row],[Life Expectancy]]=0,"0",Results[[#This Row],[Life Expectancy]])</f>
        <v/>
      </c>
      <c r="B118" s="89">
        <f>IF(DataCollect[[#This Row],[Back-Ups]]="No",1.5,0)</f>
        <v>0</v>
      </c>
      <c r="C118" s="89" cm="1">
        <f t="array" ref="C118">_xlfn.IFS(DataCollect[[#This Row],[Importance]]="0%-25%",0, DataCollect[[#This Row],[Importance]]="26%-50%",0.5, DataCollect[[#This Row],[Importance]]="51%-75%",0.75, DataCollect[[#This Row],[Importance]]="76%-100%",1, DataCollect[[#This Row],[Importance]]="",0)</f>
        <v>0</v>
      </c>
      <c r="D118" s="89">
        <f>IF(DataCollect[[#This Row],[Compliance]]="Yes",0.75,0)</f>
        <v>0</v>
      </c>
      <c r="E118" s="89">
        <f>IF(DataCollect[[#This Row],[Concerns]]="Yes",0.75,0)</f>
        <v>0</v>
      </c>
      <c r="F118" s="89">
        <f t="shared" si="2"/>
        <v>1</v>
      </c>
      <c r="G118" s="89" cm="1">
        <f t="array" ref="G118">_xlfn.IFS(ConProb[[#This Row],[Life Expect]]="0", 1.5, AND(ConProb[[#This Row],[Life Expect]]&lt;(LifeExpect[[#This Row],[NORMAL]]*(1/3)), ConProb[[#This Row],[Life Expect]]&gt;0), 0.75, ConProb[[#This Row],[Life Expect]]=(LifeExpect[[#This Row],[NORMAL]]*(1/3)), 0.75, ConProb[[#This Row],[Life Expect]]&gt;(LifeExpect[[#This Row],[NORMAL]]*(1/3)), 0)</f>
        <v>0</v>
      </c>
      <c r="H118" s="89" cm="1">
        <f t="array" ref="H118">_xlfn.IFS(DataCollect[[#This Row],[Capacity]]="Above",1, DataCollect[[#This Row],[Capacity]]="At",0.25, DataCollect[[#This Row],[Capacity]]="Below",0, DataCollect[[#This Row],[Capacity]]="",0)</f>
        <v>0</v>
      </c>
      <c r="I118" s="89">
        <f>IF(DataCollect[[#This Row],[Poor Reliability]]="Yes",1.5,0)</f>
        <v>0</v>
      </c>
      <c r="J118" s="89">
        <f t="shared" si="3"/>
        <v>1</v>
      </c>
    </row>
    <row r="119" spans="1:10" x14ac:dyDescent="0.25">
      <c r="A119" s="116" t="str">
        <f>IF(Results[[#This Row],[Life Expectancy]]=0,"0",Results[[#This Row],[Life Expectancy]])</f>
        <v/>
      </c>
      <c r="B119" s="89">
        <f>IF(DataCollect[[#This Row],[Back-Ups]]="No",1.5,0)</f>
        <v>0</v>
      </c>
      <c r="C119" s="89" cm="1">
        <f t="array" ref="C119">_xlfn.IFS(DataCollect[[#This Row],[Importance]]="0%-25%",0, DataCollect[[#This Row],[Importance]]="26%-50%",0.5, DataCollect[[#This Row],[Importance]]="51%-75%",0.75, DataCollect[[#This Row],[Importance]]="76%-100%",1, DataCollect[[#This Row],[Importance]]="",0)</f>
        <v>0</v>
      </c>
      <c r="D119" s="89">
        <f>IF(DataCollect[[#This Row],[Compliance]]="Yes",0.75,0)</f>
        <v>0</v>
      </c>
      <c r="E119" s="89">
        <f>IF(DataCollect[[#This Row],[Concerns]]="Yes",0.75,0)</f>
        <v>0</v>
      </c>
      <c r="F119" s="89">
        <f t="shared" si="2"/>
        <v>1</v>
      </c>
      <c r="G119" s="89" cm="1">
        <f t="array" ref="G119">_xlfn.IFS(ConProb[[#This Row],[Life Expect]]="0", 1.5, AND(ConProb[[#This Row],[Life Expect]]&lt;(LifeExpect[[#This Row],[NORMAL]]*(1/3)), ConProb[[#This Row],[Life Expect]]&gt;0), 0.75, ConProb[[#This Row],[Life Expect]]=(LifeExpect[[#This Row],[NORMAL]]*(1/3)), 0.75, ConProb[[#This Row],[Life Expect]]&gt;(LifeExpect[[#This Row],[NORMAL]]*(1/3)), 0)</f>
        <v>0</v>
      </c>
      <c r="H119" s="89" cm="1">
        <f t="array" ref="H119">_xlfn.IFS(DataCollect[[#This Row],[Capacity]]="Above",1, DataCollect[[#This Row],[Capacity]]="At",0.25, DataCollect[[#This Row],[Capacity]]="Below",0, DataCollect[[#This Row],[Capacity]]="",0)</f>
        <v>0</v>
      </c>
      <c r="I119" s="89">
        <f>IF(DataCollect[[#This Row],[Poor Reliability]]="Yes",1.5,0)</f>
        <v>0</v>
      </c>
      <c r="J119" s="89">
        <f t="shared" si="3"/>
        <v>1</v>
      </c>
    </row>
    <row r="120" spans="1:10" x14ac:dyDescent="0.25">
      <c r="A120" s="116" t="str">
        <f>IF(Results[[#This Row],[Life Expectancy]]=0,"0",Results[[#This Row],[Life Expectancy]])</f>
        <v/>
      </c>
      <c r="B120" s="89">
        <f>IF(DataCollect[[#This Row],[Back-Ups]]="No",1.5,0)</f>
        <v>0</v>
      </c>
      <c r="C120" s="89" cm="1">
        <f t="array" ref="C120">_xlfn.IFS(DataCollect[[#This Row],[Importance]]="0%-25%",0, DataCollect[[#This Row],[Importance]]="26%-50%",0.5, DataCollect[[#This Row],[Importance]]="51%-75%",0.75, DataCollect[[#This Row],[Importance]]="76%-100%",1, DataCollect[[#This Row],[Importance]]="",0)</f>
        <v>0</v>
      </c>
      <c r="D120" s="89">
        <f>IF(DataCollect[[#This Row],[Compliance]]="Yes",0.75,0)</f>
        <v>0</v>
      </c>
      <c r="E120" s="89">
        <f>IF(DataCollect[[#This Row],[Concerns]]="Yes",0.75,0)</f>
        <v>0</v>
      </c>
      <c r="F120" s="89">
        <f t="shared" si="2"/>
        <v>1</v>
      </c>
      <c r="G120" s="89" cm="1">
        <f t="array" ref="G120">_xlfn.IFS(ConProb[[#This Row],[Life Expect]]="0", 1.5, AND(ConProb[[#This Row],[Life Expect]]&lt;(LifeExpect[[#This Row],[NORMAL]]*(1/3)), ConProb[[#This Row],[Life Expect]]&gt;0), 0.75, ConProb[[#This Row],[Life Expect]]=(LifeExpect[[#This Row],[NORMAL]]*(1/3)), 0.75, ConProb[[#This Row],[Life Expect]]&gt;(LifeExpect[[#This Row],[NORMAL]]*(1/3)), 0)</f>
        <v>0</v>
      </c>
      <c r="H120" s="89" cm="1">
        <f t="array" ref="H120">_xlfn.IFS(DataCollect[[#This Row],[Capacity]]="Above",1, DataCollect[[#This Row],[Capacity]]="At",0.25, DataCollect[[#This Row],[Capacity]]="Below",0, DataCollect[[#This Row],[Capacity]]="",0)</f>
        <v>0</v>
      </c>
      <c r="I120" s="89">
        <f>IF(DataCollect[[#This Row],[Poor Reliability]]="Yes",1.5,0)</f>
        <v>0</v>
      </c>
      <c r="J120" s="89">
        <f t="shared" si="3"/>
        <v>1</v>
      </c>
    </row>
    <row r="121" spans="1:10" x14ac:dyDescent="0.25">
      <c r="A121" s="116" t="str">
        <f>IF(Results[[#This Row],[Life Expectancy]]=0,"0",Results[[#This Row],[Life Expectancy]])</f>
        <v/>
      </c>
      <c r="B121" s="89">
        <f>IF(DataCollect[[#This Row],[Back-Ups]]="No",1.5,0)</f>
        <v>0</v>
      </c>
      <c r="C121" s="89" cm="1">
        <f t="array" ref="C121">_xlfn.IFS(DataCollect[[#This Row],[Importance]]="0%-25%",0, DataCollect[[#This Row],[Importance]]="26%-50%",0.5, DataCollect[[#This Row],[Importance]]="51%-75%",0.75, DataCollect[[#This Row],[Importance]]="76%-100%",1, DataCollect[[#This Row],[Importance]]="",0)</f>
        <v>0</v>
      </c>
      <c r="D121" s="89">
        <f>IF(DataCollect[[#This Row],[Compliance]]="Yes",0.75,0)</f>
        <v>0</v>
      </c>
      <c r="E121" s="89">
        <f>IF(DataCollect[[#This Row],[Concerns]]="Yes",0.75,0)</f>
        <v>0</v>
      </c>
      <c r="F121" s="89">
        <f t="shared" si="2"/>
        <v>1</v>
      </c>
      <c r="G121" s="89" cm="1">
        <f t="array" ref="G121">_xlfn.IFS(ConProb[[#This Row],[Life Expect]]="0", 1.5, AND(ConProb[[#This Row],[Life Expect]]&lt;(LifeExpect[[#This Row],[NORMAL]]*(1/3)), ConProb[[#This Row],[Life Expect]]&gt;0), 0.75, ConProb[[#This Row],[Life Expect]]=(LifeExpect[[#This Row],[NORMAL]]*(1/3)), 0.75, ConProb[[#This Row],[Life Expect]]&gt;(LifeExpect[[#This Row],[NORMAL]]*(1/3)), 0)</f>
        <v>0</v>
      </c>
      <c r="H121" s="89" cm="1">
        <f t="array" ref="H121">_xlfn.IFS(DataCollect[[#This Row],[Capacity]]="Above",1, DataCollect[[#This Row],[Capacity]]="At",0.25, DataCollect[[#This Row],[Capacity]]="Below",0, DataCollect[[#This Row],[Capacity]]="",0)</f>
        <v>0</v>
      </c>
      <c r="I121" s="89">
        <f>IF(DataCollect[[#This Row],[Poor Reliability]]="Yes",1.5,0)</f>
        <v>0</v>
      </c>
      <c r="J121" s="89">
        <f t="shared" si="3"/>
        <v>1</v>
      </c>
    </row>
    <row r="122" spans="1:10" x14ac:dyDescent="0.25">
      <c r="A122" s="116" t="str">
        <f>IF(Results[[#This Row],[Life Expectancy]]=0,"0",Results[[#This Row],[Life Expectancy]])</f>
        <v/>
      </c>
      <c r="B122" s="89">
        <f>IF(DataCollect[[#This Row],[Back-Ups]]="No",1.5,0)</f>
        <v>0</v>
      </c>
      <c r="C122" s="89" cm="1">
        <f t="array" ref="C122">_xlfn.IFS(DataCollect[[#This Row],[Importance]]="0%-25%",0, DataCollect[[#This Row],[Importance]]="26%-50%",0.5, DataCollect[[#This Row],[Importance]]="51%-75%",0.75, DataCollect[[#This Row],[Importance]]="76%-100%",1, DataCollect[[#This Row],[Importance]]="",0)</f>
        <v>0</v>
      </c>
      <c r="D122" s="89">
        <f>IF(DataCollect[[#This Row],[Compliance]]="Yes",0.75,0)</f>
        <v>0</v>
      </c>
      <c r="E122" s="89">
        <f>IF(DataCollect[[#This Row],[Concerns]]="Yes",0.75,0)</f>
        <v>0</v>
      </c>
      <c r="F122" s="89">
        <f t="shared" si="2"/>
        <v>1</v>
      </c>
      <c r="G122" s="89" cm="1">
        <f t="array" ref="G122">_xlfn.IFS(ConProb[[#This Row],[Life Expect]]="0", 1.5, AND(ConProb[[#This Row],[Life Expect]]&lt;(LifeExpect[[#This Row],[NORMAL]]*(1/3)), ConProb[[#This Row],[Life Expect]]&gt;0), 0.75, ConProb[[#This Row],[Life Expect]]=(LifeExpect[[#This Row],[NORMAL]]*(1/3)), 0.75, ConProb[[#This Row],[Life Expect]]&gt;(LifeExpect[[#This Row],[NORMAL]]*(1/3)), 0)</f>
        <v>0</v>
      </c>
      <c r="H122" s="89" cm="1">
        <f t="array" ref="H122">_xlfn.IFS(DataCollect[[#This Row],[Capacity]]="Above",1, DataCollect[[#This Row],[Capacity]]="At",0.25, DataCollect[[#This Row],[Capacity]]="Below",0, DataCollect[[#This Row],[Capacity]]="",0)</f>
        <v>0</v>
      </c>
      <c r="I122" s="89">
        <f>IF(DataCollect[[#This Row],[Poor Reliability]]="Yes",1.5,0)</f>
        <v>0</v>
      </c>
      <c r="J122" s="89">
        <f t="shared" si="3"/>
        <v>1</v>
      </c>
    </row>
    <row r="123" spans="1:10" x14ac:dyDescent="0.25">
      <c r="A123" s="116" t="str">
        <f>IF(Results[[#This Row],[Life Expectancy]]=0,"0",Results[[#This Row],[Life Expectancy]])</f>
        <v/>
      </c>
      <c r="B123" s="89">
        <f>IF(DataCollect[[#This Row],[Back-Ups]]="No",1.5,0)</f>
        <v>0</v>
      </c>
      <c r="C123" s="89" cm="1">
        <f t="array" ref="C123">_xlfn.IFS(DataCollect[[#This Row],[Importance]]="0%-25%",0, DataCollect[[#This Row],[Importance]]="26%-50%",0.5, DataCollect[[#This Row],[Importance]]="51%-75%",0.75, DataCollect[[#This Row],[Importance]]="76%-100%",1, DataCollect[[#This Row],[Importance]]="",0)</f>
        <v>0</v>
      </c>
      <c r="D123" s="89">
        <f>IF(DataCollect[[#This Row],[Compliance]]="Yes",0.75,0)</f>
        <v>0</v>
      </c>
      <c r="E123" s="89">
        <f>IF(DataCollect[[#This Row],[Concerns]]="Yes",0.75,0)</f>
        <v>0</v>
      </c>
      <c r="F123" s="89">
        <f t="shared" si="2"/>
        <v>1</v>
      </c>
      <c r="G123" s="89" cm="1">
        <f t="array" ref="G123">_xlfn.IFS(ConProb[[#This Row],[Life Expect]]="0", 1.5, AND(ConProb[[#This Row],[Life Expect]]&lt;(LifeExpect[[#This Row],[NORMAL]]*(1/3)), ConProb[[#This Row],[Life Expect]]&gt;0), 0.75, ConProb[[#This Row],[Life Expect]]=(LifeExpect[[#This Row],[NORMAL]]*(1/3)), 0.75, ConProb[[#This Row],[Life Expect]]&gt;(LifeExpect[[#This Row],[NORMAL]]*(1/3)), 0)</f>
        <v>0</v>
      </c>
      <c r="H123" s="89" cm="1">
        <f t="array" ref="H123">_xlfn.IFS(DataCollect[[#This Row],[Capacity]]="Above",1, DataCollect[[#This Row],[Capacity]]="At",0.25, DataCollect[[#This Row],[Capacity]]="Below",0, DataCollect[[#This Row],[Capacity]]="",0)</f>
        <v>0</v>
      </c>
      <c r="I123" s="89">
        <f>IF(DataCollect[[#This Row],[Poor Reliability]]="Yes",1.5,0)</f>
        <v>0</v>
      </c>
      <c r="J123" s="89">
        <f t="shared" si="3"/>
        <v>1</v>
      </c>
    </row>
    <row r="124" spans="1:10" x14ac:dyDescent="0.25">
      <c r="A124" s="116" t="str">
        <f>IF(Results[[#This Row],[Life Expectancy]]=0,"0",Results[[#This Row],[Life Expectancy]])</f>
        <v/>
      </c>
      <c r="B124" s="89">
        <f>IF(DataCollect[[#This Row],[Back-Ups]]="No",1.5,0)</f>
        <v>0</v>
      </c>
      <c r="C124" s="89" cm="1">
        <f t="array" ref="C124">_xlfn.IFS(DataCollect[[#This Row],[Importance]]="0%-25%",0, DataCollect[[#This Row],[Importance]]="26%-50%",0.5, DataCollect[[#This Row],[Importance]]="51%-75%",0.75, DataCollect[[#This Row],[Importance]]="76%-100%",1, DataCollect[[#This Row],[Importance]]="",0)</f>
        <v>0</v>
      </c>
      <c r="D124" s="89">
        <f>IF(DataCollect[[#This Row],[Compliance]]="Yes",0.75,0)</f>
        <v>0</v>
      </c>
      <c r="E124" s="89">
        <f>IF(DataCollect[[#This Row],[Concerns]]="Yes",0.75,0)</f>
        <v>0</v>
      </c>
      <c r="F124" s="89">
        <f t="shared" si="2"/>
        <v>1</v>
      </c>
      <c r="G124" s="89" cm="1">
        <f t="array" ref="G124">_xlfn.IFS(ConProb[[#This Row],[Life Expect]]="0", 1.5, AND(ConProb[[#This Row],[Life Expect]]&lt;(LifeExpect[[#This Row],[NORMAL]]*(1/3)), ConProb[[#This Row],[Life Expect]]&gt;0), 0.75, ConProb[[#This Row],[Life Expect]]=(LifeExpect[[#This Row],[NORMAL]]*(1/3)), 0.75, ConProb[[#This Row],[Life Expect]]&gt;(LifeExpect[[#This Row],[NORMAL]]*(1/3)), 0)</f>
        <v>0</v>
      </c>
      <c r="H124" s="89" cm="1">
        <f t="array" ref="H124">_xlfn.IFS(DataCollect[[#This Row],[Capacity]]="Above",1, DataCollect[[#This Row],[Capacity]]="At",0.25, DataCollect[[#This Row],[Capacity]]="Below",0, DataCollect[[#This Row],[Capacity]]="",0)</f>
        <v>0</v>
      </c>
      <c r="I124" s="89">
        <f>IF(DataCollect[[#This Row],[Poor Reliability]]="Yes",1.5,0)</f>
        <v>0</v>
      </c>
      <c r="J124" s="89">
        <f t="shared" si="3"/>
        <v>1</v>
      </c>
    </row>
    <row r="125" spans="1:10" x14ac:dyDescent="0.25">
      <c r="A125" s="116" t="str">
        <f>IF(Results[[#This Row],[Life Expectancy]]=0,"0",Results[[#This Row],[Life Expectancy]])</f>
        <v/>
      </c>
      <c r="B125" s="89">
        <f>IF(DataCollect[[#This Row],[Back-Ups]]="No",1.5,0)</f>
        <v>0</v>
      </c>
      <c r="C125" s="89" cm="1">
        <f t="array" ref="C125">_xlfn.IFS(DataCollect[[#This Row],[Importance]]="0%-25%",0, DataCollect[[#This Row],[Importance]]="26%-50%",0.5, DataCollect[[#This Row],[Importance]]="51%-75%",0.75, DataCollect[[#This Row],[Importance]]="76%-100%",1, DataCollect[[#This Row],[Importance]]="",0)</f>
        <v>0</v>
      </c>
      <c r="D125" s="89">
        <f>IF(DataCollect[[#This Row],[Compliance]]="Yes",0.75,0)</f>
        <v>0</v>
      </c>
      <c r="E125" s="89">
        <f>IF(DataCollect[[#This Row],[Concerns]]="Yes",0.75,0)</f>
        <v>0</v>
      </c>
      <c r="F125" s="89">
        <f t="shared" si="2"/>
        <v>1</v>
      </c>
      <c r="G125" s="89" cm="1">
        <f t="array" ref="G125">_xlfn.IFS(ConProb[[#This Row],[Life Expect]]="0", 1.5, AND(ConProb[[#This Row],[Life Expect]]&lt;(LifeExpect[[#This Row],[NORMAL]]*(1/3)), ConProb[[#This Row],[Life Expect]]&gt;0), 0.75, ConProb[[#This Row],[Life Expect]]=(LifeExpect[[#This Row],[NORMAL]]*(1/3)), 0.75, ConProb[[#This Row],[Life Expect]]&gt;(LifeExpect[[#This Row],[NORMAL]]*(1/3)), 0)</f>
        <v>0</v>
      </c>
      <c r="H125" s="89" cm="1">
        <f t="array" ref="H125">_xlfn.IFS(DataCollect[[#This Row],[Capacity]]="Above",1, DataCollect[[#This Row],[Capacity]]="At",0.25, DataCollect[[#This Row],[Capacity]]="Below",0, DataCollect[[#This Row],[Capacity]]="",0)</f>
        <v>0</v>
      </c>
      <c r="I125" s="89">
        <f>IF(DataCollect[[#This Row],[Poor Reliability]]="Yes",1.5,0)</f>
        <v>0</v>
      </c>
      <c r="J125" s="89">
        <f t="shared" si="3"/>
        <v>1</v>
      </c>
    </row>
    <row r="126" spans="1:10" x14ac:dyDescent="0.25">
      <c r="A126" s="116" t="str">
        <f>IF(Results[[#This Row],[Life Expectancy]]=0,"0",Results[[#This Row],[Life Expectancy]])</f>
        <v/>
      </c>
      <c r="B126" s="89">
        <f>IF(DataCollect[[#This Row],[Back-Ups]]="No",1.5,0)</f>
        <v>0</v>
      </c>
      <c r="C126" s="89" cm="1">
        <f t="array" ref="C126">_xlfn.IFS(DataCollect[[#This Row],[Importance]]="0%-25%",0, DataCollect[[#This Row],[Importance]]="26%-50%",0.5, DataCollect[[#This Row],[Importance]]="51%-75%",0.75, DataCollect[[#This Row],[Importance]]="76%-100%",1, DataCollect[[#This Row],[Importance]]="",0)</f>
        <v>0</v>
      </c>
      <c r="D126" s="89">
        <f>IF(DataCollect[[#This Row],[Compliance]]="Yes",0.75,0)</f>
        <v>0</v>
      </c>
      <c r="E126" s="89">
        <f>IF(DataCollect[[#This Row],[Concerns]]="Yes",0.75,0)</f>
        <v>0</v>
      </c>
      <c r="F126" s="89">
        <f t="shared" si="2"/>
        <v>1</v>
      </c>
      <c r="G126" s="89" cm="1">
        <f t="array" ref="G126">_xlfn.IFS(ConProb[[#This Row],[Life Expect]]="0", 1.5, AND(ConProb[[#This Row],[Life Expect]]&lt;(LifeExpect[[#This Row],[NORMAL]]*(1/3)), ConProb[[#This Row],[Life Expect]]&gt;0), 0.75, ConProb[[#This Row],[Life Expect]]=(LifeExpect[[#This Row],[NORMAL]]*(1/3)), 0.75, ConProb[[#This Row],[Life Expect]]&gt;(LifeExpect[[#This Row],[NORMAL]]*(1/3)), 0)</f>
        <v>0</v>
      </c>
      <c r="H126" s="89" cm="1">
        <f t="array" ref="H126">_xlfn.IFS(DataCollect[[#This Row],[Capacity]]="Above",1, DataCollect[[#This Row],[Capacity]]="At",0.25, DataCollect[[#This Row],[Capacity]]="Below",0, DataCollect[[#This Row],[Capacity]]="",0)</f>
        <v>0</v>
      </c>
      <c r="I126" s="89">
        <f>IF(DataCollect[[#This Row],[Poor Reliability]]="Yes",1.5,0)</f>
        <v>0</v>
      </c>
      <c r="J126" s="89">
        <f t="shared" si="3"/>
        <v>1</v>
      </c>
    </row>
    <row r="127" spans="1:10" x14ac:dyDescent="0.25">
      <c r="A127" s="116" t="str">
        <f>IF(Results[[#This Row],[Life Expectancy]]=0,"0",Results[[#This Row],[Life Expectancy]])</f>
        <v/>
      </c>
      <c r="B127" s="89">
        <f>IF(DataCollect[[#This Row],[Back-Ups]]="No",1.5,0)</f>
        <v>0</v>
      </c>
      <c r="C127" s="89" cm="1">
        <f t="array" ref="C127">_xlfn.IFS(DataCollect[[#This Row],[Importance]]="0%-25%",0, DataCollect[[#This Row],[Importance]]="26%-50%",0.5, DataCollect[[#This Row],[Importance]]="51%-75%",0.75, DataCollect[[#This Row],[Importance]]="76%-100%",1, DataCollect[[#This Row],[Importance]]="",0)</f>
        <v>0</v>
      </c>
      <c r="D127" s="89">
        <f>IF(DataCollect[[#This Row],[Compliance]]="Yes",0.75,0)</f>
        <v>0</v>
      </c>
      <c r="E127" s="89">
        <f>IF(DataCollect[[#This Row],[Concerns]]="Yes",0.75,0)</f>
        <v>0</v>
      </c>
      <c r="F127" s="89">
        <f t="shared" si="2"/>
        <v>1</v>
      </c>
      <c r="G127" s="89" cm="1">
        <f t="array" ref="G127">_xlfn.IFS(ConProb[[#This Row],[Life Expect]]="0", 1.5, AND(ConProb[[#This Row],[Life Expect]]&lt;(LifeExpect[[#This Row],[NORMAL]]*(1/3)), ConProb[[#This Row],[Life Expect]]&gt;0), 0.75, ConProb[[#This Row],[Life Expect]]=(LifeExpect[[#This Row],[NORMAL]]*(1/3)), 0.75, ConProb[[#This Row],[Life Expect]]&gt;(LifeExpect[[#This Row],[NORMAL]]*(1/3)), 0)</f>
        <v>0</v>
      </c>
      <c r="H127" s="89" cm="1">
        <f t="array" ref="H127">_xlfn.IFS(DataCollect[[#This Row],[Capacity]]="Above",1, DataCollect[[#This Row],[Capacity]]="At",0.25, DataCollect[[#This Row],[Capacity]]="Below",0, DataCollect[[#This Row],[Capacity]]="",0)</f>
        <v>0</v>
      </c>
      <c r="I127" s="89">
        <f>IF(DataCollect[[#This Row],[Poor Reliability]]="Yes",1.5,0)</f>
        <v>0</v>
      </c>
      <c r="J127" s="89">
        <f t="shared" si="3"/>
        <v>1</v>
      </c>
    </row>
    <row r="128" spans="1:10" x14ac:dyDescent="0.25">
      <c r="A128" s="116" t="str">
        <f>IF(Results[[#This Row],[Life Expectancy]]=0,"0",Results[[#This Row],[Life Expectancy]])</f>
        <v/>
      </c>
      <c r="B128" s="89">
        <f>IF(DataCollect[[#This Row],[Back-Ups]]="No",1.5,0)</f>
        <v>0</v>
      </c>
      <c r="C128" s="89" cm="1">
        <f t="array" ref="C128">_xlfn.IFS(DataCollect[[#This Row],[Importance]]="0%-25%",0, DataCollect[[#This Row],[Importance]]="26%-50%",0.5, DataCollect[[#This Row],[Importance]]="51%-75%",0.75, DataCollect[[#This Row],[Importance]]="76%-100%",1, DataCollect[[#This Row],[Importance]]="",0)</f>
        <v>0</v>
      </c>
      <c r="D128" s="89">
        <f>IF(DataCollect[[#This Row],[Compliance]]="Yes",0.75,0)</f>
        <v>0</v>
      </c>
      <c r="E128" s="89">
        <f>IF(DataCollect[[#This Row],[Concerns]]="Yes",0.75,0)</f>
        <v>0</v>
      </c>
      <c r="F128" s="89">
        <f t="shared" si="2"/>
        <v>1</v>
      </c>
      <c r="G128" s="89" cm="1">
        <f t="array" ref="G128">_xlfn.IFS(ConProb[[#This Row],[Life Expect]]="0", 1.5, AND(ConProb[[#This Row],[Life Expect]]&lt;(LifeExpect[[#This Row],[NORMAL]]*(1/3)), ConProb[[#This Row],[Life Expect]]&gt;0), 0.75, ConProb[[#This Row],[Life Expect]]=(LifeExpect[[#This Row],[NORMAL]]*(1/3)), 0.75, ConProb[[#This Row],[Life Expect]]&gt;(LifeExpect[[#This Row],[NORMAL]]*(1/3)), 0)</f>
        <v>0</v>
      </c>
      <c r="H128" s="89" cm="1">
        <f t="array" ref="H128">_xlfn.IFS(DataCollect[[#This Row],[Capacity]]="Above",1, DataCollect[[#This Row],[Capacity]]="At",0.25, DataCollect[[#This Row],[Capacity]]="Below",0, DataCollect[[#This Row],[Capacity]]="",0)</f>
        <v>0</v>
      </c>
      <c r="I128" s="89">
        <f>IF(DataCollect[[#This Row],[Poor Reliability]]="Yes",1.5,0)</f>
        <v>0</v>
      </c>
      <c r="J128" s="89">
        <f t="shared" si="3"/>
        <v>1</v>
      </c>
    </row>
    <row r="129" spans="1:10" x14ac:dyDescent="0.25">
      <c r="A129" s="116" t="str">
        <f>IF(Results[[#This Row],[Life Expectancy]]=0,"0",Results[[#This Row],[Life Expectancy]])</f>
        <v/>
      </c>
      <c r="B129" s="89">
        <f>IF(DataCollect[[#This Row],[Back-Ups]]="No",1.5,0)</f>
        <v>0</v>
      </c>
      <c r="C129" s="89" cm="1">
        <f t="array" ref="C129">_xlfn.IFS(DataCollect[[#This Row],[Importance]]="0%-25%",0, DataCollect[[#This Row],[Importance]]="26%-50%",0.5, DataCollect[[#This Row],[Importance]]="51%-75%",0.75, DataCollect[[#This Row],[Importance]]="76%-100%",1, DataCollect[[#This Row],[Importance]]="",0)</f>
        <v>0</v>
      </c>
      <c r="D129" s="89">
        <f>IF(DataCollect[[#This Row],[Compliance]]="Yes",0.75,0)</f>
        <v>0</v>
      </c>
      <c r="E129" s="89">
        <f>IF(DataCollect[[#This Row],[Concerns]]="Yes",0.75,0)</f>
        <v>0</v>
      </c>
      <c r="F129" s="89">
        <f t="shared" si="2"/>
        <v>1</v>
      </c>
      <c r="G129" s="89" cm="1">
        <f t="array" ref="G129">_xlfn.IFS(ConProb[[#This Row],[Life Expect]]="0", 1.5, AND(ConProb[[#This Row],[Life Expect]]&lt;(LifeExpect[[#This Row],[NORMAL]]*(1/3)), ConProb[[#This Row],[Life Expect]]&gt;0), 0.75, ConProb[[#This Row],[Life Expect]]=(LifeExpect[[#This Row],[NORMAL]]*(1/3)), 0.75, ConProb[[#This Row],[Life Expect]]&gt;(LifeExpect[[#This Row],[NORMAL]]*(1/3)), 0)</f>
        <v>0</v>
      </c>
      <c r="H129" s="89" cm="1">
        <f t="array" ref="H129">_xlfn.IFS(DataCollect[[#This Row],[Capacity]]="Above",1, DataCollect[[#This Row],[Capacity]]="At",0.25, DataCollect[[#This Row],[Capacity]]="Below",0, DataCollect[[#This Row],[Capacity]]="",0)</f>
        <v>0</v>
      </c>
      <c r="I129" s="89">
        <f>IF(DataCollect[[#This Row],[Poor Reliability]]="Yes",1.5,0)</f>
        <v>0</v>
      </c>
      <c r="J129" s="89">
        <f t="shared" si="3"/>
        <v>1</v>
      </c>
    </row>
    <row r="130" spans="1:10" x14ac:dyDescent="0.25">
      <c r="A130" s="116" t="str">
        <f>IF(Results[[#This Row],[Life Expectancy]]=0,"0",Results[[#This Row],[Life Expectancy]])</f>
        <v/>
      </c>
      <c r="B130" s="89">
        <f>IF(DataCollect[[#This Row],[Back-Ups]]="No",1.5,0)</f>
        <v>0</v>
      </c>
      <c r="C130" s="89" cm="1">
        <f t="array" ref="C130">_xlfn.IFS(DataCollect[[#This Row],[Importance]]="0%-25%",0, DataCollect[[#This Row],[Importance]]="26%-50%",0.5, DataCollect[[#This Row],[Importance]]="51%-75%",0.75, DataCollect[[#This Row],[Importance]]="76%-100%",1, DataCollect[[#This Row],[Importance]]="",0)</f>
        <v>0</v>
      </c>
      <c r="D130" s="89">
        <f>IF(DataCollect[[#This Row],[Compliance]]="Yes",0.75,0)</f>
        <v>0</v>
      </c>
      <c r="E130" s="89">
        <f>IF(DataCollect[[#This Row],[Concerns]]="Yes",0.75,0)</f>
        <v>0</v>
      </c>
      <c r="F130" s="89">
        <f t="shared" si="2"/>
        <v>1</v>
      </c>
      <c r="G130" s="89" cm="1">
        <f t="array" ref="G130">_xlfn.IFS(ConProb[[#This Row],[Life Expect]]="0", 1.5, AND(ConProb[[#This Row],[Life Expect]]&lt;(LifeExpect[[#This Row],[NORMAL]]*(1/3)), ConProb[[#This Row],[Life Expect]]&gt;0), 0.75, ConProb[[#This Row],[Life Expect]]=(LifeExpect[[#This Row],[NORMAL]]*(1/3)), 0.75, ConProb[[#This Row],[Life Expect]]&gt;(LifeExpect[[#This Row],[NORMAL]]*(1/3)), 0)</f>
        <v>0</v>
      </c>
      <c r="H130" s="89" cm="1">
        <f t="array" ref="H130">_xlfn.IFS(DataCollect[[#This Row],[Capacity]]="Above",1, DataCollect[[#This Row],[Capacity]]="At",0.25, DataCollect[[#This Row],[Capacity]]="Below",0, DataCollect[[#This Row],[Capacity]]="",0)</f>
        <v>0</v>
      </c>
      <c r="I130" s="89">
        <f>IF(DataCollect[[#This Row],[Poor Reliability]]="Yes",1.5,0)</f>
        <v>0</v>
      </c>
      <c r="J130" s="89">
        <f t="shared" si="3"/>
        <v>1</v>
      </c>
    </row>
    <row r="131" spans="1:10" x14ac:dyDescent="0.25">
      <c r="A131" s="116" t="str">
        <f>IF(Results[[#This Row],[Life Expectancy]]=0,"0",Results[[#This Row],[Life Expectancy]])</f>
        <v/>
      </c>
      <c r="B131" s="89">
        <f>IF(DataCollect[[#This Row],[Back-Ups]]="No",1.5,0)</f>
        <v>0</v>
      </c>
      <c r="C131" s="89" cm="1">
        <f t="array" ref="C131">_xlfn.IFS(DataCollect[[#This Row],[Importance]]="0%-25%",0, DataCollect[[#This Row],[Importance]]="26%-50%",0.5, DataCollect[[#This Row],[Importance]]="51%-75%",0.75, DataCollect[[#This Row],[Importance]]="76%-100%",1, DataCollect[[#This Row],[Importance]]="",0)</f>
        <v>0</v>
      </c>
      <c r="D131" s="89">
        <f>IF(DataCollect[[#This Row],[Compliance]]="Yes",0.75,0)</f>
        <v>0</v>
      </c>
      <c r="E131" s="89">
        <f>IF(DataCollect[[#This Row],[Concerns]]="Yes",0.75,0)</f>
        <v>0</v>
      </c>
      <c r="F131" s="89">
        <f t="shared" si="2"/>
        <v>1</v>
      </c>
      <c r="G131" s="89" cm="1">
        <f t="array" ref="G131">_xlfn.IFS(ConProb[[#This Row],[Life Expect]]="0", 1.5, AND(ConProb[[#This Row],[Life Expect]]&lt;(LifeExpect[[#This Row],[NORMAL]]*(1/3)), ConProb[[#This Row],[Life Expect]]&gt;0), 0.75, ConProb[[#This Row],[Life Expect]]=(LifeExpect[[#This Row],[NORMAL]]*(1/3)), 0.75, ConProb[[#This Row],[Life Expect]]&gt;(LifeExpect[[#This Row],[NORMAL]]*(1/3)), 0)</f>
        <v>0</v>
      </c>
      <c r="H131" s="89" cm="1">
        <f t="array" ref="H131">_xlfn.IFS(DataCollect[[#This Row],[Capacity]]="Above",1, DataCollect[[#This Row],[Capacity]]="At",0.25, DataCollect[[#This Row],[Capacity]]="Below",0, DataCollect[[#This Row],[Capacity]]="",0)</f>
        <v>0</v>
      </c>
      <c r="I131" s="89">
        <f>IF(DataCollect[[#This Row],[Poor Reliability]]="Yes",1.5,0)</f>
        <v>0</v>
      </c>
      <c r="J131" s="89">
        <f t="shared" si="3"/>
        <v>1</v>
      </c>
    </row>
    <row r="132" spans="1:10" x14ac:dyDescent="0.25">
      <c r="A132" s="116" t="str">
        <f>IF(Results[[#This Row],[Life Expectancy]]=0,"0",Results[[#This Row],[Life Expectancy]])</f>
        <v/>
      </c>
      <c r="B132" s="89">
        <f>IF(DataCollect[[#This Row],[Back-Ups]]="No",1.5,0)</f>
        <v>0</v>
      </c>
      <c r="C132" s="89" cm="1">
        <f t="array" ref="C132">_xlfn.IFS(DataCollect[[#This Row],[Importance]]="0%-25%",0, DataCollect[[#This Row],[Importance]]="26%-50%",0.5, DataCollect[[#This Row],[Importance]]="51%-75%",0.75, DataCollect[[#This Row],[Importance]]="76%-100%",1, DataCollect[[#This Row],[Importance]]="",0)</f>
        <v>0</v>
      </c>
      <c r="D132" s="89">
        <f>IF(DataCollect[[#This Row],[Compliance]]="Yes",0.75,0)</f>
        <v>0</v>
      </c>
      <c r="E132" s="89">
        <f>IF(DataCollect[[#This Row],[Concerns]]="Yes",0.75,0)</f>
        <v>0</v>
      </c>
      <c r="F132" s="89">
        <f t="shared" si="2"/>
        <v>1</v>
      </c>
      <c r="G132" s="89" cm="1">
        <f t="array" ref="G132">_xlfn.IFS(ConProb[[#This Row],[Life Expect]]="0", 1.5, AND(ConProb[[#This Row],[Life Expect]]&lt;(LifeExpect[[#This Row],[NORMAL]]*(1/3)), ConProb[[#This Row],[Life Expect]]&gt;0), 0.75, ConProb[[#This Row],[Life Expect]]=(LifeExpect[[#This Row],[NORMAL]]*(1/3)), 0.75, ConProb[[#This Row],[Life Expect]]&gt;(LifeExpect[[#This Row],[NORMAL]]*(1/3)), 0)</f>
        <v>0</v>
      </c>
      <c r="H132" s="89" cm="1">
        <f t="array" ref="H132">_xlfn.IFS(DataCollect[[#This Row],[Capacity]]="Above",1, DataCollect[[#This Row],[Capacity]]="At",0.25, DataCollect[[#This Row],[Capacity]]="Below",0, DataCollect[[#This Row],[Capacity]]="",0)</f>
        <v>0</v>
      </c>
      <c r="I132" s="89">
        <f>IF(DataCollect[[#This Row],[Poor Reliability]]="Yes",1.5,0)</f>
        <v>0</v>
      </c>
      <c r="J132" s="89">
        <f t="shared" si="3"/>
        <v>1</v>
      </c>
    </row>
    <row r="133" spans="1:10" x14ac:dyDescent="0.25">
      <c r="A133" s="116" t="str">
        <f>IF(Results[[#This Row],[Life Expectancy]]=0,"0",Results[[#This Row],[Life Expectancy]])</f>
        <v/>
      </c>
      <c r="B133" s="89">
        <f>IF(DataCollect[[#This Row],[Back-Ups]]="No",1.5,0)</f>
        <v>0</v>
      </c>
      <c r="C133" s="89" cm="1">
        <f t="array" ref="C133">_xlfn.IFS(DataCollect[[#This Row],[Importance]]="0%-25%",0, DataCollect[[#This Row],[Importance]]="26%-50%",0.5, DataCollect[[#This Row],[Importance]]="51%-75%",0.75, DataCollect[[#This Row],[Importance]]="76%-100%",1, DataCollect[[#This Row],[Importance]]="",0)</f>
        <v>0</v>
      </c>
      <c r="D133" s="89">
        <f>IF(DataCollect[[#This Row],[Compliance]]="Yes",0.75,0)</f>
        <v>0</v>
      </c>
      <c r="E133" s="89">
        <f>IF(DataCollect[[#This Row],[Concerns]]="Yes",0.75,0)</f>
        <v>0</v>
      </c>
      <c r="F133" s="89">
        <f t="shared" ref="F133:F196" si="4">SUM(1,B133:E133)</f>
        <v>1</v>
      </c>
      <c r="G133" s="89" cm="1">
        <f t="array" ref="G133">_xlfn.IFS(ConProb[[#This Row],[Life Expect]]="0", 1.5, AND(ConProb[[#This Row],[Life Expect]]&lt;(LifeExpect[[#This Row],[NORMAL]]*(1/3)), ConProb[[#This Row],[Life Expect]]&gt;0), 0.75, ConProb[[#This Row],[Life Expect]]=(LifeExpect[[#This Row],[NORMAL]]*(1/3)), 0.75, ConProb[[#This Row],[Life Expect]]&gt;(LifeExpect[[#This Row],[NORMAL]]*(1/3)), 0)</f>
        <v>0</v>
      </c>
      <c r="H133" s="89" cm="1">
        <f t="array" ref="H133">_xlfn.IFS(DataCollect[[#This Row],[Capacity]]="Above",1, DataCollect[[#This Row],[Capacity]]="At",0.25, DataCollect[[#This Row],[Capacity]]="Below",0, DataCollect[[#This Row],[Capacity]]="",0)</f>
        <v>0</v>
      </c>
      <c r="I133" s="89">
        <f>IF(DataCollect[[#This Row],[Poor Reliability]]="Yes",1.5,0)</f>
        <v>0</v>
      </c>
      <c r="J133" s="89">
        <f t="shared" ref="J133:J196" si="5">SUM(1,G133:I133)</f>
        <v>1</v>
      </c>
    </row>
    <row r="134" spans="1:10" x14ac:dyDescent="0.25">
      <c r="A134" s="116" t="str">
        <f>IF(Results[[#This Row],[Life Expectancy]]=0,"0",Results[[#This Row],[Life Expectancy]])</f>
        <v/>
      </c>
      <c r="B134" s="89">
        <f>IF(DataCollect[[#This Row],[Back-Ups]]="No",1.5,0)</f>
        <v>0</v>
      </c>
      <c r="C134" s="89" cm="1">
        <f t="array" ref="C134">_xlfn.IFS(DataCollect[[#This Row],[Importance]]="0%-25%",0, DataCollect[[#This Row],[Importance]]="26%-50%",0.5, DataCollect[[#This Row],[Importance]]="51%-75%",0.75, DataCollect[[#This Row],[Importance]]="76%-100%",1, DataCollect[[#This Row],[Importance]]="",0)</f>
        <v>0</v>
      </c>
      <c r="D134" s="89">
        <f>IF(DataCollect[[#This Row],[Compliance]]="Yes",0.75,0)</f>
        <v>0</v>
      </c>
      <c r="E134" s="89">
        <f>IF(DataCollect[[#This Row],[Concerns]]="Yes",0.75,0)</f>
        <v>0</v>
      </c>
      <c r="F134" s="89">
        <f t="shared" si="4"/>
        <v>1</v>
      </c>
      <c r="G134" s="89" cm="1">
        <f t="array" ref="G134">_xlfn.IFS(ConProb[[#This Row],[Life Expect]]="0", 1.5, AND(ConProb[[#This Row],[Life Expect]]&lt;(LifeExpect[[#This Row],[NORMAL]]*(1/3)), ConProb[[#This Row],[Life Expect]]&gt;0), 0.75, ConProb[[#This Row],[Life Expect]]=(LifeExpect[[#This Row],[NORMAL]]*(1/3)), 0.75, ConProb[[#This Row],[Life Expect]]&gt;(LifeExpect[[#This Row],[NORMAL]]*(1/3)), 0)</f>
        <v>0</v>
      </c>
      <c r="H134" s="89" cm="1">
        <f t="array" ref="H134">_xlfn.IFS(DataCollect[[#This Row],[Capacity]]="Above",1, DataCollect[[#This Row],[Capacity]]="At",0.25, DataCollect[[#This Row],[Capacity]]="Below",0, DataCollect[[#This Row],[Capacity]]="",0)</f>
        <v>0</v>
      </c>
      <c r="I134" s="89">
        <f>IF(DataCollect[[#This Row],[Poor Reliability]]="Yes",1.5,0)</f>
        <v>0</v>
      </c>
      <c r="J134" s="89">
        <f t="shared" si="5"/>
        <v>1</v>
      </c>
    </row>
    <row r="135" spans="1:10" x14ac:dyDescent="0.25">
      <c r="A135" s="116" t="str">
        <f>IF(Results[[#This Row],[Life Expectancy]]=0,"0",Results[[#This Row],[Life Expectancy]])</f>
        <v/>
      </c>
      <c r="B135" s="89">
        <f>IF(DataCollect[[#This Row],[Back-Ups]]="No",1.5,0)</f>
        <v>0</v>
      </c>
      <c r="C135" s="89" cm="1">
        <f t="array" ref="C135">_xlfn.IFS(DataCollect[[#This Row],[Importance]]="0%-25%",0, DataCollect[[#This Row],[Importance]]="26%-50%",0.5, DataCollect[[#This Row],[Importance]]="51%-75%",0.75, DataCollect[[#This Row],[Importance]]="76%-100%",1, DataCollect[[#This Row],[Importance]]="",0)</f>
        <v>0</v>
      </c>
      <c r="D135" s="89">
        <f>IF(DataCollect[[#This Row],[Compliance]]="Yes",0.75,0)</f>
        <v>0</v>
      </c>
      <c r="E135" s="89">
        <f>IF(DataCollect[[#This Row],[Concerns]]="Yes",0.75,0)</f>
        <v>0</v>
      </c>
      <c r="F135" s="89">
        <f t="shared" si="4"/>
        <v>1</v>
      </c>
      <c r="G135" s="89" cm="1">
        <f t="array" ref="G135">_xlfn.IFS(ConProb[[#This Row],[Life Expect]]="0", 1.5, AND(ConProb[[#This Row],[Life Expect]]&lt;(LifeExpect[[#This Row],[NORMAL]]*(1/3)), ConProb[[#This Row],[Life Expect]]&gt;0), 0.75, ConProb[[#This Row],[Life Expect]]=(LifeExpect[[#This Row],[NORMAL]]*(1/3)), 0.75, ConProb[[#This Row],[Life Expect]]&gt;(LifeExpect[[#This Row],[NORMAL]]*(1/3)), 0)</f>
        <v>0</v>
      </c>
      <c r="H135" s="89" cm="1">
        <f t="array" ref="H135">_xlfn.IFS(DataCollect[[#This Row],[Capacity]]="Above",1, DataCollect[[#This Row],[Capacity]]="At",0.25, DataCollect[[#This Row],[Capacity]]="Below",0, DataCollect[[#This Row],[Capacity]]="",0)</f>
        <v>0</v>
      </c>
      <c r="I135" s="89">
        <f>IF(DataCollect[[#This Row],[Poor Reliability]]="Yes",1.5,0)</f>
        <v>0</v>
      </c>
      <c r="J135" s="89">
        <f t="shared" si="5"/>
        <v>1</v>
      </c>
    </row>
    <row r="136" spans="1:10" x14ac:dyDescent="0.25">
      <c r="A136" s="116" t="str">
        <f>IF(Results[[#This Row],[Life Expectancy]]=0,"0",Results[[#This Row],[Life Expectancy]])</f>
        <v/>
      </c>
      <c r="B136" s="89">
        <f>IF(DataCollect[[#This Row],[Back-Ups]]="No",1.5,0)</f>
        <v>0</v>
      </c>
      <c r="C136" s="89" cm="1">
        <f t="array" ref="C136">_xlfn.IFS(DataCollect[[#This Row],[Importance]]="0%-25%",0, DataCollect[[#This Row],[Importance]]="26%-50%",0.5, DataCollect[[#This Row],[Importance]]="51%-75%",0.75, DataCollect[[#This Row],[Importance]]="76%-100%",1, DataCollect[[#This Row],[Importance]]="",0)</f>
        <v>0</v>
      </c>
      <c r="D136" s="89">
        <f>IF(DataCollect[[#This Row],[Compliance]]="Yes",0.75,0)</f>
        <v>0</v>
      </c>
      <c r="E136" s="89">
        <f>IF(DataCollect[[#This Row],[Concerns]]="Yes",0.75,0)</f>
        <v>0</v>
      </c>
      <c r="F136" s="89">
        <f t="shared" si="4"/>
        <v>1</v>
      </c>
      <c r="G136" s="89" cm="1">
        <f t="array" ref="G136">_xlfn.IFS(ConProb[[#This Row],[Life Expect]]="0", 1.5, AND(ConProb[[#This Row],[Life Expect]]&lt;(LifeExpect[[#This Row],[NORMAL]]*(1/3)), ConProb[[#This Row],[Life Expect]]&gt;0), 0.75, ConProb[[#This Row],[Life Expect]]=(LifeExpect[[#This Row],[NORMAL]]*(1/3)), 0.75, ConProb[[#This Row],[Life Expect]]&gt;(LifeExpect[[#This Row],[NORMAL]]*(1/3)), 0)</f>
        <v>0</v>
      </c>
      <c r="H136" s="89" cm="1">
        <f t="array" ref="H136">_xlfn.IFS(DataCollect[[#This Row],[Capacity]]="Above",1, DataCollect[[#This Row],[Capacity]]="At",0.25, DataCollect[[#This Row],[Capacity]]="Below",0, DataCollect[[#This Row],[Capacity]]="",0)</f>
        <v>0</v>
      </c>
      <c r="I136" s="89">
        <f>IF(DataCollect[[#This Row],[Poor Reliability]]="Yes",1.5,0)</f>
        <v>0</v>
      </c>
      <c r="J136" s="89">
        <f t="shared" si="5"/>
        <v>1</v>
      </c>
    </row>
    <row r="137" spans="1:10" x14ac:dyDescent="0.25">
      <c r="A137" s="116" t="str">
        <f>IF(Results[[#This Row],[Life Expectancy]]=0,"0",Results[[#This Row],[Life Expectancy]])</f>
        <v/>
      </c>
      <c r="B137" s="89">
        <f>IF(DataCollect[[#This Row],[Back-Ups]]="No",1.5,0)</f>
        <v>0</v>
      </c>
      <c r="C137" s="89" cm="1">
        <f t="array" ref="C137">_xlfn.IFS(DataCollect[[#This Row],[Importance]]="0%-25%",0, DataCollect[[#This Row],[Importance]]="26%-50%",0.5, DataCollect[[#This Row],[Importance]]="51%-75%",0.75, DataCollect[[#This Row],[Importance]]="76%-100%",1, DataCollect[[#This Row],[Importance]]="",0)</f>
        <v>0</v>
      </c>
      <c r="D137" s="89">
        <f>IF(DataCollect[[#This Row],[Compliance]]="Yes",0.75,0)</f>
        <v>0</v>
      </c>
      <c r="E137" s="89">
        <f>IF(DataCollect[[#This Row],[Concerns]]="Yes",0.75,0)</f>
        <v>0</v>
      </c>
      <c r="F137" s="89">
        <f t="shared" si="4"/>
        <v>1</v>
      </c>
      <c r="G137" s="89" cm="1">
        <f t="array" ref="G137">_xlfn.IFS(ConProb[[#This Row],[Life Expect]]="0", 1.5, AND(ConProb[[#This Row],[Life Expect]]&lt;(LifeExpect[[#This Row],[NORMAL]]*(1/3)), ConProb[[#This Row],[Life Expect]]&gt;0), 0.75, ConProb[[#This Row],[Life Expect]]=(LifeExpect[[#This Row],[NORMAL]]*(1/3)), 0.75, ConProb[[#This Row],[Life Expect]]&gt;(LifeExpect[[#This Row],[NORMAL]]*(1/3)), 0)</f>
        <v>0</v>
      </c>
      <c r="H137" s="89" cm="1">
        <f t="array" ref="H137">_xlfn.IFS(DataCollect[[#This Row],[Capacity]]="Above",1, DataCollect[[#This Row],[Capacity]]="At",0.25, DataCollect[[#This Row],[Capacity]]="Below",0, DataCollect[[#This Row],[Capacity]]="",0)</f>
        <v>0</v>
      </c>
      <c r="I137" s="89">
        <f>IF(DataCollect[[#This Row],[Poor Reliability]]="Yes",1.5,0)</f>
        <v>0</v>
      </c>
      <c r="J137" s="89">
        <f t="shared" si="5"/>
        <v>1</v>
      </c>
    </row>
    <row r="138" spans="1:10" x14ac:dyDescent="0.25">
      <c r="A138" s="116" t="str">
        <f>IF(Results[[#This Row],[Life Expectancy]]=0,"0",Results[[#This Row],[Life Expectancy]])</f>
        <v/>
      </c>
      <c r="B138" s="89">
        <f>IF(DataCollect[[#This Row],[Back-Ups]]="No",1.5,0)</f>
        <v>0</v>
      </c>
      <c r="C138" s="89" cm="1">
        <f t="array" ref="C138">_xlfn.IFS(DataCollect[[#This Row],[Importance]]="0%-25%",0, DataCollect[[#This Row],[Importance]]="26%-50%",0.5, DataCollect[[#This Row],[Importance]]="51%-75%",0.75, DataCollect[[#This Row],[Importance]]="76%-100%",1, DataCollect[[#This Row],[Importance]]="",0)</f>
        <v>0</v>
      </c>
      <c r="D138" s="89">
        <f>IF(DataCollect[[#This Row],[Compliance]]="Yes",0.75,0)</f>
        <v>0</v>
      </c>
      <c r="E138" s="89">
        <f>IF(DataCollect[[#This Row],[Concerns]]="Yes",0.75,0)</f>
        <v>0</v>
      </c>
      <c r="F138" s="89">
        <f t="shared" si="4"/>
        <v>1</v>
      </c>
      <c r="G138" s="89" cm="1">
        <f t="array" ref="G138">_xlfn.IFS(ConProb[[#This Row],[Life Expect]]="0", 1.5, AND(ConProb[[#This Row],[Life Expect]]&lt;(LifeExpect[[#This Row],[NORMAL]]*(1/3)), ConProb[[#This Row],[Life Expect]]&gt;0), 0.75, ConProb[[#This Row],[Life Expect]]=(LifeExpect[[#This Row],[NORMAL]]*(1/3)), 0.75, ConProb[[#This Row],[Life Expect]]&gt;(LifeExpect[[#This Row],[NORMAL]]*(1/3)), 0)</f>
        <v>0</v>
      </c>
      <c r="H138" s="89" cm="1">
        <f t="array" ref="H138">_xlfn.IFS(DataCollect[[#This Row],[Capacity]]="Above",1, DataCollect[[#This Row],[Capacity]]="At",0.25, DataCollect[[#This Row],[Capacity]]="Below",0, DataCollect[[#This Row],[Capacity]]="",0)</f>
        <v>0</v>
      </c>
      <c r="I138" s="89">
        <f>IF(DataCollect[[#This Row],[Poor Reliability]]="Yes",1.5,0)</f>
        <v>0</v>
      </c>
      <c r="J138" s="89">
        <f t="shared" si="5"/>
        <v>1</v>
      </c>
    </row>
    <row r="139" spans="1:10" x14ac:dyDescent="0.25">
      <c r="A139" s="116" t="str">
        <f>IF(Results[[#This Row],[Life Expectancy]]=0,"0",Results[[#This Row],[Life Expectancy]])</f>
        <v/>
      </c>
      <c r="B139" s="89">
        <f>IF(DataCollect[[#This Row],[Back-Ups]]="No",1.5,0)</f>
        <v>0</v>
      </c>
      <c r="C139" s="89" cm="1">
        <f t="array" ref="C139">_xlfn.IFS(DataCollect[[#This Row],[Importance]]="0%-25%",0, DataCollect[[#This Row],[Importance]]="26%-50%",0.5, DataCollect[[#This Row],[Importance]]="51%-75%",0.75, DataCollect[[#This Row],[Importance]]="76%-100%",1, DataCollect[[#This Row],[Importance]]="",0)</f>
        <v>0</v>
      </c>
      <c r="D139" s="89">
        <f>IF(DataCollect[[#This Row],[Compliance]]="Yes",0.75,0)</f>
        <v>0</v>
      </c>
      <c r="E139" s="89">
        <f>IF(DataCollect[[#This Row],[Concerns]]="Yes",0.75,0)</f>
        <v>0</v>
      </c>
      <c r="F139" s="89">
        <f t="shared" si="4"/>
        <v>1</v>
      </c>
      <c r="G139" s="89" cm="1">
        <f t="array" ref="G139">_xlfn.IFS(ConProb[[#This Row],[Life Expect]]="0", 1.5, AND(ConProb[[#This Row],[Life Expect]]&lt;(LifeExpect[[#This Row],[NORMAL]]*(1/3)), ConProb[[#This Row],[Life Expect]]&gt;0), 0.75, ConProb[[#This Row],[Life Expect]]=(LifeExpect[[#This Row],[NORMAL]]*(1/3)), 0.75, ConProb[[#This Row],[Life Expect]]&gt;(LifeExpect[[#This Row],[NORMAL]]*(1/3)), 0)</f>
        <v>0</v>
      </c>
      <c r="H139" s="89" cm="1">
        <f t="array" ref="H139">_xlfn.IFS(DataCollect[[#This Row],[Capacity]]="Above",1, DataCollect[[#This Row],[Capacity]]="At",0.25, DataCollect[[#This Row],[Capacity]]="Below",0, DataCollect[[#This Row],[Capacity]]="",0)</f>
        <v>0</v>
      </c>
      <c r="I139" s="89">
        <f>IF(DataCollect[[#This Row],[Poor Reliability]]="Yes",1.5,0)</f>
        <v>0</v>
      </c>
      <c r="J139" s="89">
        <f t="shared" si="5"/>
        <v>1</v>
      </c>
    </row>
    <row r="140" spans="1:10" x14ac:dyDescent="0.25">
      <c r="A140" s="116" t="str">
        <f>IF(Results[[#This Row],[Life Expectancy]]=0,"0",Results[[#This Row],[Life Expectancy]])</f>
        <v/>
      </c>
      <c r="B140" s="89">
        <f>IF(DataCollect[[#This Row],[Back-Ups]]="No",1.5,0)</f>
        <v>0</v>
      </c>
      <c r="C140" s="89" cm="1">
        <f t="array" ref="C140">_xlfn.IFS(DataCollect[[#This Row],[Importance]]="0%-25%",0, DataCollect[[#This Row],[Importance]]="26%-50%",0.5, DataCollect[[#This Row],[Importance]]="51%-75%",0.75, DataCollect[[#This Row],[Importance]]="76%-100%",1, DataCollect[[#This Row],[Importance]]="",0)</f>
        <v>0</v>
      </c>
      <c r="D140" s="89">
        <f>IF(DataCollect[[#This Row],[Compliance]]="Yes",0.75,0)</f>
        <v>0</v>
      </c>
      <c r="E140" s="89">
        <f>IF(DataCollect[[#This Row],[Concerns]]="Yes",0.75,0)</f>
        <v>0</v>
      </c>
      <c r="F140" s="89">
        <f t="shared" si="4"/>
        <v>1</v>
      </c>
      <c r="G140" s="89" cm="1">
        <f t="array" ref="G140">_xlfn.IFS(ConProb[[#This Row],[Life Expect]]="0", 1.5, AND(ConProb[[#This Row],[Life Expect]]&lt;(LifeExpect[[#This Row],[NORMAL]]*(1/3)), ConProb[[#This Row],[Life Expect]]&gt;0), 0.75, ConProb[[#This Row],[Life Expect]]=(LifeExpect[[#This Row],[NORMAL]]*(1/3)), 0.75, ConProb[[#This Row],[Life Expect]]&gt;(LifeExpect[[#This Row],[NORMAL]]*(1/3)), 0)</f>
        <v>0</v>
      </c>
      <c r="H140" s="89" cm="1">
        <f t="array" ref="H140">_xlfn.IFS(DataCollect[[#This Row],[Capacity]]="Above",1, DataCollect[[#This Row],[Capacity]]="At",0.25, DataCollect[[#This Row],[Capacity]]="Below",0, DataCollect[[#This Row],[Capacity]]="",0)</f>
        <v>0</v>
      </c>
      <c r="I140" s="89">
        <f>IF(DataCollect[[#This Row],[Poor Reliability]]="Yes",1.5,0)</f>
        <v>0</v>
      </c>
      <c r="J140" s="89">
        <f t="shared" si="5"/>
        <v>1</v>
      </c>
    </row>
    <row r="141" spans="1:10" x14ac:dyDescent="0.25">
      <c r="A141" s="116" t="str">
        <f>IF(Results[[#This Row],[Life Expectancy]]=0,"0",Results[[#This Row],[Life Expectancy]])</f>
        <v/>
      </c>
      <c r="B141" s="89">
        <f>IF(DataCollect[[#This Row],[Back-Ups]]="No",1.5,0)</f>
        <v>0</v>
      </c>
      <c r="C141" s="89" cm="1">
        <f t="array" ref="C141">_xlfn.IFS(DataCollect[[#This Row],[Importance]]="0%-25%",0, DataCollect[[#This Row],[Importance]]="26%-50%",0.5, DataCollect[[#This Row],[Importance]]="51%-75%",0.75, DataCollect[[#This Row],[Importance]]="76%-100%",1, DataCollect[[#This Row],[Importance]]="",0)</f>
        <v>0</v>
      </c>
      <c r="D141" s="89">
        <f>IF(DataCollect[[#This Row],[Compliance]]="Yes",0.75,0)</f>
        <v>0</v>
      </c>
      <c r="E141" s="89">
        <f>IF(DataCollect[[#This Row],[Concerns]]="Yes",0.75,0)</f>
        <v>0</v>
      </c>
      <c r="F141" s="89">
        <f t="shared" si="4"/>
        <v>1</v>
      </c>
      <c r="G141" s="89" cm="1">
        <f t="array" ref="G141">_xlfn.IFS(ConProb[[#This Row],[Life Expect]]="0", 1.5, AND(ConProb[[#This Row],[Life Expect]]&lt;(LifeExpect[[#This Row],[NORMAL]]*(1/3)), ConProb[[#This Row],[Life Expect]]&gt;0), 0.75, ConProb[[#This Row],[Life Expect]]=(LifeExpect[[#This Row],[NORMAL]]*(1/3)), 0.75, ConProb[[#This Row],[Life Expect]]&gt;(LifeExpect[[#This Row],[NORMAL]]*(1/3)), 0)</f>
        <v>0</v>
      </c>
      <c r="H141" s="89" cm="1">
        <f t="array" ref="H141">_xlfn.IFS(DataCollect[[#This Row],[Capacity]]="Above",1, DataCollect[[#This Row],[Capacity]]="At",0.25, DataCollect[[#This Row],[Capacity]]="Below",0, DataCollect[[#This Row],[Capacity]]="",0)</f>
        <v>0</v>
      </c>
      <c r="I141" s="89">
        <f>IF(DataCollect[[#This Row],[Poor Reliability]]="Yes",1.5,0)</f>
        <v>0</v>
      </c>
      <c r="J141" s="89">
        <f t="shared" si="5"/>
        <v>1</v>
      </c>
    </row>
    <row r="142" spans="1:10" x14ac:dyDescent="0.25">
      <c r="A142" s="116" t="str">
        <f>IF(Results[[#This Row],[Life Expectancy]]=0,"0",Results[[#This Row],[Life Expectancy]])</f>
        <v/>
      </c>
      <c r="B142" s="89">
        <f>IF(DataCollect[[#This Row],[Back-Ups]]="No",1.5,0)</f>
        <v>0</v>
      </c>
      <c r="C142" s="89" cm="1">
        <f t="array" ref="C142">_xlfn.IFS(DataCollect[[#This Row],[Importance]]="0%-25%",0, DataCollect[[#This Row],[Importance]]="26%-50%",0.5, DataCollect[[#This Row],[Importance]]="51%-75%",0.75, DataCollect[[#This Row],[Importance]]="76%-100%",1, DataCollect[[#This Row],[Importance]]="",0)</f>
        <v>0</v>
      </c>
      <c r="D142" s="89">
        <f>IF(DataCollect[[#This Row],[Compliance]]="Yes",0.75,0)</f>
        <v>0</v>
      </c>
      <c r="E142" s="89">
        <f>IF(DataCollect[[#This Row],[Concerns]]="Yes",0.75,0)</f>
        <v>0</v>
      </c>
      <c r="F142" s="89">
        <f t="shared" si="4"/>
        <v>1</v>
      </c>
      <c r="G142" s="89" cm="1">
        <f t="array" ref="G142">_xlfn.IFS(ConProb[[#This Row],[Life Expect]]="0", 1.5, AND(ConProb[[#This Row],[Life Expect]]&lt;(LifeExpect[[#This Row],[NORMAL]]*(1/3)), ConProb[[#This Row],[Life Expect]]&gt;0), 0.75, ConProb[[#This Row],[Life Expect]]=(LifeExpect[[#This Row],[NORMAL]]*(1/3)), 0.75, ConProb[[#This Row],[Life Expect]]&gt;(LifeExpect[[#This Row],[NORMAL]]*(1/3)), 0)</f>
        <v>0</v>
      </c>
      <c r="H142" s="89" cm="1">
        <f t="array" ref="H142">_xlfn.IFS(DataCollect[[#This Row],[Capacity]]="Above",1, DataCollect[[#This Row],[Capacity]]="At",0.25, DataCollect[[#This Row],[Capacity]]="Below",0, DataCollect[[#This Row],[Capacity]]="",0)</f>
        <v>0</v>
      </c>
      <c r="I142" s="89">
        <f>IF(DataCollect[[#This Row],[Poor Reliability]]="Yes",1.5,0)</f>
        <v>0</v>
      </c>
      <c r="J142" s="89">
        <f t="shared" si="5"/>
        <v>1</v>
      </c>
    </row>
    <row r="143" spans="1:10" x14ac:dyDescent="0.25">
      <c r="A143" s="116" t="str">
        <f>IF(Results[[#This Row],[Life Expectancy]]=0,"0",Results[[#This Row],[Life Expectancy]])</f>
        <v/>
      </c>
      <c r="B143" s="89">
        <f>IF(DataCollect[[#This Row],[Back-Ups]]="No",1.5,0)</f>
        <v>0</v>
      </c>
      <c r="C143" s="89" cm="1">
        <f t="array" ref="C143">_xlfn.IFS(DataCollect[[#This Row],[Importance]]="0%-25%",0, DataCollect[[#This Row],[Importance]]="26%-50%",0.5, DataCollect[[#This Row],[Importance]]="51%-75%",0.75, DataCollect[[#This Row],[Importance]]="76%-100%",1, DataCollect[[#This Row],[Importance]]="",0)</f>
        <v>0</v>
      </c>
      <c r="D143" s="89">
        <f>IF(DataCollect[[#This Row],[Compliance]]="Yes",0.75,0)</f>
        <v>0</v>
      </c>
      <c r="E143" s="89">
        <f>IF(DataCollect[[#This Row],[Concerns]]="Yes",0.75,0)</f>
        <v>0</v>
      </c>
      <c r="F143" s="89">
        <f t="shared" si="4"/>
        <v>1</v>
      </c>
      <c r="G143" s="89" cm="1">
        <f t="array" ref="G143">_xlfn.IFS(ConProb[[#This Row],[Life Expect]]="0", 1.5, AND(ConProb[[#This Row],[Life Expect]]&lt;(LifeExpect[[#This Row],[NORMAL]]*(1/3)), ConProb[[#This Row],[Life Expect]]&gt;0), 0.75, ConProb[[#This Row],[Life Expect]]=(LifeExpect[[#This Row],[NORMAL]]*(1/3)), 0.75, ConProb[[#This Row],[Life Expect]]&gt;(LifeExpect[[#This Row],[NORMAL]]*(1/3)), 0)</f>
        <v>0</v>
      </c>
      <c r="H143" s="89" cm="1">
        <f t="array" ref="H143">_xlfn.IFS(DataCollect[[#This Row],[Capacity]]="Above",1, DataCollect[[#This Row],[Capacity]]="At",0.25, DataCollect[[#This Row],[Capacity]]="Below",0, DataCollect[[#This Row],[Capacity]]="",0)</f>
        <v>0</v>
      </c>
      <c r="I143" s="89">
        <f>IF(DataCollect[[#This Row],[Poor Reliability]]="Yes",1.5,0)</f>
        <v>0</v>
      </c>
      <c r="J143" s="89">
        <f t="shared" si="5"/>
        <v>1</v>
      </c>
    </row>
    <row r="144" spans="1:10" x14ac:dyDescent="0.25">
      <c r="A144" s="116" t="str">
        <f>IF(Results[[#This Row],[Life Expectancy]]=0,"0",Results[[#This Row],[Life Expectancy]])</f>
        <v/>
      </c>
      <c r="B144" s="89">
        <f>IF(DataCollect[[#This Row],[Back-Ups]]="No",1.5,0)</f>
        <v>0</v>
      </c>
      <c r="C144" s="89" cm="1">
        <f t="array" ref="C144">_xlfn.IFS(DataCollect[[#This Row],[Importance]]="0%-25%",0, DataCollect[[#This Row],[Importance]]="26%-50%",0.5, DataCollect[[#This Row],[Importance]]="51%-75%",0.75, DataCollect[[#This Row],[Importance]]="76%-100%",1, DataCollect[[#This Row],[Importance]]="",0)</f>
        <v>0</v>
      </c>
      <c r="D144" s="89">
        <f>IF(DataCollect[[#This Row],[Compliance]]="Yes",0.75,0)</f>
        <v>0</v>
      </c>
      <c r="E144" s="89">
        <f>IF(DataCollect[[#This Row],[Concerns]]="Yes",0.75,0)</f>
        <v>0</v>
      </c>
      <c r="F144" s="89">
        <f t="shared" si="4"/>
        <v>1</v>
      </c>
      <c r="G144" s="89" cm="1">
        <f t="array" ref="G144">_xlfn.IFS(ConProb[[#This Row],[Life Expect]]="0", 1.5, AND(ConProb[[#This Row],[Life Expect]]&lt;(LifeExpect[[#This Row],[NORMAL]]*(1/3)), ConProb[[#This Row],[Life Expect]]&gt;0), 0.75, ConProb[[#This Row],[Life Expect]]=(LifeExpect[[#This Row],[NORMAL]]*(1/3)), 0.75, ConProb[[#This Row],[Life Expect]]&gt;(LifeExpect[[#This Row],[NORMAL]]*(1/3)), 0)</f>
        <v>0</v>
      </c>
      <c r="H144" s="89" cm="1">
        <f t="array" ref="H144">_xlfn.IFS(DataCollect[[#This Row],[Capacity]]="Above",1, DataCollect[[#This Row],[Capacity]]="At",0.25, DataCollect[[#This Row],[Capacity]]="Below",0, DataCollect[[#This Row],[Capacity]]="",0)</f>
        <v>0</v>
      </c>
      <c r="I144" s="89">
        <f>IF(DataCollect[[#This Row],[Poor Reliability]]="Yes",1.5,0)</f>
        <v>0</v>
      </c>
      <c r="J144" s="89">
        <f t="shared" si="5"/>
        <v>1</v>
      </c>
    </row>
    <row r="145" spans="1:10" x14ac:dyDescent="0.25">
      <c r="A145" s="116" t="str">
        <f>IF(Results[[#This Row],[Life Expectancy]]=0,"0",Results[[#This Row],[Life Expectancy]])</f>
        <v/>
      </c>
      <c r="B145" s="89">
        <f>IF(DataCollect[[#This Row],[Back-Ups]]="No",1.5,0)</f>
        <v>0</v>
      </c>
      <c r="C145" s="89" cm="1">
        <f t="array" ref="C145">_xlfn.IFS(DataCollect[[#This Row],[Importance]]="0%-25%",0, DataCollect[[#This Row],[Importance]]="26%-50%",0.5, DataCollect[[#This Row],[Importance]]="51%-75%",0.75, DataCollect[[#This Row],[Importance]]="76%-100%",1, DataCollect[[#This Row],[Importance]]="",0)</f>
        <v>0</v>
      </c>
      <c r="D145" s="89">
        <f>IF(DataCollect[[#This Row],[Compliance]]="Yes",0.75,0)</f>
        <v>0</v>
      </c>
      <c r="E145" s="89">
        <f>IF(DataCollect[[#This Row],[Concerns]]="Yes",0.75,0)</f>
        <v>0</v>
      </c>
      <c r="F145" s="89">
        <f t="shared" si="4"/>
        <v>1</v>
      </c>
      <c r="G145" s="89" cm="1">
        <f t="array" ref="G145">_xlfn.IFS(ConProb[[#This Row],[Life Expect]]="0", 1.5, AND(ConProb[[#This Row],[Life Expect]]&lt;(LifeExpect[[#This Row],[NORMAL]]*(1/3)), ConProb[[#This Row],[Life Expect]]&gt;0), 0.75, ConProb[[#This Row],[Life Expect]]=(LifeExpect[[#This Row],[NORMAL]]*(1/3)), 0.75, ConProb[[#This Row],[Life Expect]]&gt;(LifeExpect[[#This Row],[NORMAL]]*(1/3)), 0)</f>
        <v>0</v>
      </c>
      <c r="H145" s="89" cm="1">
        <f t="array" ref="H145">_xlfn.IFS(DataCollect[[#This Row],[Capacity]]="Above",1, DataCollect[[#This Row],[Capacity]]="At",0.25, DataCollect[[#This Row],[Capacity]]="Below",0, DataCollect[[#This Row],[Capacity]]="",0)</f>
        <v>0</v>
      </c>
      <c r="I145" s="89">
        <f>IF(DataCollect[[#This Row],[Poor Reliability]]="Yes",1.5,0)</f>
        <v>0</v>
      </c>
      <c r="J145" s="89">
        <f t="shared" si="5"/>
        <v>1</v>
      </c>
    </row>
    <row r="146" spans="1:10" x14ac:dyDescent="0.25">
      <c r="A146" s="116" t="str">
        <f>IF(Results[[#This Row],[Life Expectancy]]=0,"0",Results[[#This Row],[Life Expectancy]])</f>
        <v/>
      </c>
      <c r="B146" s="89">
        <f>IF(DataCollect[[#This Row],[Back-Ups]]="No",1.5,0)</f>
        <v>0</v>
      </c>
      <c r="C146" s="89" cm="1">
        <f t="array" ref="C146">_xlfn.IFS(DataCollect[[#This Row],[Importance]]="0%-25%",0, DataCollect[[#This Row],[Importance]]="26%-50%",0.5, DataCollect[[#This Row],[Importance]]="51%-75%",0.75, DataCollect[[#This Row],[Importance]]="76%-100%",1, DataCollect[[#This Row],[Importance]]="",0)</f>
        <v>0</v>
      </c>
      <c r="D146" s="89">
        <f>IF(DataCollect[[#This Row],[Compliance]]="Yes",0.75,0)</f>
        <v>0</v>
      </c>
      <c r="E146" s="89">
        <f>IF(DataCollect[[#This Row],[Concerns]]="Yes",0.75,0)</f>
        <v>0</v>
      </c>
      <c r="F146" s="89">
        <f t="shared" si="4"/>
        <v>1</v>
      </c>
      <c r="G146" s="89" cm="1">
        <f t="array" ref="G146">_xlfn.IFS(ConProb[[#This Row],[Life Expect]]="0", 1.5, AND(ConProb[[#This Row],[Life Expect]]&lt;(LifeExpect[[#This Row],[NORMAL]]*(1/3)), ConProb[[#This Row],[Life Expect]]&gt;0), 0.75, ConProb[[#This Row],[Life Expect]]=(LifeExpect[[#This Row],[NORMAL]]*(1/3)), 0.75, ConProb[[#This Row],[Life Expect]]&gt;(LifeExpect[[#This Row],[NORMAL]]*(1/3)), 0)</f>
        <v>0</v>
      </c>
      <c r="H146" s="89" cm="1">
        <f t="array" ref="H146">_xlfn.IFS(DataCollect[[#This Row],[Capacity]]="Above",1, DataCollect[[#This Row],[Capacity]]="At",0.25, DataCollect[[#This Row],[Capacity]]="Below",0, DataCollect[[#This Row],[Capacity]]="",0)</f>
        <v>0</v>
      </c>
      <c r="I146" s="89">
        <f>IF(DataCollect[[#This Row],[Poor Reliability]]="Yes",1.5,0)</f>
        <v>0</v>
      </c>
      <c r="J146" s="89">
        <f t="shared" si="5"/>
        <v>1</v>
      </c>
    </row>
    <row r="147" spans="1:10" x14ac:dyDescent="0.25">
      <c r="A147" s="116" t="str">
        <f>IF(Results[[#This Row],[Life Expectancy]]=0,"0",Results[[#This Row],[Life Expectancy]])</f>
        <v/>
      </c>
      <c r="B147" s="89">
        <f>IF(DataCollect[[#This Row],[Back-Ups]]="No",1.5,0)</f>
        <v>0</v>
      </c>
      <c r="C147" s="89" cm="1">
        <f t="array" ref="C147">_xlfn.IFS(DataCollect[[#This Row],[Importance]]="0%-25%",0, DataCollect[[#This Row],[Importance]]="26%-50%",0.5, DataCollect[[#This Row],[Importance]]="51%-75%",0.75, DataCollect[[#This Row],[Importance]]="76%-100%",1, DataCollect[[#This Row],[Importance]]="",0)</f>
        <v>0</v>
      </c>
      <c r="D147" s="89">
        <f>IF(DataCollect[[#This Row],[Compliance]]="Yes",0.75,0)</f>
        <v>0</v>
      </c>
      <c r="E147" s="89">
        <f>IF(DataCollect[[#This Row],[Concerns]]="Yes",0.75,0)</f>
        <v>0</v>
      </c>
      <c r="F147" s="89">
        <f t="shared" si="4"/>
        <v>1</v>
      </c>
      <c r="G147" s="89" cm="1">
        <f t="array" ref="G147">_xlfn.IFS(ConProb[[#This Row],[Life Expect]]="0", 1.5, AND(ConProb[[#This Row],[Life Expect]]&lt;(LifeExpect[[#This Row],[NORMAL]]*(1/3)), ConProb[[#This Row],[Life Expect]]&gt;0), 0.75, ConProb[[#This Row],[Life Expect]]=(LifeExpect[[#This Row],[NORMAL]]*(1/3)), 0.75, ConProb[[#This Row],[Life Expect]]&gt;(LifeExpect[[#This Row],[NORMAL]]*(1/3)), 0)</f>
        <v>0</v>
      </c>
      <c r="H147" s="89" cm="1">
        <f t="array" ref="H147">_xlfn.IFS(DataCollect[[#This Row],[Capacity]]="Above",1, DataCollect[[#This Row],[Capacity]]="At",0.25, DataCollect[[#This Row],[Capacity]]="Below",0, DataCollect[[#This Row],[Capacity]]="",0)</f>
        <v>0</v>
      </c>
      <c r="I147" s="89">
        <f>IF(DataCollect[[#This Row],[Poor Reliability]]="Yes",1.5,0)</f>
        <v>0</v>
      </c>
      <c r="J147" s="89">
        <f t="shared" si="5"/>
        <v>1</v>
      </c>
    </row>
    <row r="148" spans="1:10" x14ac:dyDescent="0.25">
      <c r="A148" s="116" t="str">
        <f>IF(Results[[#This Row],[Life Expectancy]]=0,"0",Results[[#This Row],[Life Expectancy]])</f>
        <v/>
      </c>
      <c r="B148" s="89">
        <f>IF(DataCollect[[#This Row],[Back-Ups]]="No",1.5,0)</f>
        <v>0</v>
      </c>
      <c r="C148" s="89" cm="1">
        <f t="array" ref="C148">_xlfn.IFS(DataCollect[[#This Row],[Importance]]="0%-25%",0, DataCollect[[#This Row],[Importance]]="26%-50%",0.5, DataCollect[[#This Row],[Importance]]="51%-75%",0.75, DataCollect[[#This Row],[Importance]]="76%-100%",1, DataCollect[[#This Row],[Importance]]="",0)</f>
        <v>0</v>
      </c>
      <c r="D148" s="89">
        <f>IF(DataCollect[[#This Row],[Compliance]]="Yes",0.75,0)</f>
        <v>0</v>
      </c>
      <c r="E148" s="89">
        <f>IF(DataCollect[[#This Row],[Concerns]]="Yes",0.75,0)</f>
        <v>0</v>
      </c>
      <c r="F148" s="89">
        <f t="shared" si="4"/>
        <v>1</v>
      </c>
      <c r="G148" s="89" cm="1">
        <f t="array" ref="G148">_xlfn.IFS(ConProb[[#This Row],[Life Expect]]="0", 1.5, AND(ConProb[[#This Row],[Life Expect]]&lt;(LifeExpect[[#This Row],[NORMAL]]*(1/3)), ConProb[[#This Row],[Life Expect]]&gt;0), 0.75, ConProb[[#This Row],[Life Expect]]=(LifeExpect[[#This Row],[NORMAL]]*(1/3)), 0.75, ConProb[[#This Row],[Life Expect]]&gt;(LifeExpect[[#This Row],[NORMAL]]*(1/3)), 0)</f>
        <v>0</v>
      </c>
      <c r="H148" s="89" cm="1">
        <f t="array" ref="H148">_xlfn.IFS(DataCollect[[#This Row],[Capacity]]="Above",1, DataCollect[[#This Row],[Capacity]]="At",0.25, DataCollect[[#This Row],[Capacity]]="Below",0, DataCollect[[#This Row],[Capacity]]="",0)</f>
        <v>0</v>
      </c>
      <c r="I148" s="89">
        <f>IF(DataCollect[[#This Row],[Poor Reliability]]="Yes",1.5,0)</f>
        <v>0</v>
      </c>
      <c r="J148" s="89">
        <f t="shared" si="5"/>
        <v>1</v>
      </c>
    </row>
    <row r="149" spans="1:10" x14ac:dyDescent="0.25">
      <c r="A149" s="116" t="str">
        <f>IF(Results[[#This Row],[Life Expectancy]]=0,"0",Results[[#This Row],[Life Expectancy]])</f>
        <v/>
      </c>
      <c r="B149" s="89">
        <f>IF(DataCollect[[#This Row],[Back-Ups]]="No",1.5,0)</f>
        <v>0</v>
      </c>
      <c r="C149" s="89" cm="1">
        <f t="array" ref="C149">_xlfn.IFS(DataCollect[[#This Row],[Importance]]="0%-25%",0, DataCollect[[#This Row],[Importance]]="26%-50%",0.5, DataCollect[[#This Row],[Importance]]="51%-75%",0.75, DataCollect[[#This Row],[Importance]]="76%-100%",1, DataCollect[[#This Row],[Importance]]="",0)</f>
        <v>0</v>
      </c>
      <c r="D149" s="89">
        <f>IF(DataCollect[[#This Row],[Compliance]]="Yes",0.75,0)</f>
        <v>0</v>
      </c>
      <c r="E149" s="89">
        <f>IF(DataCollect[[#This Row],[Concerns]]="Yes",0.75,0)</f>
        <v>0</v>
      </c>
      <c r="F149" s="89">
        <f t="shared" si="4"/>
        <v>1</v>
      </c>
      <c r="G149" s="89" cm="1">
        <f t="array" ref="G149">_xlfn.IFS(ConProb[[#This Row],[Life Expect]]="0", 1.5, AND(ConProb[[#This Row],[Life Expect]]&lt;(LifeExpect[[#This Row],[NORMAL]]*(1/3)), ConProb[[#This Row],[Life Expect]]&gt;0), 0.75, ConProb[[#This Row],[Life Expect]]=(LifeExpect[[#This Row],[NORMAL]]*(1/3)), 0.75, ConProb[[#This Row],[Life Expect]]&gt;(LifeExpect[[#This Row],[NORMAL]]*(1/3)), 0)</f>
        <v>0</v>
      </c>
      <c r="H149" s="89" cm="1">
        <f t="array" ref="H149">_xlfn.IFS(DataCollect[[#This Row],[Capacity]]="Above",1, DataCollect[[#This Row],[Capacity]]="At",0.25, DataCollect[[#This Row],[Capacity]]="Below",0, DataCollect[[#This Row],[Capacity]]="",0)</f>
        <v>0</v>
      </c>
      <c r="I149" s="89">
        <f>IF(DataCollect[[#This Row],[Poor Reliability]]="Yes",1.5,0)</f>
        <v>0</v>
      </c>
      <c r="J149" s="89">
        <f t="shared" si="5"/>
        <v>1</v>
      </c>
    </row>
    <row r="150" spans="1:10" x14ac:dyDescent="0.25">
      <c r="A150" s="116" t="str">
        <f>IF(Results[[#This Row],[Life Expectancy]]=0,"0",Results[[#This Row],[Life Expectancy]])</f>
        <v/>
      </c>
      <c r="B150" s="89">
        <f>IF(DataCollect[[#This Row],[Back-Ups]]="No",1.5,0)</f>
        <v>0</v>
      </c>
      <c r="C150" s="89" cm="1">
        <f t="array" ref="C150">_xlfn.IFS(DataCollect[[#This Row],[Importance]]="0%-25%",0, DataCollect[[#This Row],[Importance]]="26%-50%",0.5, DataCollect[[#This Row],[Importance]]="51%-75%",0.75, DataCollect[[#This Row],[Importance]]="76%-100%",1, DataCollect[[#This Row],[Importance]]="",0)</f>
        <v>0</v>
      </c>
      <c r="D150" s="89">
        <f>IF(DataCollect[[#This Row],[Compliance]]="Yes",0.75,0)</f>
        <v>0</v>
      </c>
      <c r="E150" s="89">
        <f>IF(DataCollect[[#This Row],[Concerns]]="Yes",0.75,0)</f>
        <v>0</v>
      </c>
      <c r="F150" s="89">
        <f t="shared" si="4"/>
        <v>1</v>
      </c>
      <c r="G150" s="89" cm="1">
        <f t="array" ref="G150">_xlfn.IFS(ConProb[[#This Row],[Life Expect]]="0", 1.5, AND(ConProb[[#This Row],[Life Expect]]&lt;(LifeExpect[[#This Row],[NORMAL]]*(1/3)), ConProb[[#This Row],[Life Expect]]&gt;0), 0.75, ConProb[[#This Row],[Life Expect]]=(LifeExpect[[#This Row],[NORMAL]]*(1/3)), 0.75, ConProb[[#This Row],[Life Expect]]&gt;(LifeExpect[[#This Row],[NORMAL]]*(1/3)), 0)</f>
        <v>0</v>
      </c>
      <c r="H150" s="89" cm="1">
        <f t="array" ref="H150">_xlfn.IFS(DataCollect[[#This Row],[Capacity]]="Above",1, DataCollect[[#This Row],[Capacity]]="At",0.25, DataCollect[[#This Row],[Capacity]]="Below",0, DataCollect[[#This Row],[Capacity]]="",0)</f>
        <v>0</v>
      </c>
      <c r="I150" s="89">
        <f>IF(DataCollect[[#This Row],[Poor Reliability]]="Yes",1.5,0)</f>
        <v>0</v>
      </c>
      <c r="J150" s="89">
        <f t="shared" si="5"/>
        <v>1</v>
      </c>
    </row>
    <row r="151" spans="1:10" x14ac:dyDescent="0.25">
      <c r="A151" s="116" t="str">
        <f>IF(Results[[#This Row],[Life Expectancy]]=0,"0",Results[[#This Row],[Life Expectancy]])</f>
        <v/>
      </c>
      <c r="B151" s="89">
        <f>IF(DataCollect[[#This Row],[Back-Ups]]="No",1.5,0)</f>
        <v>0</v>
      </c>
      <c r="C151" s="89" cm="1">
        <f t="array" ref="C151">_xlfn.IFS(DataCollect[[#This Row],[Importance]]="0%-25%",0, DataCollect[[#This Row],[Importance]]="26%-50%",0.5, DataCollect[[#This Row],[Importance]]="51%-75%",0.75, DataCollect[[#This Row],[Importance]]="76%-100%",1, DataCollect[[#This Row],[Importance]]="",0)</f>
        <v>0</v>
      </c>
      <c r="D151" s="89">
        <f>IF(DataCollect[[#This Row],[Compliance]]="Yes",0.75,0)</f>
        <v>0</v>
      </c>
      <c r="E151" s="89">
        <f>IF(DataCollect[[#This Row],[Concerns]]="Yes",0.75,0)</f>
        <v>0</v>
      </c>
      <c r="F151" s="89">
        <f t="shared" si="4"/>
        <v>1</v>
      </c>
      <c r="G151" s="89" cm="1">
        <f t="array" ref="G151">_xlfn.IFS(ConProb[[#This Row],[Life Expect]]="0", 1.5, AND(ConProb[[#This Row],[Life Expect]]&lt;(LifeExpect[[#This Row],[NORMAL]]*(1/3)), ConProb[[#This Row],[Life Expect]]&gt;0), 0.75, ConProb[[#This Row],[Life Expect]]=(LifeExpect[[#This Row],[NORMAL]]*(1/3)), 0.75, ConProb[[#This Row],[Life Expect]]&gt;(LifeExpect[[#This Row],[NORMAL]]*(1/3)), 0)</f>
        <v>0</v>
      </c>
      <c r="H151" s="89" cm="1">
        <f t="array" ref="H151">_xlfn.IFS(DataCollect[[#This Row],[Capacity]]="Above",1, DataCollect[[#This Row],[Capacity]]="At",0.25, DataCollect[[#This Row],[Capacity]]="Below",0, DataCollect[[#This Row],[Capacity]]="",0)</f>
        <v>0</v>
      </c>
      <c r="I151" s="89">
        <f>IF(DataCollect[[#This Row],[Poor Reliability]]="Yes",1.5,0)</f>
        <v>0</v>
      </c>
      <c r="J151" s="89">
        <f t="shared" si="5"/>
        <v>1</v>
      </c>
    </row>
    <row r="152" spans="1:10" x14ac:dyDescent="0.25">
      <c r="A152" s="116" t="str">
        <f>IF(Results[[#This Row],[Life Expectancy]]=0,"0",Results[[#This Row],[Life Expectancy]])</f>
        <v/>
      </c>
      <c r="B152" s="89">
        <f>IF(DataCollect[[#This Row],[Back-Ups]]="No",1.5,0)</f>
        <v>0</v>
      </c>
      <c r="C152" s="89" cm="1">
        <f t="array" ref="C152">_xlfn.IFS(DataCollect[[#This Row],[Importance]]="0%-25%",0, DataCollect[[#This Row],[Importance]]="26%-50%",0.5, DataCollect[[#This Row],[Importance]]="51%-75%",0.75, DataCollect[[#This Row],[Importance]]="76%-100%",1, DataCollect[[#This Row],[Importance]]="",0)</f>
        <v>0</v>
      </c>
      <c r="D152" s="89">
        <f>IF(DataCollect[[#This Row],[Compliance]]="Yes",0.75,0)</f>
        <v>0</v>
      </c>
      <c r="E152" s="89">
        <f>IF(DataCollect[[#This Row],[Concerns]]="Yes",0.75,0)</f>
        <v>0</v>
      </c>
      <c r="F152" s="89">
        <f t="shared" si="4"/>
        <v>1</v>
      </c>
      <c r="G152" s="89" cm="1">
        <f t="array" ref="G152">_xlfn.IFS(ConProb[[#This Row],[Life Expect]]="0", 1.5, AND(ConProb[[#This Row],[Life Expect]]&lt;(LifeExpect[[#This Row],[NORMAL]]*(1/3)), ConProb[[#This Row],[Life Expect]]&gt;0), 0.75, ConProb[[#This Row],[Life Expect]]=(LifeExpect[[#This Row],[NORMAL]]*(1/3)), 0.75, ConProb[[#This Row],[Life Expect]]&gt;(LifeExpect[[#This Row],[NORMAL]]*(1/3)), 0)</f>
        <v>0</v>
      </c>
      <c r="H152" s="89" cm="1">
        <f t="array" ref="H152">_xlfn.IFS(DataCollect[[#This Row],[Capacity]]="Above",1, DataCollect[[#This Row],[Capacity]]="At",0.25, DataCollect[[#This Row],[Capacity]]="Below",0, DataCollect[[#This Row],[Capacity]]="",0)</f>
        <v>0</v>
      </c>
      <c r="I152" s="89">
        <f>IF(DataCollect[[#This Row],[Poor Reliability]]="Yes",1.5,0)</f>
        <v>0</v>
      </c>
      <c r="J152" s="89">
        <f t="shared" si="5"/>
        <v>1</v>
      </c>
    </row>
    <row r="153" spans="1:10" x14ac:dyDescent="0.25">
      <c r="A153" s="116" t="str">
        <f>IF(Results[[#This Row],[Life Expectancy]]=0,"0",Results[[#This Row],[Life Expectancy]])</f>
        <v/>
      </c>
      <c r="B153" s="89">
        <f>IF(DataCollect[[#This Row],[Back-Ups]]="No",1.5,0)</f>
        <v>0</v>
      </c>
      <c r="C153" s="89" cm="1">
        <f t="array" ref="C153">_xlfn.IFS(DataCollect[[#This Row],[Importance]]="0%-25%",0, DataCollect[[#This Row],[Importance]]="26%-50%",0.5, DataCollect[[#This Row],[Importance]]="51%-75%",0.75, DataCollect[[#This Row],[Importance]]="76%-100%",1, DataCollect[[#This Row],[Importance]]="",0)</f>
        <v>0</v>
      </c>
      <c r="D153" s="89">
        <f>IF(DataCollect[[#This Row],[Compliance]]="Yes",0.75,0)</f>
        <v>0</v>
      </c>
      <c r="E153" s="89">
        <f>IF(DataCollect[[#This Row],[Concerns]]="Yes",0.75,0)</f>
        <v>0</v>
      </c>
      <c r="F153" s="89">
        <f t="shared" si="4"/>
        <v>1</v>
      </c>
      <c r="G153" s="89" cm="1">
        <f t="array" ref="G153">_xlfn.IFS(ConProb[[#This Row],[Life Expect]]="0", 1.5, AND(ConProb[[#This Row],[Life Expect]]&lt;(LifeExpect[[#This Row],[NORMAL]]*(1/3)), ConProb[[#This Row],[Life Expect]]&gt;0), 0.75, ConProb[[#This Row],[Life Expect]]=(LifeExpect[[#This Row],[NORMAL]]*(1/3)), 0.75, ConProb[[#This Row],[Life Expect]]&gt;(LifeExpect[[#This Row],[NORMAL]]*(1/3)), 0)</f>
        <v>0</v>
      </c>
      <c r="H153" s="89" cm="1">
        <f t="array" ref="H153">_xlfn.IFS(DataCollect[[#This Row],[Capacity]]="Above",1, DataCollect[[#This Row],[Capacity]]="At",0.25, DataCollect[[#This Row],[Capacity]]="Below",0, DataCollect[[#This Row],[Capacity]]="",0)</f>
        <v>0</v>
      </c>
      <c r="I153" s="89">
        <f>IF(DataCollect[[#This Row],[Poor Reliability]]="Yes",1.5,0)</f>
        <v>0</v>
      </c>
      <c r="J153" s="89">
        <f t="shared" si="5"/>
        <v>1</v>
      </c>
    </row>
    <row r="154" spans="1:10" x14ac:dyDescent="0.25">
      <c r="A154" s="116" t="str">
        <f>IF(Results[[#This Row],[Life Expectancy]]=0,"0",Results[[#This Row],[Life Expectancy]])</f>
        <v/>
      </c>
      <c r="B154" s="89">
        <f>IF(DataCollect[[#This Row],[Back-Ups]]="No",1.5,0)</f>
        <v>0</v>
      </c>
      <c r="C154" s="89" cm="1">
        <f t="array" ref="C154">_xlfn.IFS(DataCollect[[#This Row],[Importance]]="0%-25%",0, DataCollect[[#This Row],[Importance]]="26%-50%",0.5, DataCollect[[#This Row],[Importance]]="51%-75%",0.75, DataCollect[[#This Row],[Importance]]="76%-100%",1, DataCollect[[#This Row],[Importance]]="",0)</f>
        <v>0</v>
      </c>
      <c r="D154" s="89">
        <f>IF(DataCollect[[#This Row],[Compliance]]="Yes",0.75,0)</f>
        <v>0</v>
      </c>
      <c r="E154" s="89">
        <f>IF(DataCollect[[#This Row],[Concerns]]="Yes",0.75,0)</f>
        <v>0</v>
      </c>
      <c r="F154" s="89">
        <f t="shared" si="4"/>
        <v>1</v>
      </c>
      <c r="G154" s="89" cm="1">
        <f t="array" ref="G154">_xlfn.IFS(ConProb[[#This Row],[Life Expect]]="0", 1.5, AND(ConProb[[#This Row],[Life Expect]]&lt;(LifeExpect[[#This Row],[NORMAL]]*(1/3)), ConProb[[#This Row],[Life Expect]]&gt;0), 0.75, ConProb[[#This Row],[Life Expect]]=(LifeExpect[[#This Row],[NORMAL]]*(1/3)), 0.75, ConProb[[#This Row],[Life Expect]]&gt;(LifeExpect[[#This Row],[NORMAL]]*(1/3)), 0)</f>
        <v>0</v>
      </c>
      <c r="H154" s="89" cm="1">
        <f t="array" ref="H154">_xlfn.IFS(DataCollect[[#This Row],[Capacity]]="Above",1, DataCollect[[#This Row],[Capacity]]="At",0.25, DataCollect[[#This Row],[Capacity]]="Below",0, DataCollect[[#This Row],[Capacity]]="",0)</f>
        <v>0</v>
      </c>
      <c r="I154" s="89">
        <f>IF(DataCollect[[#This Row],[Poor Reliability]]="Yes",1.5,0)</f>
        <v>0</v>
      </c>
      <c r="J154" s="89">
        <f t="shared" si="5"/>
        <v>1</v>
      </c>
    </row>
    <row r="155" spans="1:10" x14ac:dyDescent="0.25">
      <c r="A155" s="116" t="str">
        <f>IF(Results[[#This Row],[Life Expectancy]]=0,"0",Results[[#This Row],[Life Expectancy]])</f>
        <v/>
      </c>
      <c r="B155" s="89">
        <f>IF(DataCollect[[#This Row],[Back-Ups]]="No",1.5,0)</f>
        <v>0</v>
      </c>
      <c r="C155" s="89" cm="1">
        <f t="array" ref="C155">_xlfn.IFS(DataCollect[[#This Row],[Importance]]="0%-25%",0, DataCollect[[#This Row],[Importance]]="26%-50%",0.5, DataCollect[[#This Row],[Importance]]="51%-75%",0.75, DataCollect[[#This Row],[Importance]]="76%-100%",1, DataCollect[[#This Row],[Importance]]="",0)</f>
        <v>0</v>
      </c>
      <c r="D155" s="89">
        <f>IF(DataCollect[[#This Row],[Compliance]]="Yes",0.75,0)</f>
        <v>0</v>
      </c>
      <c r="E155" s="89">
        <f>IF(DataCollect[[#This Row],[Concerns]]="Yes",0.75,0)</f>
        <v>0</v>
      </c>
      <c r="F155" s="89">
        <f t="shared" si="4"/>
        <v>1</v>
      </c>
      <c r="G155" s="89" cm="1">
        <f t="array" ref="G155">_xlfn.IFS(ConProb[[#This Row],[Life Expect]]="0", 1.5, AND(ConProb[[#This Row],[Life Expect]]&lt;(LifeExpect[[#This Row],[NORMAL]]*(1/3)), ConProb[[#This Row],[Life Expect]]&gt;0), 0.75, ConProb[[#This Row],[Life Expect]]=(LifeExpect[[#This Row],[NORMAL]]*(1/3)), 0.75, ConProb[[#This Row],[Life Expect]]&gt;(LifeExpect[[#This Row],[NORMAL]]*(1/3)), 0)</f>
        <v>0</v>
      </c>
      <c r="H155" s="89" cm="1">
        <f t="array" ref="H155">_xlfn.IFS(DataCollect[[#This Row],[Capacity]]="Above",1, DataCollect[[#This Row],[Capacity]]="At",0.25, DataCollect[[#This Row],[Capacity]]="Below",0, DataCollect[[#This Row],[Capacity]]="",0)</f>
        <v>0</v>
      </c>
      <c r="I155" s="89">
        <f>IF(DataCollect[[#This Row],[Poor Reliability]]="Yes",1.5,0)</f>
        <v>0</v>
      </c>
      <c r="J155" s="89">
        <f t="shared" si="5"/>
        <v>1</v>
      </c>
    </row>
    <row r="156" spans="1:10" x14ac:dyDescent="0.25">
      <c r="A156" s="116" t="str">
        <f>IF(Results[[#This Row],[Life Expectancy]]=0,"0",Results[[#This Row],[Life Expectancy]])</f>
        <v/>
      </c>
      <c r="B156" s="89">
        <f>IF(DataCollect[[#This Row],[Back-Ups]]="No",1.5,0)</f>
        <v>0</v>
      </c>
      <c r="C156" s="89" cm="1">
        <f t="array" ref="C156">_xlfn.IFS(DataCollect[[#This Row],[Importance]]="0%-25%",0, DataCollect[[#This Row],[Importance]]="26%-50%",0.5, DataCollect[[#This Row],[Importance]]="51%-75%",0.75, DataCollect[[#This Row],[Importance]]="76%-100%",1, DataCollect[[#This Row],[Importance]]="",0)</f>
        <v>0</v>
      </c>
      <c r="D156" s="89">
        <f>IF(DataCollect[[#This Row],[Compliance]]="Yes",0.75,0)</f>
        <v>0</v>
      </c>
      <c r="E156" s="89">
        <f>IF(DataCollect[[#This Row],[Concerns]]="Yes",0.75,0)</f>
        <v>0</v>
      </c>
      <c r="F156" s="89">
        <f t="shared" si="4"/>
        <v>1</v>
      </c>
      <c r="G156" s="89" cm="1">
        <f t="array" ref="G156">_xlfn.IFS(ConProb[[#This Row],[Life Expect]]="0", 1.5, AND(ConProb[[#This Row],[Life Expect]]&lt;(LifeExpect[[#This Row],[NORMAL]]*(1/3)), ConProb[[#This Row],[Life Expect]]&gt;0), 0.75, ConProb[[#This Row],[Life Expect]]=(LifeExpect[[#This Row],[NORMAL]]*(1/3)), 0.75, ConProb[[#This Row],[Life Expect]]&gt;(LifeExpect[[#This Row],[NORMAL]]*(1/3)), 0)</f>
        <v>0</v>
      </c>
      <c r="H156" s="89" cm="1">
        <f t="array" ref="H156">_xlfn.IFS(DataCollect[[#This Row],[Capacity]]="Above",1, DataCollect[[#This Row],[Capacity]]="At",0.25, DataCollect[[#This Row],[Capacity]]="Below",0, DataCollect[[#This Row],[Capacity]]="",0)</f>
        <v>0</v>
      </c>
      <c r="I156" s="89">
        <f>IF(DataCollect[[#This Row],[Poor Reliability]]="Yes",1.5,0)</f>
        <v>0</v>
      </c>
      <c r="J156" s="89">
        <f t="shared" si="5"/>
        <v>1</v>
      </c>
    </row>
    <row r="157" spans="1:10" x14ac:dyDescent="0.25">
      <c r="A157" s="116" t="str">
        <f>IF(Results[[#This Row],[Life Expectancy]]=0,"0",Results[[#This Row],[Life Expectancy]])</f>
        <v/>
      </c>
      <c r="B157" s="89">
        <f>IF(DataCollect[[#This Row],[Back-Ups]]="No",1.5,0)</f>
        <v>0</v>
      </c>
      <c r="C157" s="89" cm="1">
        <f t="array" ref="C157">_xlfn.IFS(DataCollect[[#This Row],[Importance]]="0%-25%",0, DataCollect[[#This Row],[Importance]]="26%-50%",0.5, DataCollect[[#This Row],[Importance]]="51%-75%",0.75, DataCollect[[#This Row],[Importance]]="76%-100%",1, DataCollect[[#This Row],[Importance]]="",0)</f>
        <v>0</v>
      </c>
      <c r="D157" s="89">
        <f>IF(DataCollect[[#This Row],[Compliance]]="Yes",0.75,0)</f>
        <v>0</v>
      </c>
      <c r="E157" s="89">
        <f>IF(DataCollect[[#This Row],[Concerns]]="Yes",0.75,0)</f>
        <v>0</v>
      </c>
      <c r="F157" s="89">
        <f t="shared" si="4"/>
        <v>1</v>
      </c>
      <c r="G157" s="89" cm="1">
        <f t="array" ref="G157">_xlfn.IFS(ConProb[[#This Row],[Life Expect]]="0", 1.5, AND(ConProb[[#This Row],[Life Expect]]&lt;(LifeExpect[[#This Row],[NORMAL]]*(1/3)), ConProb[[#This Row],[Life Expect]]&gt;0), 0.75, ConProb[[#This Row],[Life Expect]]=(LifeExpect[[#This Row],[NORMAL]]*(1/3)), 0.75, ConProb[[#This Row],[Life Expect]]&gt;(LifeExpect[[#This Row],[NORMAL]]*(1/3)), 0)</f>
        <v>0</v>
      </c>
      <c r="H157" s="89" cm="1">
        <f t="array" ref="H157">_xlfn.IFS(DataCollect[[#This Row],[Capacity]]="Above",1, DataCollect[[#This Row],[Capacity]]="At",0.25, DataCollect[[#This Row],[Capacity]]="Below",0, DataCollect[[#This Row],[Capacity]]="",0)</f>
        <v>0</v>
      </c>
      <c r="I157" s="89">
        <f>IF(DataCollect[[#This Row],[Poor Reliability]]="Yes",1.5,0)</f>
        <v>0</v>
      </c>
      <c r="J157" s="89">
        <f t="shared" si="5"/>
        <v>1</v>
      </c>
    </row>
    <row r="158" spans="1:10" x14ac:dyDescent="0.25">
      <c r="A158" s="116" t="str">
        <f>IF(Results[[#This Row],[Life Expectancy]]=0,"0",Results[[#This Row],[Life Expectancy]])</f>
        <v/>
      </c>
      <c r="B158" s="89">
        <f>IF(DataCollect[[#This Row],[Back-Ups]]="No",1.5,0)</f>
        <v>0</v>
      </c>
      <c r="C158" s="89" cm="1">
        <f t="array" ref="C158">_xlfn.IFS(DataCollect[[#This Row],[Importance]]="0%-25%",0, DataCollect[[#This Row],[Importance]]="26%-50%",0.5, DataCollect[[#This Row],[Importance]]="51%-75%",0.75, DataCollect[[#This Row],[Importance]]="76%-100%",1, DataCollect[[#This Row],[Importance]]="",0)</f>
        <v>0</v>
      </c>
      <c r="D158" s="89">
        <f>IF(DataCollect[[#This Row],[Compliance]]="Yes",0.75,0)</f>
        <v>0</v>
      </c>
      <c r="E158" s="89">
        <f>IF(DataCollect[[#This Row],[Concerns]]="Yes",0.75,0)</f>
        <v>0</v>
      </c>
      <c r="F158" s="89">
        <f t="shared" si="4"/>
        <v>1</v>
      </c>
      <c r="G158" s="89" cm="1">
        <f t="array" ref="G158">_xlfn.IFS(ConProb[[#This Row],[Life Expect]]="0", 1.5, AND(ConProb[[#This Row],[Life Expect]]&lt;(LifeExpect[[#This Row],[NORMAL]]*(1/3)), ConProb[[#This Row],[Life Expect]]&gt;0), 0.75, ConProb[[#This Row],[Life Expect]]=(LifeExpect[[#This Row],[NORMAL]]*(1/3)), 0.75, ConProb[[#This Row],[Life Expect]]&gt;(LifeExpect[[#This Row],[NORMAL]]*(1/3)), 0)</f>
        <v>0</v>
      </c>
      <c r="H158" s="89" cm="1">
        <f t="array" ref="H158">_xlfn.IFS(DataCollect[[#This Row],[Capacity]]="Above",1, DataCollect[[#This Row],[Capacity]]="At",0.25, DataCollect[[#This Row],[Capacity]]="Below",0, DataCollect[[#This Row],[Capacity]]="",0)</f>
        <v>0</v>
      </c>
      <c r="I158" s="89">
        <f>IF(DataCollect[[#This Row],[Poor Reliability]]="Yes",1.5,0)</f>
        <v>0</v>
      </c>
      <c r="J158" s="89">
        <f t="shared" si="5"/>
        <v>1</v>
      </c>
    </row>
    <row r="159" spans="1:10" x14ac:dyDescent="0.25">
      <c r="A159" s="116" t="str">
        <f>IF(Results[[#This Row],[Life Expectancy]]=0,"0",Results[[#This Row],[Life Expectancy]])</f>
        <v/>
      </c>
      <c r="B159" s="89">
        <f>IF(DataCollect[[#This Row],[Back-Ups]]="No",1.5,0)</f>
        <v>0</v>
      </c>
      <c r="C159" s="89" cm="1">
        <f t="array" ref="C159">_xlfn.IFS(DataCollect[[#This Row],[Importance]]="0%-25%",0, DataCollect[[#This Row],[Importance]]="26%-50%",0.5, DataCollect[[#This Row],[Importance]]="51%-75%",0.75, DataCollect[[#This Row],[Importance]]="76%-100%",1, DataCollect[[#This Row],[Importance]]="",0)</f>
        <v>0</v>
      </c>
      <c r="D159" s="89">
        <f>IF(DataCollect[[#This Row],[Compliance]]="Yes",0.75,0)</f>
        <v>0</v>
      </c>
      <c r="E159" s="89">
        <f>IF(DataCollect[[#This Row],[Concerns]]="Yes",0.75,0)</f>
        <v>0</v>
      </c>
      <c r="F159" s="89">
        <f t="shared" si="4"/>
        <v>1</v>
      </c>
      <c r="G159" s="89" cm="1">
        <f t="array" ref="G159">_xlfn.IFS(ConProb[[#This Row],[Life Expect]]="0", 1.5, AND(ConProb[[#This Row],[Life Expect]]&lt;(LifeExpect[[#This Row],[NORMAL]]*(1/3)), ConProb[[#This Row],[Life Expect]]&gt;0), 0.75, ConProb[[#This Row],[Life Expect]]=(LifeExpect[[#This Row],[NORMAL]]*(1/3)), 0.75, ConProb[[#This Row],[Life Expect]]&gt;(LifeExpect[[#This Row],[NORMAL]]*(1/3)), 0)</f>
        <v>0</v>
      </c>
      <c r="H159" s="89" cm="1">
        <f t="array" ref="H159">_xlfn.IFS(DataCollect[[#This Row],[Capacity]]="Above",1, DataCollect[[#This Row],[Capacity]]="At",0.25, DataCollect[[#This Row],[Capacity]]="Below",0, DataCollect[[#This Row],[Capacity]]="",0)</f>
        <v>0</v>
      </c>
      <c r="I159" s="89">
        <f>IF(DataCollect[[#This Row],[Poor Reliability]]="Yes",1.5,0)</f>
        <v>0</v>
      </c>
      <c r="J159" s="89">
        <f t="shared" si="5"/>
        <v>1</v>
      </c>
    </row>
    <row r="160" spans="1:10" x14ac:dyDescent="0.25">
      <c r="A160" s="116" t="str">
        <f>IF(Results[[#This Row],[Life Expectancy]]=0,"0",Results[[#This Row],[Life Expectancy]])</f>
        <v/>
      </c>
      <c r="B160" s="89">
        <f>IF(DataCollect[[#This Row],[Back-Ups]]="No",1.5,0)</f>
        <v>0</v>
      </c>
      <c r="C160" s="89" cm="1">
        <f t="array" ref="C160">_xlfn.IFS(DataCollect[[#This Row],[Importance]]="0%-25%",0, DataCollect[[#This Row],[Importance]]="26%-50%",0.5, DataCollect[[#This Row],[Importance]]="51%-75%",0.75, DataCollect[[#This Row],[Importance]]="76%-100%",1, DataCollect[[#This Row],[Importance]]="",0)</f>
        <v>0</v>
      </c>
      <c r="D160" s="89">
        <f>IF(DataCollect[[#This Row],[Compliance]]="Yes",0.75,0)</f>
        <v>0</v>
      </c>
      <c r="E160" s="89">
        <f>IF(DataCollect[[#This Row],[Concerns]]="Yes",0.75,0)</f>
        <v>0</v>
      </c>
      <c r="F160" s="89">
        <f t="shared" si="4"/>
        <v>1</v>
      </c>
      <c r="G160" s="89" cm="1">
        <f t="array" ref="G160">_xlfn.IFS(ConProb[[#This Row],[Life Expect]]="0", 1.5, AND(ConProb[[#This Row],[Life Expect]]&lt;(LifeExpect[[#This Row],[NORMAL]]*(1/3)), ConProb[[#This Row],[Life Expect]]&gt;0), 0.75, ConProb[[#This Row],[Life Expect]]=(LifeExpect[[#This Row],[NORMAL]]*(1/3)), 0.75, ConProb[[#This Row],[Life Expect]]&gt;(LifeExpect[[#This Row],[NORMAL]]*(1/3)), 0)</f>
        <v>0</v>
      </c>
      <c r="H160" s="89" cm="1">
        <f t="array" ref="H160">_xlfn.IFS(DataCollect[[#This Row],[Capacity]]="Above",1, DataCollect[[#This Row],[Capacity]]="At",0.25, DataCollect[[#This Row],[Capacity]]="Below",0, DataCollect[[#This Row],[Capacity]]="",0)</f>
        <v>0</v>
      </c>
      <c r="I160" s="89">
        <f>IF(DataCollect[[#This Row],[Poor Reliability]]="Yes",1.5,0)</f>
        <v>0</v>
      </c>
      <c r="J160" s="89">
        <f t="shared" si="5"/>
        <v>1</v>
      </c>
    </row>
    <row r="161" spans="1:10" x14ac:dyDescent="0.25">
      <c r="A161" s="116" t="str">
        <f>IF(Results[[#This Row],[Life Expectancy]]=0,"0",Results[[#This Row],[Life Expectancy]])</f>
        <v/>
      </c>
      <c r="B161" s="89">
        <f>IF(DataCollect[[#This Row],[Back-Ups]]="No",1.5,0)</f>
        <v>0</v>
      </c>
      <c r="C161" s="89" cm="1">
        <f t="array" ref="C161">_xlfn.IFS(DataCollect[[#This Row],[Importance]]="0%-25%",0, DataCollect[[#This Row],[Importance]]="26%-50%",0.5, DataCollect[[#This Row],[Importance]]="51%-75%",0.75, DataCollect[[#This Row],[Importance]]="76%-100%",1, DataCollect[[#This Row],[Importance]]="",0)</f>
        <v>0</v>
      </c>
      <c r="D161" s="89">
        <f>IF(DataCollect[[#This Row],[Compliance]]="Yes",0.75,0)</f>
        <v>0</v>
      </c>
      <c r="E161" s="89">
        <f>IF(DataCollect[[#This Row],[Concerns]]="Yes",0.75,0)</f>
        <v>0</v>
      </c>
      <c r="F161" s="89">
        <f t="shared" si="4"/>
        <v>1</v>
      </c>
      <c r="G161" s="89" cm="1">
        <f t="array" ref="G161">_xlfn.IFS(ConProb[[#This Row],[Life Expect]]="0", 1.5, AND(ConProb[[#This Row],[Life Expect]]&lt;(LifeExpect[[#This Row],[NORMAL]]*(1/3)), ConProb[[#This Row],[Life Expect]]&gt;0), 0.75, ConProb[[#This Row],[Life Expect]]=(LifeExpect[[#This Row],[NORMAL]]*(1/3)), 0.75, ConProb[[#This Row],[Life Expect]]&gt;(LifeExpect[[#This Row],[NORMAL]]*(1/3)), 0)</f>
        <v>0</v>
      </c>
      <c r="H161" s="89" cm="1">
        <f t="array" ref="H161">_xlfn.IFS(DataCollect[[#This Row],[Capacity]]="Above",1, DataCollect[[#This Row],[Capacity]]="At",0.25, DataCollect[[#This Row],[Capacity]]="Below",0, DataCollect[[#This Row],[Capacity]]="",0)</f>
        <v>0</v>
      </c>
      <c r="I161" s="89">
        <f>IF(DataCollect[[#This Row],[Poor Reliability]]="Yes",1.5,0)</f>
        <v>0</v>
      </c>
      <c r="J161" s="89">
        <f t="shared" si="5"/>
        <v>1</v>
      </c>
    </row>
    <row r="162" spans="1:10" x14ac:dyDescent="0.25">
      <c r="A162" s="116" t="str">
        <f>IF(Results[[#This Row],[Life Expectancy]]=0,"0",Results[[#This Row],[Life Expectancy]])</f>
        <v/>
      </c>
      <c r="B162" s="89">
        <f>IF(DataCollect[[#This Row],[Back-Ups]]="No",1.5,0)</f>
        <v>0</v>
      </c>
      <c r="C162" s="89" cm="1">
        <f t="array" ref="C162">_xlfn.IFS(DataCollect[[#This Row],[Importance]]="0%-25%",0, DataCollect[[#This Row],[Importance]]="26%-50%",0.5, DataCollect[[#This Row],[Importance]]="51%-75%",0.75, DataCollect[[#This Row],[Importance]]="76%-100%",1, DataCollect[[#This Row],[Importance]]="",0)</f>
        <v>0</v>
      </c>
      <c r="D162" s="89">
        <f>IF(DataCollect[[#This Row],[Compliance]]="Yes",0.75,0)</f>
        <v>0</v>
      </c>
      <c r="E162" s="89">
        <f>IF(DataCollect[[#This Row],[Concerns]]="Yes",0.75,0)</f>
        <v>0</v>
      </c>
      <c r="F162" s="89">
        <f t="shared" si="4"/>
        <v>1</v>
      </c>
      <c r="G162" s="89" cm="1">
        <f t="array" ref="G162">_xlfn.IFS(ConProb[[#This Row],[Life Expect]]="0", 1.5, AND(ConProb[[#This Row],[Life Expect]]&lt;(LifeExpect[[#This Row],[NORMAL]]*(1/3)), ConProb[[#This Row],[Life Expect]]&gt;0), 0.75, ConProb[[#This Row],[Life Expect]]=(LifeExpect[[#This Row],[NORMAL]]*(1/3)), 0.75, ConProb[[#This Row],[Life Expect]]&gt;(LifeExpect[[#This Row],[NORMAL]]*(1/3)), 0)</f>
        <v>0</v>
      </c>
      <c r="H162" s="89" cm="1">
        <f t="array" ref="H162">_xlfn.IFS(DataCollect[[#This Row],[Capacity]]="Above",1, DataCollect[[#This Row],[Capacity]]="At",0.25, DataCollect[[#This Row],[Capacity]]="Below",0, DataCollect[[#This Row],[Capacity]]="",0)</f>
        <v>0</v>
      </c>
      <c r="I162" s="89">
        <f>IF(DataCollect[[#This Row],[Poor Reliability]]="Yes",1.5,0)</f>
        <v>0</v>
      </c>
      <c r="J162" s="89">
        <f t="shared" si="5"/>
        <v>1</v>
      </c>
    </row>
    <row r="163" spans="1:10" x14ac:dyDescent="0.25">
      <c r="A163" s="116" t="str">
        <f>IF(Results[[#This Row],[Life Expectancy]]=0,"0",Results[[#This Row],[Life Expectancy]])</f>
        <v/>
      </c>
      <c r="B163" s="89">
        <f>IF(DataCollect[[#This Row],[Back-Ups]]="No",1.5,0)</f>
        <v>0</v>
      </c>
      <c r="C163" s="89" cm="1">
        <f t="array" ref="C163">_xlfn.IFS(DataCollect[[#This Row],[Importance]]="0%-25%",0, DataCollect[[#This Row],[Importance]]="26%-50%",0.5, DataCollect[[#This Row],[Importance]]="51%-75%",0.75, DataCollect[[#This Row],[Importance]]="76%-100%",1, DataCollect[[#This Row],[Importance]]="",0)</f>
        <v>0</v>
      </c>
      <c r="D163" s="89">
        <f>IF(DataCollect[[#This Row],[Compliance]]="Yes",0.75,0)</f>
        <v>0</v>
      </c>
      <c r="E163" s="89">
        <f>IF(DataCollect[[#This Row],[Concerns]]="Yes",0.75,0)</f>
        <v>0</v>
      </c>
      <c r="F163" s="89">
        <f t="shared" si="4"/>
        <v>1</v>
      </c>
      <c r="G163" s="89" cm="1">
        <f t="array" ref="G163">_xlfn.IFS(ConProb[[#This Row],[Life Expect]]="0", 1.5, AND(ConProb[[#This Row],[Life Expect]]&lt;(LifeExpect[[#This Row],[NORMAL]]*(1/3)), ConProb[[#This Row],[Life Expect]]&gt;0), 0.75, ConProb[[#This Row],[Life Expect]]=(LifeExpect[[#This Row],[NORMAL]]*(1/3)), 0.75, ConProb[[#This Row],[Life Expect]]&gt;(LifeExpect[[#This Row],[NORMAL]]*(1/3)), 0)</f>
        <v>0</v>
      </c>
      <c r="H163" s="89" cm="1">
        <f t="array" ref="H163">_xlfn.IFS(DataCollect[[#This Row],[Capacity]]="Above",1, DataCollect[[#This Row],[Capacity]]="At",0.25, DataCollect[[#This Row],[Capacity]]="Below",0, DataCollect[[#This Row],[Capacity]]="",0)</f>
        <v>0</v>
      </c>
      <c r="I163" s="89">
        <f>IF(DataCollect[[#This Row],[Poor Reliability]]="Yes",1.5,0)</f>
        <v>0</v>
      </c>
      <c r="J163" s="89">
        <f t="shared" si="5"/>
        <v>1</v>
      </c>
    </row>
    <row r="164" spans="1:10" x14ac:dyDescent="0.25">
      <c r="A164" s="116" t="str">
        <f>IF(Results[[#This Row],[Life Expectancy]]=0,"0",Results[[#This Row],[Life Expectancy]])</f>
        <v/>
      </c>
      <c r="B164" s="89">
        <f>IF(DataCollect[[#This Row],[Back-Ups]]="No",1.5,0)</f>
        <v>0</v>
      </c>
      <c r="C164" s="89" cm="1">
        <f t="array" ref="C164">_xlfn.IFS(DataCollect[[#This Row],[Importance]]="0%-25%",0, DataCollect[[#This Row],[Importance]]="26%-50%",0.5, DataCollect[[#This Row],[Importance]]="51%-75%",0.75, DataCollect[[#This Row],[Importance]]="76%-100%",1, DataCollect[[#This Row],[Importance]]="",0)</f>
        <v>0</v>
      </c>
      <c r="D164" s="89">
        <f>IF(DataCollect[[#This Row],[Compliance]]="Yes",0.75,0)</f>
        <v>0</v>
      </c>
      <c r="E164" s="89">
        <f>IF(DataCollect[[#This Row],[Concerns]]="Yes",0.75,0)</f>
        <v>0</v>
      </c>
      <c r="F164" s="89">
        <f t="shared" si="4"/>
        <v>1</v>
      </c>
      <c r="G164" s="89" cm="1">
        <f t="array" ref="G164">_xlfn.IFS(ConProb[[#This Row],[Life Expect]]="0", 1.5, AND(ConProb[[#This Row],[Life Expect]]&lt;(LifeExpect[[#This Row],[NORMAL]]*(1/3)), ConProb[[#This Row],[Life Expect]]&gt;0), 0.75, ConProb[[#This Row],[Life Expect]]=(LifeExpect[[#This Row],[NORMAL]]*(1/3)), 0.75, ConProb[[#This Row],[Life Expect]]&gt;(LifeExpect[[#This Row],[NORMAL]]*(1/3)), 0)</f>
        <v>0</v>
      </c>
      <c r="H164" s="89" cm="1">
        <f t="array" ref="H164">_xlfn.IFS(DataCollect[[#This Row],[Capacity]]="Above",1, DataCollect[[#This Row],[Capacity]]="At",0.25, DataCollect[[#This Row],[Capacity]]="Below",0, DataCollect[[#This Row],[Capacity]]="",0)</f>
        <v>0</v>
      </c>
      <c r="I164" s="89">
        <f>IF(DataCollect[[#This Row],[Poor Reliability]]="Yes",1.5,0)</f>
        <v>0</v>
      </c>
      <c r="J164" s="89">
        <f t="shared" si="5"/>
        <v>1</v>
      </c>
    </row>
    <row r="165" spans="1:10" x14ac:dyDescent="0.25">
      <c r="A165" s="116" t="str">
        <f>IF(Results[[#This Row],[Life Expectancy]]=0,"0",Results[[#This Row],[Life Expectancy]])</f>
        <v/>
      </c>
      <c r="B165" s="89">
        <f>IF(DataCollect[[#This Row],[Back-Ups]]="No",1.5,0)</f>
        <v>0</v>
      </c>
      <c r="C165" s="89" cm="1">
        <f t="array" ref="C165">_xlfn.IFS(DataCollect[[#This Row],[Importance]]="0%-25%",0, DataCollect[[#This Row],[Importance]]="26%-50%",0.5, DataCollect[[#This Row],[Importance]]="51%-75%",0.75, DataCollect[[#This Row],[Importance]]="76%-100%",1, DataCollect[[#This Row],[Importance]]="",0)</f>
        <v>0</v>
      </c>
      <c r="D165" s="89">
        <f>IF(DataCollect[[#This Row],[Compliance]]="Yes",0.75,0)</f>
        <v>0</v>
      </c>
      <c r="E165" s="89">
        <f>IF(DataCollect[[#This Row],[Concerns]]="Yes",0.75,0)</f>
        <v>0</v>
      </c>
      <c r="F165" s="89">
        <f t="shared" si="4"/>
        <v>1</v>
      </c>
      <c r="G165" s="89" cm="1">
        <f t="array" ref="G165">_xlfn.IFS(ConProb[[#This Row],[Life Expect]]="0", 1.5, AND(ConProb[[#This Row],[Life Expect]]&lt;(LifeExpect[[#This Row],[NORMAL]]*(1/3)), ConProb[[#This Row],[Life Expect]]&gt;0), 0.75, ConProb[[#This Row],[Life Expect]]=(LifeExpect[[#This Row],[NORMAL]]*(1/3)), 0.75, ConProb[[#This Row],[Life Expect]]&gt;(LifeExpect[[#This Row],[NORMAL]]*(1/3)), 0)</f>
        <v>0</v>
      </c>
      <c r="H165" s="89" cm="1">
        <f t="array" ref="H165">_xlfn.IFS(DataCollect[[#This Row],[Capacity]]="Above",1, DataCollect[[#This Row],[Capacity]]="At",0.25, DataCollect[[#This Row],[Capacity]]="Below",0, DataCollect[[#This Row],[Capacity]]="",0)</f>
        <v>0</v>
      </c>
      <c r="I165" s="89">
        <f>IF(DataCollect[[#This Row],[Poor Reliability]]="Yes",1.5,0)</f>
        <v>0</v>
      </c>
      <c r="J165" s="89">
        <f t="shared" si="5"/>
        <v>1</v>
      </c>
    </row>
    <row r="166" spans="1:10" x14ac:dyDescent="0.25">
      <c r="A166" s="116" t="str">
        <f>IF(Results[[#This Row],[Life Expectancy]]=0,"0",Results[[#This Row],[Life Expectancy]])</f>
        <v/>
      </c>
      <c r="B166" s="89">
        <f>IF(DataCollect[[#This Row],[Back-Ups]]="No",1.5,0)</f>
        <v>0</v>
      </c>
      <c r="C166" s="89" cm="1">
        <f t="array" ref="C166">_xlfn.IFS(DataCollect[[#This Row],[Importance]]="0%-25%",0, DataCollect[[#This Row],[Importance]]="26%-50%",0.5, DataCollect[[#This Row],[Importance]]="51%-75%",0.75, DataCollect[[#This Row],[Importance]]="76%-100%",1, DataCollect[[#This Row],[Importance]]="",0)</f>
        <v>0</v>
      </c>
      <c r="D166" s="89">
        <f>IF(DataCollect[[#This Row],[Compliance]]="Yes",0.75,0)</f>
        <v>0</v>
      </c>
      <c r="E166" s="89">
        <f>IF(DataCollect[[#This Row],[Concerns]]="Yes",0.75,0)</f>
        <v>0</v>
      </c>
      <c r="F166" s="89">
        <f t="shared" si="4"/>
        <v>1</v>
      </c>
      <c r="G166" s="89" cm="1">
        <f t="array" ref="G166">_xlfn.IFS(ConProb[[#This Row],[Life Expect]]="0", 1.5, AND(ConProb[[#This Row],[Life Expect]]&lt;(LifeExpect[[#This Row],[NORMAL]]*(1/3)), ConProb[[#This Row],[Life Expect]]&gt;0), 0.75, ConProb[[#This Row],[Life Expect]]=(LifeExpect[[#This Row],[NORMAL]]*(1/3)), 0.75, ConProb[[#This Row],[Life Expect]]&gt;(LifeExpect[[#This Row],[NORMAL]]*(1/3)), 0)</f>
        <v>0</v>
      </c>
      <c r="H166" s="89" cm="1">
        <f t="array" ref="H166">_xlfn.IFS(DataCollect[[#This Row],[Capacity]]="Above",1, DataCollect[[#This Row],[Capacity]]="At",0.25, DataCollect[[#This Row],[Capacity]]="Below",0, DataCollect[[#This Row],[Capacity]]="",0)</f>
        <v>0</v>
      </c>
      <c r="I166" s="89">
        <f>IF(DataCollect[[#This Row],[Poor Reliability]]="Yes",1.5,0)</f>
        <v>0</v>
      </c>
      <c r="J166" s="89">
        <f t="shared" si="5"/>
        <v>1</v>
      </c>
    </row>
    <row r="167" spans="1:10" x14ac:dyDescent="0.25">
      <c r="A167" s="116" t="str">
        <f>IF(Results[[#This Row],[Life Expectancy]]=0,"0",Results[[#This Row],[Life Expectancy]])</f>
        <v/>
      </c>
      <c r="B167" s="89">
        <f>IF(DataCollect[[#This Row],[Back-Ups]]="No",1.5,0)</f>
        <v>0</v>
      </c>
      <c r="C167" s="89" cm="1">
        <f t="array" ref="C167">_xlfn.IFS(DataCollect[[#This Row],[Importance]]="0%-25%",0, DataCollect[[#This Row],[Importance]]="26%-50%",0.5, DataCollect[[#This Row],[Importance]]="51%-75%",0.75, DataCollect[[#This Row],[Importance]]="76%-100%",1, DataCollect[[#This Row],[Importance]]="",0)</f>
        <v>0</v>
      </c>
      <c r="D167" s="89">
        <f>IF(DataCollect[[#This Row],[Compliance]]="Yes",0.75,0)</f>
        <v>0</v>
      </c>
      <c r="E167" s="89">
        <f>IF(DataCollect[[#This Row],[Concerns]]="Yes",0.75,0)</f>
        <v>0</v>
      </c>
      <c r="F167" s="89">
        <f t="shared" si="4"/>
        <v>1</v>
      </c>
      <c r="G167" s="89" cm="1">
        <f t="array" ref="G167">_xlfn.IFS(ConProb[[#This Row],[Life Expect]]="0", 1.5, AND(ConProb[[#This Row],[Life Expect]]&lt;(LifeExpect[[#This Row],[NORMAL]]*(1/3)), ConProb[[#This Row],[Life Expect]]&gt;0), 0.75, ConProb[[#This Row],[Life Expect]]=(LifeExpect[[#This Row],[NORMAL]]*(1/3)), 0.75, ConProb[[#This Row],[Life Expect]]&gt;(LifeExpect[[#This Row],[NORMAL]]*(1/3)), 0)</f>
        <v>0</v>
      </c>
      <c r="H167" s="89" cm="1">
        <f t="array" ref="H167">_xlfn.IFS(DataCollect[[#This Row],[Capacity]]="Above",1, DataCollect[[#This Row],[Capacity]]="At",0.25, DataCollect[[#This Row],[Capacity]]="Below",0, DataCollect[[#This Row],[Capacity]]="",0)</f>
        <v>0</v>
      </c>
      <c r="I167" s="89">
        <f>IF(DataCollect[[#This Row],[Poor Reliability]]="Yes",1.5,0)</f>
        <v>0</v>
      </c>
      <c r="J167" s="89">
        <f t="shared" si="5"/>
        <v>1</v>
      </c>
    </row>
    <row r="168" spans="1:10" x14ac:dyDescent="0.25">
      <c r="A168" s="116" t="str">
        <f>IF(Results[[#This Row],[Life Expectancy]]=0,"0",Results[[#This Row],[Life Expectancy]])</f>
        <v/>
      </c>
      <c r="B168" s="89">
        <f>IF(DataCollect[[#This Row],[Back-Ups]]="No",1.5,0)</f>
        <v>0</v>
      </c>
      <c r="C168" s="89" cm="1">
        <f t="array" ref="C168">_xlfn.IFS(DataCollect[[#This Row],[Importance]]="0%-25%",0, DataCollect[[#This Row],[Importance]]="26%-50%",0.5, DataCollect[[#This Row],[Importance]]="51%-75%",0.75, DataCollect[[#This Row],[Importance]]="76%-100%",1, DataCollect[[#This Row],[Importance]]="",0)</f>
        <v>0</v>
      </c>
      <c r="D168" s="89">
        <f>IF(DataCollect[[#This Row],[Compliance]]="Yes",0.75,0)</f>
        <v>0</v>
      </c>
      <c r="E168" s="89">
        <f>IF(DataCollect[[#This Row],[Concerns]]="Yes",0.75,0)</f>
        <v>0</v>
      </c>
      <c r="F168" s="89">
        <f t="shared" si="4"/>
        <v>1</v>
      </c>
      <c r="G168" s="89" cm="1">
        <f t="array" ref="G168">_xlfn.IFS(ConProb[[#This Row],[Life Expect]]="0", 1.5, AND(ConProb[[#This Row],[Life Expect]]&lt;(LifeExpect[[#This Row],[NORMAL]]*(1/3)), ConProb[[#This Row],[Life Expect]]&gt;0), 0.75, ConProb[[#This Row],[Life Expect]]=(LifeExpect[[#This Row],[NORMAL]]*(1/3)), 0.75, ConProb[[#This Row],[Life Expect]]&gt;(LifeExpect[[#This Row],[NORMAL]]*(1/3)), 0)</f>
        <v>0</v>
      </c>
      <c r="H168" s="89" cm="1">
        <f t="array" ref="H168">_xlfn.IFS(DataCollect[[#This Row],[Capacity]]="Above",1, DataCollect[[#This Row],[Capacity]]="At",0.25, DataCollect[[#This Row],[Capacity]]="Below",0, DataCollect[[#This Row],[Capacity]]="",0)</f>
        <v>0</v>
      </c>
      <c r="I168" s="89">
        <f>IF(DataCollect[[#This Row],[Poor Reliability]]="Yes",1.5,0)</f>
        <v>0</v>
      </c>
      <c r="J168" s="89">
        <f t="shared" si="5"/>
        <v>1</v>
      </c>
    </row>
    <row r="169" spans="1:10" x14ac:dyDescent="0.25">
      <c r="A169" s="116" t="str">
        <f>IF(Results[[#This Row],[Life Expectancy]]=0,"0",Results[[#This Row],[Life Expectancy]])</f>
        <v/>
      </c>
      <c r="B169" s="89">
        <f>IF(DataCollect[[#This Row],[Back-Ups]]="No",1.5,0)</f>
        <v>0</v>
      </c>
      <c r="C169" s="89" cm="1">
        <f t="array" ref="C169">_xlfn.IFS(DataCollect[[#This Row],[Importance]]="0%-25%",0, DataCollect[[#This Row],[Importance]]="26%-50%",0.5, DataCollect[[#This Row],[Importance]]="51%-75%",0.75, DataCollect[[#This Row],[Importance]]="76%-100%",1, DataCollect[[#This Row],[Importance]]="",0)</f>
        <v>0</v>
      </c>
      <c r="D169" s="89">
        <f>IF(DataCollect[[#This Row],[Compliance]]="Yes",0.75,0)</f>
        <v>0</v>
      </c>
      <c r="E169" s="89">
        <f>IF(DataCollect[[#This Row],[Concerns]]="Yes",0.75,0)</f>
        <v>0</v>
      </c>
      <c r="F169" s="89">
        <f t="shared" si="4"/>
        <v>1</v>
      </c>
      <c r="G169" s="89" cm="1">
        <f t="array" ref="G169">_xlfn.IFS(ConProb[[#This Row],[Life Expect]]="0", 1.5, AND(ConProb[[#This Row],[Life Expect]]&lt;(LifeExpect[[#This Row],[NORMAL]]*(1/3)), ConProb[[#This Row],[Life Expect]]&gt;0), 0.75, ConProb[[#This Row],[Life Expect]]=(LifeExpect[[#This Row],[NORMAL]]*(1/3)), 0.75, ConProb[[#This Row],[Life Expect]]&gt;(LifeExpect[[#This Row],[NORMAL]]*(1/3)), 0)</f>
        <v>0</v>
      </c>
      <c r="H169" s="89" cm="1">
        <f t="array" ref="H169">_xlfn.IFS(DataCollect[[#This Row],[Capacity]]="Above",1, DataCollect[[#This Row],[Capacity]]="At",0.25, DataCollect[[#This Row],[Capacity]]="Below",0, DataCollect[[#This Row],[Capacity]]="",0)</f>
        <v>0</v>
      </c>
      <c r="I169" s="89">
        <f>IF(DataCollect[[#This Row],[Poor Reliability]]="Yes",1.5,0)</f>
        <v>0</v>
      </c>
      <c r="J169" s="89">
        <f t="shared" si="5"/>
        <v>1</v>
      </c>
    </row>
    <row r="170" spans="1:10" x14ac:dyDescent="0.25">
      <c r="A170" s="116" t="str">
        <f>IF(Results[[#This Row],[Life Expectancy]]=0,"0",Results[[#This Row],[Life Expectancy]])</f>
        <v/>
      </c>
      <c r="B170" s="89">
        <f>IF(DataCollect[[#This Row],[Back-Ups]]="No",1.5,0)</f>
        <v>0</v>
      </c>
      <c r="C170" s="89" cm="1">
        <f t="array" ref="C170">_xlfn.IFS(DataCollect[[#This Row],[Importance]]="0%-25%",0, DataCollect[[#This Row],[Importance]]="26%-50%",0.5, DataCollect[[#This Row],[Importance]]="51%-75%",0.75, DataCollect[[#This Row],[Importance]]="76%-100%",1, DataCollect[[#This Row],[Importance]]="",0)</f>
        <v>0</v>
      </c>
      <c r="D170" s="89">
        <f>IF(DataCollect[[#This Row],[Compliance]]="Yes",0.75,0)</f>
        <v>0</v>
      </c>
      <c r="E170" s="89">
        <f>IF(DataCollect[[#This Row],[Concerns]]="Yes",0.75,0)</f>
        <v>0</v>
      </c>
      <c r="F170" s="89">
        <f t="shared" si="4"/>
        <v>1</v>
      </c>
      <c r="G170" s="89" cm="1">
        <f t="array" ref="G170">_xlfn.IFS(ConProb[[#This Row],[Life Expect]]="0", 1.5, AND(ConProb[[#This Row],[Life Expect]]&lt;(LifeExpect[[#This Row],[NORMAL]]*(1/3)), ConProb[[#This Row],[Life Expect]]&gt;0), 0.75, ConProb[[#This Row],[Life Expect]]=(LifeExpect[[#This Row],[NORMAL]]*(1/3)), 0.75, ConProb[[#This Row],[Life Expect]]&gt;(LifeExpect[[#This Row],[NORMAL]]*(1/3)), 0)</f>
        <v>0</v>
      </c>
      <c r="H170" s="89" cm="1">
        <f t="array" ref="H170">_xlfn.IFS(DataCollect[[#This Row],[Capacity]]="Above",1, DataCollect[[#This Row],[Capacity]]="At",0.25, DataCollect[[#This Row],[Capacity]]="Below",0, DataCollect[[#This Row],[Capacity]]="",0)</f>
        <v>0</v>
      </c>
      <c r="I170" s="89">
        <f>IF(DataCollect[[#This Row],[Poor Reliability]]="Yes",1.5,0)</f>
        <v>0</v>
      </c>
      <c r="J170" s="89">
        <f t="shared" si="5"/>
        <v>1</v>
      </c>
    </row>
    <row r="171" spans="1:10" x14ac:dyDescent="0.25">
      <c r="A171" s="116" t="str">
        <f>IF(Results[[#This Row],[Life Expectancy]]=0,"0",Results[[#This Row],[Life Expectancy]])</f>
        <v/>
      </c>
      <c r="B171" s="89">
        <f>IF(DataCollect[[#This Row],[Back-Ups]]="No",1.5,0)</f>
        <v>0</v>
      </c>
      <c r="C171" s="89" cm="1">
        <f t="array" ref="C171">_xlfn.IFS(DataCollect[[#This Row],[Importance]]="0%-25%",0, DataCollect[[#This Row],[Importance]]="26%-50%",0.5, DataCollect[[#This Row],[Importance]]="51%-75%",0.75, DataCollect[[#This Row],[Importance]]="76%-100%",1, DataCollect[[#This Row],[Importance]]="",0)</f>
        <v>0</v>
      </c>
      <c r="D171" s="89">
        <f>IF(DataCollect[[#This Row],[Compliance]]="Yes",0.75,0)</f>
        <v>0</v>
      </c>
      <c r="E171" s="89">
        <f>IF(DataCollect[[#This Row],[Concerns]]="Yes",0.75,0)</f>
        <v>0</v>
      </c>
      <c r="F171" s="89">
        <f t="shared" si="4"/>
        <v>1</v>
      </c>
      <c r="G171" s="89" cm="1">
        <f t="array" ref="G171">_xlfn.IFS(ConProb[[#This Row],[Life Expect]]="0", 1.5, AND(ConProb[[#This Row],[Life Expect]]&lt;(LifeExpect[[#This Row],[NORMAL]]*(1/3)), ConProb[[#This Row],[Life Expect]]&gt;0), 0.75, ConProb[[#This Row],[Life Expect]]=(LifeExpect[[#This Row],[NORMAL]]*(1/3)), 0.75, ConProb[[#This Row],[Life Expect]]&gt;(LifeExpect[[#This Row],[NORMAL]]*(1/3)), 0)</f>
        <v>0</v>
      </c>
      <c r="H171" s="89" cm="1">
        <f t="array" ref="H171">_xlfn.IFS(DataCollect[[#This Row],[Capacity]]="Above",1, DataCollect[[#This Row],[Capacity]]="At",0.25, DataCollect[[#This Row],[Capacity]]="Below",0, DataCollect[[#This Row],[Capacity]]="",0)</f>
        <v>0</v>
      </c>
      <c r="I171" s="89">
        <f>IF(DataCollect[[#This Row],[Poor Reliability]]="Yes",1.5,0)</f>
        <v>0</v>
      </c>
      <c r="J171" s="89">
        <f t="shared" si="5"/>
        <v>1</v>
      </c>
    </row>
    <row r="172" spans="1:10" x14ac:dyDescent="0.25">
      <c r="A172" s="116" t="str">
        <f>IF(Results[[#This Row],[Life Expectancy]]=0,"0",Results[[#This Row],[Life Expectancy]])</f>
        <v/>
      </c>
      <c r="B172" s="89">
        <f>IF(DataCollect[[#This Row],[Back-Ups]]="No",1.5,0)</f>
        <v>0</v>
      </c>
      <c r="C172" s="89" cm="1">
        <f t="array" ref="C172">_xlfn.IFS(DataCollect[[#This Row],[Importance]]="0%-25%",0, DataCollect[[#This Row],[Importance]]="26%-50%",0.5, DataCollect[[#This Row],[Importance]]="51%-75%",0.75, DataCollect[[#This Row],[Importance]]="76%-100%",1, DataCollect[[#This Row],[Importance]]="",0)</f>
        <v>0</v>
      </c>
      <c r="D172" s="89">
        <f>IF(DataCollect[[#This Row],[Compliance]]="Yes",0.75,0)</f>
        <v>0</v>
      </c>
      <c r="E172" s="89">
        <f>IF(DataCollect[[#This Row],[Concerns]]="Yes",0.75,0)</f>
        <v>0</v>
      </c>
      <c r="F172" s="89">
        <f t="shared" si="4"/>
        <v>1</v>
      </c>
      <c r="G172" s="89" cm="1">
        <f t="array" ref="G172">_xlfn.IFS(ConProb[[#This Row],[Life Expect]]="0", 1.5, AND(ConProb[[#This Row],[Life Expect]]&lt;(LifeExpect[[#This Row],[NORMAL]]*(1/3)), ConProb[[#This Row],[Life Expect]]&gt;0), 0.75, ConProb[[#This Row],[Life Expect]]=(LifeExpect[[#This Row],[NORMAL]]*(1/3)), 0.75, ConProb[[#This Row],[Life Expect]]&gt;(LifeExpect[[#This Row],[NORMAL]]*(1/3)), 0)</f>
        <v>0</v>
      </c>
      <c r="H172" s="89" cm="1">
        <f t="array" ref="H172">_xlfn.IFS(DataCollect[[#This Row],[Capacity]]="Above",1, DataCollect[[#This Row],[Capacity]]="At",0.25, DataCollect[[#This Row],[Capacity]]="Below",0, DataCollect[[#This Row],[Capacity]]="",0)</f>
        <v>0</v>
      </c>
      <c r="I172" s="89">
        <f>IF(DataCollect[[#This Row],[Poor Reliability]]="Yes",1.5,0)</f>
        <v>0</v>
      </c>
      <c r="J172" s="89">
        <f t="shared" si="5"/>
        <v>1</v>
      </c>
    </row>
    <row r="173" spans="1:10" x14ac:dyDescent="0.25">
      <c r="A173" s="116" t="str">
        <f>IF(Results[[#This Row],[Life Expectancy]]=0,"0",Results[[#This Row],[Life Expectancy]])</f>
        <v/>
      </c>
      <c r="B173" s="89">
        <f>IF(DataCollect[[#This Row],[Back-Ups]]="No",1.5,0)</f>
        <v>0</v>
      </c>
      <c r="C173" s="89" cm="1">
        <f t="array" ref="C173">_xlfn.IFS(DataCollect[[#This Row],[Importance]]="0%-25%",0, DataCollect[[#This Row],[Importance]]="26%-50%",0.5, DataCollect[[#This Row],[Importance]]="51%-75%",0.75, DataCollect[[#This Row],[Importance]]="76%-100%",1, DataCollect[[#This Row],[Importance]]="",0)</f>
        <v>0</v>
      </c>
      <c r="D173" s="89">
        <f>IF(DataCollect[[#This Row],[Compliance]]="Yes",0.75,0)</f>
        <v>0</v>
      </c>
      <c r="E173" s="89">
        <f>IF(DataCollect[[#This Row],[Concerns]]="Yes",0.75,0)</f>
        <v>0</v>
      </c>
      <c r="F173" s="89">
        <f t="shared" si="4"/>
        <v>1</v>
      </c>
      <c r="G173" s="89" cm="1">
        <f t="array" ref="G173">_xlfn.IFS(ConProb[[#This Row],[Life Expect]]="0", 1.5, AND(ConProb[[#This Row],[Life Expect]]&lt;(LifeExpect[[#This Row],[NORMAL]]*(1/3)), ConProb[[#This Row],[Life Expect]]&gt;0), 0.75, ConProb[[#This Row],[Life Expect]]=(LifeExpect[[#This Row],[NORMAL]]*(1/3)), 0.75, ConProb[[#This Row],[Life Expect]]&gt;(LifeExpect[[#This Row],[NORMAL]]*(1/3)), 0)</f>
        <v>0</v>
      </c>
      <c r="H173" s="89" cm="1">
        <f t="array" ref="H173">_xlfn.IFS(DataCollect[[#This Row],[Capacity]]="Above",1, DataCollect[[#This Row],[Capacity]]="At",0.25, DataCollect[[#This Row],[Capacity]]="Below",0, DataCollect[[#This Row],[Capacity]]="",0)</f>
        <v>0</v>
      </c>
      <c r="I173" s="89">
        <f>IF(DataCollect[[#This Row],[Poor Reliability]]="Yes",1.5,0)</f>
        <v>0</v>
      </c>
      <c r="J173" s="89">
        <f t="shared" si="5"/>
        <v>1</v>
      </c>
    </row>
    <row r="174" spans="1:10" x14ac:dyDescent="0.25">
      <c r="A174" s="116" t="str">
        <f>IF(Results[[#This Row],[Life Expectancy]]=0,"0",Results[[#This Row],[Life Expectancy]])</f>
        <v/>
      </c>
      <c r="B174" s="89">
        <f>IF(DataCollect[[#This Row],[Back-Ups]]="No",1.5,0)</f>
        <v>0</v>
      </c>
      <c r="C174" s="89" cm="1">
        <f t="array" ref="C174">_xlfn.IFS(DataCollect[[#This Row],[Importance]]="0%-25%",0, DataCollect[[#This Row],[Importance]]="26%-50%",0.5, DataCollect[[#This Row],[Importance]]="51%-75%",0.75, DataCollect[[#This Row],[Importance]]="76%-100%",1, DataCollect[[#This Row],[Importance]]="",0)</f>
        <v>0</v>
      </c>
      <c r="D174" s="89">
        <f>IF(DataCollect[[#This Row],[Compliance]]="Yes",0.75,0)</f>
        <v>0</v>
      </c>
      <c r="E174" s="89">
        <f>IF(DataCollect[[#This Row],[Concerns]]="Yes",0.75,0)</f>
        <v>0</v>
      </c>
      <c r="F174" s="89">
        <f t="shared" si="4"/>
        <v>1</v>
      </c>
      <c r="G174" s="89" cm="1">
        <f t="array" ref="G174">_xlfn.IFS(ConProb[[#This Row],[Life Expect]]="0", 1.5, AND(ConProb[[#This Row],[Life Expect]]&lt;(LifeExpect[[#This Row],[NORMAL]]*(1/3)), ConProb[[#This Row],[Life Expect]]&gt;0), 0.75, ConProb[[#This Row],[Life Expect]]=(LifeExpect[[#This Row],[NORMAL]]*(1/3)), 0.75, ConProb[[#This Row],[Life Expect]]&gt;(LifeExpect[[#This Row],[NORMAL]]*(1/3)), 0)</f>
        <v>0</v>
      </c>
      <c r="H174" s="89" cm="1">
        <f t="array" ref="H174">_xlfn.IFS(DataCollect[[#This Row],[Capacity]]="Above",1, DataCollect[[#This Row],[Capacity]]="At",0.25, DataCollect[[#This Row],[Capacity]]="Below",0, DataCollect[[#This Row],[Capacity]]="",0)</f>
        <v>0</v>
      </c>
      <c r="I174" s="89">
        <f>IF(DataCollect[[#This Row],[Poor Reliability]]="Yes",1.5,0)</f>
        <v>0</v>
      </c>
      <c r="J174" s="89">
        <f t="shared" si="5"/>
        <v>1</v>
      </c>
    </row>
    <row r="175" spans="1:10" x14ac:dyDescent="0.25">
      <c r="A175" s="116" t="str">
        <f>IF(Results[[#This Row],[Life Expectancy]]=0,"0",Results[[#This Row],[Life Expectancy]])</f>
        <v/>
      </c>
      <c r="B175" s="89">
        <f>IF(DataCollect[[#This Row],[Back-Ups]]="No",1.5,0)</f>
        <v>0</v>
      </c>
      <c r="C175" s="89" cm="1">
        <f t="array" ref="C175">_xlfn.IFS(DataCollect[[#This Row],[Importance]]="0%-25%",0, DataCollect[[#This Row],[Importance]]="26%-50%",0.5, DataCollect[[#This Row],[Importance]]="51%-75%",0.75, DataCollect[[#This Row],[Importance]]="76%-100%",1, DataCollect[[#This Row],[Importance]]="",0)</f>
        <v>0</v>
      </c>
      <c r="D175" s="89">
        <f>IF(DataCollect[[#This Row],[Compliance]]="Yes",0.75,0)</f>
        <v>0</v>
      </c>
      <c r="E175" s="89">
        <f>IF(DataCollect[[#This Row],[Concerns]]="Yes",0.75,0)</f>
        <v>0</v>
      </c>
      <c r="F175" s="89">
        <f t="shared" si="4"/>
        <v>1</v>
      </c>
      <c r="G175" s="89" cm="1">
        <f t="array" ref="G175">_xlfn.IFS(ConProb[[#This Row],[Life Expect]]="0", 1.5, AND(ConProb[[#This Row],[Life Expect]]&lt;(LifeExpect[[#This Row],[NORMAL]]*(1/3)), ConProb[[#This Row],[Life Expect]]&gt;0), 0.75, ConProb[[#This Row],[Life Expect]]=(LifeExpect[[#This Row],[NORMAL]]*(1/3)), 0.75, ConProb[[#This Row],[Life Expect]]&gt;(LifeExpect[[#This Row],[NORMAL]]*(1/3)), 0)</f>
        <v>0</v>
      </c>
      <c r="H175" s="89" cm="1">
        <f t="array" ref="H175">_xlfn.IFS(DataCollect[[#This Row],[Capacity]]="Above",1, DataCollect[[#This Row],[Capacity]]="At",0.25, DataCollect[[#This Row],[Capacity]]="Below",0, DataCollect[[#This Row],[Capacity]]="",0)</f>
        <v>0</v>
      </c>
      <c r="I175" s="89">
        <f>IF(DataCollect[[#This Row],[Poor Reliability]]="Yes",1.5,0)</f>
        <v>0</v>
      </c>
      <c r="J175" s="89">
        <f t="shared" si="5"/>
        <v>1</v>
      </c>
    </row>
    <row r="176" spans="1:10" x14ac:dyDescent="0.25">
      <c r="A176" s="116" t="str">
        <f>IF(Results[[#This Row],[Life Expectancy]]=0,"0",Results[[#This Row],[Life Expectancy]])</f>
        <v/>
      </c>
      <c r="B176" s="89">
        <f>IF(DataCollect[[#This Row],[Back-Ups]]="No",1.5,0)</f>
        <v>0</v>
      </c>
      <c r="C176" s="89" cm="1">
        <f t="array" ref="C176">_xlfn.IFS(DataCollect[[#This Row],[Importance]]="0%-25%",0, DataCollect[[#This Row],[Importance]]="26%-50%",0.5, DataCollect[[#This Row],[Importance]]="51%-75%",0.75, DataCollect[[#This Row],[Importance]]="76%-100%",1, DataCollect[[#This Row],[Importance]]="",0)</f>
        <v>0</v>
      </c>
      <c r="D176" s="89">
        <f>IF(DataCollect[[#This Row],[Compliance]]="Yes",0.75,0)</f>
        <v>0</v>
      </c>
      <c r="E176" s="89">
        <f>IF(DataCollect[[#This Row],[Concerns]]="Yes",0.75,0)</f>
        <v>0</v>
      </c>
      <c r="F176" s="89">
        <f t="shared" si="4"/>
        <v>1</v>
      </c>
      <c r="G176" s="89" cm="1">
        <f t="array" ref="G176">_xlfn.IFS(ConProb[[#This Row],[Life Expect]]="0", 1.5, AND(ConProb[[#This Row],[Life Expect]]&lt;(LifeExpect[[#This Row],[NORMAL]]*(1/3)), ConProb[[#This Row],[Life Expect]]&gt;0), 0.75, ConProb[[#This Row],[Life Expect]]=(LifeExpect[[#This Row],[NORMAL]]*(1/3)), 0.75, ConProb[[#This Row],[Life Expect]]&gt;(LifeExpect[[#This Row],[NORMAL]]*(1/3)), 0)</f>
        <v>0</v>
      </c>
      <c r="H176" s="89" cm="1">
        <f t="array" ref="H176">_xlfn.IFS(DataCollect[[#This Row],[Capacity]]="Above",1, DataCollect[[#This Row],[Capacity]]="At",0.25, DataCollect[[#This Row],[Capacity]]="Below",0, DataCollect[[#This Row],[Capacity]]="",0)</f>
        <v>0</v>
      </c>
      <c r="I176" s="89">
        <f>IF(DataCollect[[#This Row],[Poor Reliability]]="Yes",1.5,0)</f>
        <v>0</v>
      </c>
      <c r="J176" s="89">
        <f t="shared" si="5"/>
        <v>1</v>
      </c>
    </row>
    <row r="177" spans="1:10" x14ac:dyDescent="0.25">
      <c r="A177" s="116" t="str">
        <f>IF(Results[[#This Row],[Life Expectancy]]=0,"0",Results[[#This Row],[Life Expectancy]])</f>
        <v/>
      </c>
      <c r="B177" s="89">
        <f>IF(DataCollect[[#This Row],[Back-Ups]]="No",1.5,0)</f>
        <v>0</v>
      </c>
      <c r="C177" s="89" cm="1">
        <f t="array" ref="C177">_xlfn.IFS(DataCollect[[#This Row],[Importance]]="0%-25%",0, DataCollect[[#This Row],[Importance]]="26%-50%",0.5, DataCollect[[#This Row],[Importance]]="51%-75%",0.75, DataCollect[[#This Row],[Importance]]="76%-100%",1, DataCollect[[#This Row],[Importance]]="",0)</f>
        <v>0</v>
      </c>
      <c r="D177" s="89">
        <f>IF(DataCollect[[#This Row],[Compliance]]="Yes",0.75,0)</f>
        <v>0</v>
      </c>
      <c r="E177" s="89">
        <f>IF(DataCollect[[#This Row],[Concerns]]="Yes",0.75,0)</f>
        <v>0</v>
      </c>
      <c r="F177" s="89">
        <f t="shared" si="4"/>
        <v>1</v>
      </c>
      <c r="G177" s="89" cm="1">
        <f t="array" ref="G177">_xlfn.IFS(ConProb[[#This Row],[Life Expect]]="0", 1.5, AND(ConProb[[#This Row],[Life Expect]]&lt;(LifeExpect[[#This Row],[NORMAL]]*(1/3)), ConProb[[#This Row],[Life Expect]]&gt;0), 0.75, ConProb[[#This Row],[Life Expect]]=(LifeExpect[[#This Row],[NORMAL]]*(1/3)), 0.75, ConProb[[#This Row],[Life Expect]]&gt;(LifeExpect[[#This Row],[NORMAL]]*(1/3)), 0)</f>
        <v>0</v>
      </c>
      <c r="H177" s="89" cm="1">
        <f t="array" ref="H177">_xlfn.IFS(DataCollect[[#This Row],[Capacity]]="Above",1, DataCollect[[#This Row],[Capacity]]="At",0.25, DataCollect[[#This Row],[Capacity]]="Below",0, DataCollect[[#This Row],[Capacity]]="",0)</f>
        <v>0</v>
      </c>
      <c r="I177" s="89">
        <f>IF(DataCollect[[#This Row],[Poor Reliability]]="Yes",1.5,0)</f>
        <v>0</v>
      </c>
      <c r="J177" s="89">
        <f t="shared" si="5"/>
        <v>1</v>
      </c>
    </row>
    <row r="178" spans="1:10" x14ac:dyDescent="0.25">
      <c r="A178" s="116" t="str">
        <f>IF(Results[[#This Row],[Life Expectancy]]=0,"0",Results[[#This Row],[Life Expectancy]])</f>
        <v/>
      </c>
      <c r="B178" s="89">
        <f>IF(DataCollect[[#This Row],[Back-Ups]]="No",1.5,0)</f>
        <v>0</v>
      </c>
      <c r="C178" s="89" cm="1">
        <f t="array" ref="C178">_xlfn.IFS(DataCollect[[#This Row],[Importance]]="0%-25%",0, DataCollect[[#This Row],[Importance]]="26%-50%",0.5, DataCollect[[#This Row],[Importance]]="51%-75%",0.75, DataCollect[[#This Row],[Importance]]="76%-100%",1, DataCollect[[#This Row],[Importance]]="",0)</f>
        <v>0</v>
      </c>
      <c r="D178" s="89">
        <f>IF(DataCollect[[#This Row],[Compliance]]="Yes",0.75,0)</f>
        <v>0</v>
      </c>
      <c r="E178" s="89">
        <f>IF(DataCollect[[#This Row],[Concerns]]="Yes",0.75,0)</f>
        <v>0</v>
      </c>
      <c r="F178" s="89">
        <f t="shared" si="4"/>
        <v>1</v>
      </c>
      <c r="G178" s="89" cm="1">
        <f t="array" ref="G178">_xlfn.IFS(ConProb[[#This Row],[Life Expect]]="0", 1.5, AND(ConProb[[#This Row],[Life Expect]]&lt;(LifeExpect[[#This Row],[NORMAL]]*(1/3)), ConProb[[#This Row],[Life Expect]]&gt;0), 0.75, ConProb[[#This Row],[Life Expect]]=(LifeExpect[[#This Row],[NORMAL]]*(1/3)), 0.75, ConProb[[#This Row],[Life Expect]]&gt;(LifeExpect[[#This Row],[NORMAL]]*(1/3)), 0)</f>
        <v>0</v>
      </c>
      <c r="H178" s="89" cm="1">
        <f t="array" ref="H178">_xlfn.IFS(DataCollect[[#This Row],[Capacity]]="Above",1, DataCollect[[#This Row],[Capacity]]="At",0.25, DataCollect[[#This Row],[Capacity]]="Below",0, DataCollect[[#This Row],[Capacity]]="",0)</f>
        <v>0</v>
      </c>
      <c r="I178" s="89">
        <f>IF(DataCollect[[#This Row],[Poor Reliability]]="Yes",1.5,0)</f>
        <v>0</v>
      </c>
      <c r="J178" s="89">
        <f t="shared" si="5"/>
        <v>1</v>
      </c>
    </row>
    <row r="179" spans="1:10" x14ac:dyDescent="0.25">
      <c r="A179" s="116" t="str">
        <f>IF(Results[[#This Row],[Life Expectancy]]=0,"0",Results[[#This Row],[Life Expectancy]])</f>
        <v/>
      </c>
      <c r="B179" s="89">
        <f>IF(DataCollect[[#This Row],[Back-Ups]]="No",1.5,0)</f>
        <v>0</v>
      </c>
      <c r="C179" s="89" cm="1">
        <f t="array" ref="C179">_xlfn.IFS(DataCollect[[#This Row],[Importance]]="0%-25%",0, DataCollect[[#This Row],[Importance]]="26%-50%",0.5, DataCollect[[#This Row],[Importance]]="51%-75%",0.75, DataCollect[[#This Row],[Importance]]="76%-100%",1, DataCollect[[#This Row],[Importance]]="",0)</f>
        <v>0</v>
      </c>
      <c r="D179" s="89">
        <f>IF(DataCollect[[#This Row],[Compliance]]="Yes",0.75,0)</f>
        <v>0</v>
      </c>
      <c r="E179" s="89">
        <f>IF(DataCollect[[#This Row],[Concerns]]="Yes",0.75,0)</f>
        <v>0</v>
      </c>
      <c r="F179" s="89">
        <f t="shared" si="4"/>
        <v>1</v>
      </c>
      <c r="G179" s="89" cm="1">
        <f t="array" ref="G179">_xlfn.IFS(ConProb[[#This Row],[Life Expect]]="0", 1.5, AND(ConProb[[#This Row],[Life Expect]]&lt;(LifeExpect[[#This Row],[NORMAL]]*(1/3)), ConProb[[#This Row],[Life Expect]]&gt;0), 0.75, ConProb[[#This Row],[Life Expect]]=(LifeExpect[[#This Row],[NORMAL]]*(1/3)), 0.75, ConProb[[#This Row],[Life Expect]]&gt;(LifeExpect[[#This Row],[NORMAL]]*(1/3)), 0)</f>
        <v>0</v>
      </c>
      <c r="H179" s="89" cm="1">
        <f t="array" ref="H179">_xlfn.IFS(DataCollect[[#This Row],[Capacity]]="Above",1, DataCollect[[#This Row],[Capacity]]="At",0.25, DataCollect[[#This Row],[Capacity]]="Below",0, DataCollect[[#This Row],[Capacity]]="",0)</f>
        <v>0</v>
      </c>
      <c r="I179" s="89">
        <f>IF(DataCollect[[#This Row],[Poor Reliability]]="Yes",1.5,0)</f>
        <v>0</v>
      </c>
      <c r="J179" s="89">
        <f t="shared" si="5"/>
        <v>1</v>
      </c>
    </row>
    <row r="180" spans="1:10" x14ac:dyDescent="0.25">
      <c r="A180" s="116" t="str">
        <f>IF(Results[[#This Row],[Life Expectancy]]=0,"0",Results[[#This Row],[Life Expectancy]])</f>
        <v/>
      </c>
      <c r="B180" s="89">
        <f>IF(DataCollect[[#This Row],[Back-Ups]]="No",1.5,0)</f>
        <v>0</v>
      </c>
      <c r="C180" s="89" cm="1">
        <f t="array" ref="C180">_xlfn.IFS(DataCollect[[#This Row],[Importance]]="0%-25%",0, DataCollect[[#This Row],[Importance]]="26%-50%",0.5, DataCollect[[#This Row],[Importance]]="51%-75%",0.75, DataCollect[[#This Row],[Importance]]="76%-100%",1, DataCollect[[#This Row],[Importance]]="",0)</f>
        <v>0</v>
      </c>
      <c r="D180" s="89">
        <f>IF(DataCollect[[#This Row],[Compliance]]="Yes",0.75,0)</f>
        <v>0</v>
      </c>
      <c r="E180" s="89">
        <f>IF(DataCollect[[#This Row],[Concerns]]="Yes",0.75,0)</f>
        <v>0</v>
      </c>
      <c r="F180" s="89">
        <f t="shared" si="4"/>
        <v>1</v>
      </c>
      <c r="G180" s="89" cm="1">
        <f t="array" ref="G180">_xlfn.IFS(ConProb[[#This Row],[Life Expect]]="0", 1.5, AND(ConProb[[#This Row],[Life Expect]]&lt;(LifeExpect[[#This Row],[NORMAL]]*(1/3)), ConProb[[#This Row],[Life Expect]]&gt;0), 0.75, ConProb[[#This Row],[Life Expect]]=(LifeExpect[[#This Row],[NORMAL]]*(1/3)), 0.75, ConProb[[#This Row],[Life Expect]]&gt;(LifeExpect[[#This Row],[NORMAL]]*(1/3)), 0)</f>
        <v>0</v>
      </c>
      <c r="H180" s="89" cm="1">
        <f t="array" ref="H180">_xlfn.IFS(DataCollect[[#This Row],[Capacity]]="Above",1, DataCollect[[#This Row],[Capacity]]="At",0.25, DataCollect[[#This Row],[Capacity]]="Below",0, DataCollect[[#This Row],[Capacity]]="",0)</f>
        <v>0</v>
      </c>
      <c r="I180" s="89">
        <f>IF(DataCollect[[#This Row],[Poor Reliability]]="Yes",1.5,0)</f>
        <v>0</v>
      </c>
      <c r="J180" s="89">
        <f t="shared" si="5"/>
        <v>1</v>
      </c>
    </row>
    <row r="181" spans="1:10" x14ac:dyDescent="0.25">
      <c r="A181" s="116" t="str">
        <f>IF(Results[[#This Row],[Life Expectancy]]=0,"0",Results[[#This Row],[Life Expectancy]])</f>
        <v/>
      </c>
      <c r="B181" s="89">
        <f>IF(DataCollect[[#This Row],[Back-Ups]]="No",1.5,0)</f>
        <v>0</v>
      </c>
      <c r="C181" s="89" cm="1">
        <f t="array" ref="C181">_xlfn.IFS(DataCollect[[#This Row],[Importance]]="0%-25%",0, DataCollect[[#This Row],[Importance]]="26%-50%",0.5, DataCollect[[#This Row],[Importance]]="51%-75%",0.75, DataCollect[[#This Row],[Importance]]="76%-100%",1, DataCollect[[#This Row],[Importance]]="",0)</f>
        <v>0</v>
      </c>
      <c r="D181" s="89">
        <f>IF(DataCollect[[#This Row],[Compliance]]="Yes",0.75,0)</f>
        <v>0</v>
      </c>
      <c r="E181" s="89">
        <f>IF(DataCollect[[#This Row],[Concerns]]="Yes",0.75,0)</f>
        <v>0</v>
      </c>
      <c r="F181" s="89">
        <f t="shared" si="4"/>
        <v>1</v>
      </c>
      <c r="G181" s="89" cm="1">
        <f t="array" ref="G181">_xlfn.IFS(ConProb[[#This Row],[Life Expect]]="0", 1.5, AND(ConProb[[#This Row],[Life Expect]]&lt;(LifeExpect[[#This Row],[NORMAL]]*(1/3)), ConProb[[#This Row],[Life Expect]]&gt;0), 0.75, ConProb[[#This Row],[Life Expect]]=(LifeExpect[[#This Row],[NORMAL]]*(1/3)), 0.75, ConProb[[#This Row],[Life Expect]]&gt;(LifeExpect[[#This Row],[NORMAL]]*(1/3)), 0)</f>
        <v>0</v>
      </c>
      <c r="H181" s="89" cm="1">
        <f t="array" ref="H181">_xlfn.IFS(DataCollect[[#This Row],[Capacity]]="Above",1, DataCollect[[#This Row],[Capacity]]="At",0.25, DataCollect[[#This Row],[Capacity]]="Below",0, DataCollect[[#This Row],[Capacity]]="",0)</f>
        <v>0</v>
      </c>
      <c r="I181" s="89">
        <f>IF(DataCollect[[#This Row],[Poor Reliability]]="Yes",1.5,0)</f>
        <v>0</v>
      </c>
      <c r="J181" s="89">
        <f t="shared" si="5"/>
        <v>1</v>
      </c>
    </row>
    <row r="182" spans="1:10" x14ac:dyDescent="0.25">
      <c r="A182" s="116" t="str">
        <f>IF(Results[[#This Row],[Life Expectancy]]=0,"0",Results[[#This Row],[Life Expectancy]])</f>
        <v/>
      </c>
      <c r="B182" s="89">
        <f>IF(DataCollect[[#This Row],[Back-Ups]]="No",1.5,0)</f>
        <v>0</v>
      </c>
      <c r="C182" s="89" cm="1">
        <f t="array" ref="C182">_xlfn.IFS(DataCollect[[#This Row],[Importance]]="0%-25%",0, DataCollect[[#This Row],[Importance]]="26%-50%",0.5, DataCollect[[#This Row],[Importance]]="51%-75%",0.75, DataCollect[[#This Row],[Importance]]="76%-100%",1, DataCollect[[#This Row],[Importance]]="",0)</f>
        <v>0</v>
      </c>
      <c r="D182" s="89">
        <f>IF(DataCollect[[#This Row],[Compliance]]="Yes",0.75,0)</f>
        <v>0</v>
      </c>
      <c r="E182" s="89">
        <f>IF(DataCollect[[#This Row],[Concerns]]="Yes",0.75,0)</f>
        <v>0</v>
      </c>
      <c r="F182" s="89">
        <f t="shared" si="4"/>
        <v>1</v>
      </c>
      <c r="G182" s="89" cm="1">
        <f t="array" ref="G182">_xlfn.IFS(ConProb[[#This Row],[Life Expect]]="0", 1.5, AND(ConProb[[#This Row],[Life Expect]]&lt;(LifeExpect[[#This Row],[NORMAL]]*(1/3)), ConProb[[#This Row],[Life Expect]]&gt;0), 0.75, ConProb[[#This Row],[Life Expect]]=(LifeExpect[[#This Row],[NORMAL]]*(1/3)), 0.75, ConProb[[#This Row],[Life Expect]]&gt;(LifeExpect[[#This Row],[NORMAL]]*(1/3)), 0)</f>
        <v>0</v>
      </c>
      <c r="H182" s="89" cm="1">
        <f t="array" ref="H182">_xlfn.IFS(DataCollect[[#This Row],[Capacity]]="Above",1, DataCollect[[#This Row],[Capacity]]="At",0.25, DataCollect[[#This Row],[Capacity]]="Below",0, DataCollect[[#This Row],[Capacity]]="",0)</f>
        <v>0</v>
      </c>
      <c r="I182" s="89">
        <f>IF(DataCollect[[#This Row],[Poor Reliability]]="Yes",1.5,0)</f>
        <v>0</v>
      </c>
      <c r="J182" s="89">
        <f t="shared" si="5"/>
        <v>1</v>
      </c>
    </row>
    <row r="183" spans="1:10" x14ac:dyDescent="0.25">
      <c r="A183" s="116" t="str">
        <f>IF(Results[[#This Row],[Life Expectancy]]=0,"0",Results[[#This Row],[Life Expectancy]])</f>
        <v/>
      </c>
      <c r="B183" s="89">
        <f>IF(DataCollect[[#This Row],[Back-Ups]]="No",1.5,0)</f>
        <v>0</v>
      </c>
      <c r="C183" s="89" cm="1">
        <f t="array" ref="C183">_xlfn.IFS(DataCollect[[#This Row],[Importance]]="0%-25%",0, DataCollect[[#This Row],[Importance]]="26%-50%",0.5, DataCollect[[#This Row],[Importance]]="51%-75%",0.75, DataCollect[[#This Row],[Importance]]="76%-100%",1, DataCollect[[#This Row],[Importance]]="",0)</f>
        <v>0</v>
      </c>
      <c r="D183" s="89">
        <f>IF(DataCollect[[#This Row],[Compliance]]="Yes",0.75,0)</f>
        <v>0</v>
      </c>
      <c r="E183" s="89">
        <f>IF(DataCollect[[#This Row],[Concerns]]="Yes",0.75,0)</f>
        <v>0</v>
      </c>
      <c r="F183" s="89">
        <f t="shared" si="4"/>
        <v>1</v>
      </c>
      <c r="G183" s="89" cm="1">
        <f t="array" ref="G183">_xlfn.IFS(ConProb[[#This Row],[Life Expect]]="0", 1.5, AND(ConProb[[#This Row],[Life Expect]]&lt;(LifeExpect[[#This Row],[NORMAL]]*(1/3)), ConProb[[#This Row],[Life Expect]]&gt;0), 0.75, ConProb[[#This Row],[Life Expect]]=(LifeExpect[[#This Row],[NORMAL]]*(1/3)), 0.75, ConProb[[#This Row],[Life Expect]]&gt;(LifeExpect[[#This Row],[NORMAL]]*(1/3)), 0)</f>
        <v>0</v>
      </c>
      <c r="H183" s="89" cm="1">
        <f t="array" ref="H183">_xlfn.IFS(DataCollect[[#This Row],[Capacity]]="Above",1, DataCollect[[#This Row],[Capacity]]="At",0.25, DataCollect[[#This Row],[Capacity]]="Below",0, DataCollect[[#This Row],[Capacity]]="",0)</f>
        <v>0</v>
      </c>
      <c r="I183" s="89">
        <f>IF(DataCollect[[#This Row],[Poor Reliability]]="Yes",1.5,0)</f>
        <v>0</v>
      </c>
      <c r="J183" s="89">
        <f t="shared" si="5"/>
        <v>1</v>
      </c>
    </row>
    <row r="184" spans="1:10" x14ac:dyDescent="0.25">
      <c r="A184" s="116" t="str">
        <f>IF(Results[[#This Row],[Life Expectancy]]=0,"0",Results[[#This Row],[Life Expectancy]])</f>
        <v/>
      </c>
      <c r="B184" s="89">
        <f>IF(DataCollect[[#This Row],[Back-Ups]]="No",1.5,0)</f>
        <v>0</v>
      </c>
      <c r="C184" s="89" cm="1">
        <f t="array" ref="C184">_xlfn.IFS(DataCollect[[#This Row],[Importance]]="0%-25%",0, DataCollect[[#This Row],[Importance]]="26%-50%",0.5, DataCollect[[#This Row],[Importance]]="51%-75%",0.75, DataCollect[[#This Row],[Importance]]="76%-100%",1, DataCollect[[#This Row],[Importance]]="",0)</f>
        <v>0</v>
      </c>
      <c r="D184" s="89">
        <f>IF(DataCollect[[#This Row],[Compliance]]="Yes",0.75,0)</f>
        <v>0</v>
      </c>
      <c r="E184" s="89">
        <f>IF(DataCollect[[#This Row],[Concerns]]="Yes",0.75,0)</f>
        <v>0</v>
      </c>
      <c r="F184" s="89">
        <f t="shared" si="4"/>
        <v>1</v>
      </c>
      <c r="G184" s="89" cm="1">
        <f t="array" ref="G184">_xlfn.IFS(ConProb[[#This Row],[Life Expect]]="0", 1.5, AND(ConProb[[#This Row],[Life Expect]]&lt;(LifeExpect[[#This Row],[NORMAL]]*(1/3)), ConProb[[#This Row],[Life Expect]]&gt;0), 0.75, ConProb[[#This Row],[Life Expect]]=(LifeExpect[[#This Row],[NORMAL]]*(1/3)), 0.75, ConProb[[#This Row],[Life Expect]]&gt;(LifeExpect[[#This Row],[NORMAL]]*(1/3)), 0)</f>
        <v>0</v>
      </c>
      <c r="H184" s="89" cm="1">
        <f t="array" ref="H184">_xlfn.IFS(DataCollect[[#This Row],[Capacity]]="Above",1, DataCollect[[#This Row],[Capacity]]="At",0.25, DataCollect[[#This Row],[Capacity]]="Below",0, DataCollect[[#This Row],[Capacity]]="",0)</f>
        <v>0</v>
      </c>
      <c r="I184" s="89">
        <f>IF(DataCollect[[#This Row],[Poor Reliability]]="Yes",1.5,0)</f>
        <v>0</v>
      </c>
      <c r="J184" s="89">
        <f t="shared" si="5"/>
        <v>1</v>
      </c>
    </row>
    <row r="185" spans="1:10" x14ac:dyDescent="0.25">
      <c r="A185" s="116" t="str">
        <f>IF(Results[[#This Row],[Life Expectancy]]=0,"0",Results[[#This Row],[Life Expectancy]])</f>
        <v/>
      </c>
      <c r="B185" s="89">
        <f>IF(DataCollect[[#This Row],[Back-Ups]]="No",1.5,0)</f>
        <v>0</v>
      </c>
      <c r="C185" s="89" cm="1">
        <f t="array" ref="C185">_xlfn.IFS(DataCollect[[#This Row],[Importance]]="0%-25%",0, DataCollect[[#This Row],[Importance]]="26%-50%",0.5, DataCollect[[#This Row],[Importance]]="51%-75%",0.75, DataCollect[[#This Row],[Importance]]="76%-100%",1, DataCollect[[#This Row],[Importance]]="",0)</f>
        <v>0</v>
      </c>
      <c r="D185" s="89">
        <f>IF(DataCollect[[#This Row],[Compliance]]="Yes",0.75,0)</f>
        <v>0</v>
      </c>
      <c r="E185" s="89">
        <f>IF(DataCollect[[#This Row],[Concerns]]="Yes",0.75,0)</f>
        <v>0</v>
      </c>
      <c r="F185" s="89">
        <f t="shared" si="4"/>
        <v>1</v>
      </c>
      <c r="G185" s="89" cm="1">
        <f t="array" ref="G185">_xlfn.IFS(ConProb[[#This Row],[Life Expect]]="0", 1.5, AND(ConProb[[#This Row],[Life Expect]]&lt;(LifeExpect[[#This Row],[NORMAL]]*(1/3)), ConProb[[#This Row],[Life Expect]]&gt;0), 0.75, ConProb[[#This Row],[Life Expect]]=(LifeExpect[[#This Row],[NORMAL]]*(1/3)), 0.75, ConProb[[#This Row],[Life Expect]]&gt;(LifeExpect[[#This Row],[NORMAL]]*(1/3)), 0)</f>
        <v>0</v>
      </c>
      <c r="H185" s="89" cm="1">
        <f t="array" ref="H185">_xlfn.IFS(DataCollect[[#This Row],[Capacity]]="Above",1, DataCollect[[#This Row],[Capacity]]="At",0.25, DataCollect[[#This Row],[Capacity]]="Below",0, DataCollect[[#This Row],[Capacity]]="",0)</f>
        <v>0</v>
      </c>
      <c r="I185" s="89">
        <f>IF(DataCollect[[#This Row],[Poor Reliability]]="Yes",1.5,0)</f>
        <v>0</v>
      </c>
      <c r="J185" s="89">
        <f t="shared" si="5"/>
        <v>1</v>
      </c>
    </row>
    <row r="186" spans="1:10" x14ac:dyDescent="0.25">
      <c r="A186" s="116" t="str">
        <f>IF(Results[[#This Row],[Life Expectancy]]=0,"0",Results[[#This Row],[Life Expectancy]])</f>
        <v/>
      </c>
      <c r="B186" s="89">
        <f>IF(DataCollect[[#This Row],[Back-Ups]]="No",1.5,0)</f>
        <v>0</v>
      </c>
      <c r="C186" s="89" cm="1">
        <f t="array" ref="C186">_xlfn.IFS(DataCollect[[#This Row],[Importance]]="0%-25%",0, DataCollect[[#This Row],[Importance]]="26%-50%",0.5, DataCollect[[#This Row],[Importance]]="51%-75%",0.75, DataCollect[[#This Row],[Importance]]="76%-100%",1, DataCollect[[#This Row],[Importance]]="",0)</f>
        <v>0</v>
      </c>
      <c r="D186" s="89">
        <f>IF(DataCollect[[#This Row],[Compliance]]="Yes",0.75,0)</f>
        <v>0</v>
      </c>
      <c r="E186" s="89">
        <f>IF(DataCollect[[#This Row],[Concerns]]="Yes",0.75,0)</f>
        <v>0</v>
      </c>
      <c r="F186" s="89">
        <f t="shared" si="4"/>
        <v>1</v>
      </c>
      <c r="G186" s="89" cm="1">
        <f t="array" ref="G186">_xlfn.IFS(ConProb[[#This Row],[Life Expect]]="0", 1.5, AND(ConProb[[#This Row],[Life Expect]]&lt;(LifeExpect[[#This Row],[NORMAL]]*(1/3)), ConProb[[#This Row],[Life Expect]]&gt;0), 0.75, ConProb[[#This Row],[Life Expect]]=(LifeExpect[[#This Row],[NORMAL]]*(1/3)), 0.75, ConProb[[#This Row],[Life Expect]]&gt;(LifeExpect[[#This Row],[NORMAL]]*(1/3)), 0)</f>
        <v>0</v>
      </c>
      <c r="H186" s="89" cm="1">
        <f t="array" ref="H186">_xlfn.IFS(DataCollect[[#This Row],[Capacity]]="Above",1, DataCollect[[#This Row],[Capacity]]="At",0.25, DataCollect[[#This Row],[Capacity]]="Below",0, DataCollect[[#This Row],[Capacity]]="",0)</f>
        <v>0</v>
      </c>
      <c r="I186" s="89">
        <f>IF(DataCollect[[#This Row],[Poor Reliability]]="Yes",1.5,0)</f>
        <v>0</v>
      </c>
      <c r="J186" s="89">
        <f t="shared" si="5"/>
        <v>1</v>
      </c>
    </row>
    <row r="187" spans="1:10" x14ac:dyDescent="0.25">
      <c r="A187" s="116" t="str">
        <f>IF(Results[[#This Row],[Life Expectancy]]=0,"0",Results[[#This Row],[Life Expectancy]])</f>
        <v/>
      </c>
      <c r="B187" s="89">
        <f>IF(DataCollect[[#This Row],[Back-Ups]]="No",1.5,0)</f>
        <v>0</v>
      </c>
      <c r="C187" s="89" cm="1">
        <f t="array" ref="C187">_xlfn.IFS(DataCollect[[#This Row],[Importance]]="0%-25%",0, DataCollect[[#This Row],[Importance]]="26%-50%",0.5, DataCollect[[#This Row],[Importance]]="51%-75%",0.75, DataCollect[[#This Row],[Importance]]="76%-100%",1, DataCollect[[#This Row],[Importance]]="",0)</f>
        <v>0</v>
      </c>
      <c r="D187" s="89">
        <f>IF(DataCollect[[#This Row],[Compliance]]="Yes",0.75,0)</f>
        <v>0</v>
      </c>
      <c r="E187" s="89">
        <f>IF(DataCollect[[#This Row],[Concerns]]="Yes",0.75,0)</f>
        <v>0</v>
      </c>
      <c r="F187" s="89">
        <f t="shared" si="4"/>
        <v>1</v>
      </c>
      <c r="G187" s="89" cm="1">
        <f t="array" ref="G187">_xlfn.IFS(ConProb[[#This Row],[Life Expect]]="0", 1.5, AND(ConProb[[#This Row],[Life Expect]]&lt;(LifeExpect[[#This Row],[NORMAL]]*(1/3)), ConProb[[#This Row],[Life Expect]]&gt;0), 0.75, ConProb[[#This Row],[Life Expect]]=(LifeExpect[[#This Row],[NORMAL]]*(1/3)), 0.75, ConProb[[#This Row],[Life Expect]]&gt;(LifeExpect[[#This Row],[NORMAL]]*(1/3)), 0)</f>
        <v>0</v>
      </c>
      <c r="H187" s="89" cm="1">
        <f t="array" ref="H187">_xlfn.IFS(DataCollect[[#This Row],[Capacity]]="Above",1, DataCollect[[#This Row],[Capacity]]="At",0.25, DataCollect[[#This Row],[Capacity]]="Below",0, DataCollect[[#This Row],[Capacity]]="",0)</f>
        <v>0</v>
      </c>
      <c r="I187" s="89">
        <f>IF(DataCollect[[#This Row],[Poor Reliability]]="Yes",1.5,0)</f>
        <v>0</v>
      </c>
      <c r="J187" s="89">
        <f t="shared" si="5"/>
        <v>1</v>
      </c>
    </row>
    <row r="188" spans="1:10" x14ac:dyDescent="0.25">
      <c r="A188" s="116" t="str">
        <f>IF(Results[[#This Row],[Life Expectancy]]=0,"0",Results[[#This Row],[Life Expectancy]])</f>
        <v/>
      </c>
      <c r="B188" s="89">
        <f>IF(DataCollect[[#This Row],[Back-Ups]]="No",1.5,0)</f>
        <v>0</v>
      </c>
      <c r="C188" s="89" cm="1">
        <f t="array" ref="C188">_xlfn.IFS(DataCollect[[#This Row],[Importance]]="0%-25%",0, DataCollect[[#This Row],[Importance]]="26%-50%",0.5, DataCollect[[#This Row],[Importance]]="51%-75%",0.75, DataCollect[[#This Row],[Importance]]="76%-100%",1, DataCollect[[#This Row],[Importance]]="",0)</f>
        <v>0</v>
      </c>
      <c r="D188" s="89">
        <f>IF(DataCollect[[#This Row],[Compliance]]="Yes",0.75,0)</f>
        <v>0</v>
      </c>
      <c r="E188" s="89">
        <f>IF(DataCollect[[#This Row],[Concerns]]="Yes",0.75,0)</f>
        <v>0</v>
      </c>
      <c r="F188" s="89">
        <f t="shared" si="4"/>
        <v>1</v>
      </c>
      <c r="G188" s="89" cm="1">
        <f t="array" ref="G188">_xlfn.IFS(ConProb[[#This Row],[Life Expect]]="0", 1.5, AND(ConProb[[#This Row],[Life Expect]]&lt;(LifeExpect[[#This Row],[NORMAL]]*(1/3)), ConProb[[#This Row],[Life Expect]]&gt;0), 0.75, ConProb[[#This Row],[Life Expect]]=(LifeExpect[[#This Row],[NORMAL]]*(1/3)), 0.75, ConProb[[#This Row],[Life Expect]]&gt;(LifeExpect[[#This Row],[NORMAL]]*(1/3)), 0)</f>
        <v>0</v>
      </c>
      <c r="H188" s="89" cm="1">
        <f t="array" ref="H188">_xlfn.IFS(DataCollect[[#This Row],[Capacity]]="Above",1, DataCollect[[#This Row],[Capacity]]="At",0.25, DataCollect[[#This Row],[Capacity]]="Below",0, DataCollect[[#This Row],[Capacity]]="",0)</f>
        <v>0</v>
      </c>
      <c r="I188" s="89">
        <f>IF(DataCollect[[#This Row],[Poor Reliability]]="Yes",1.5,0)</f>
        <v>0</v>
      </c>
      <c r="J188" s="89">
        <f t="shared" si="5"/>
        <v>1</v>
      </c>
    </row>
    <row r="189" spans="1:10" x14ac:dyDescent="0.25">
      <c r="A189" s="116" t="str">
        <f>IF(Results[[#This Row],[Life Expectancy]]=0,"0",Results[[#This Row],[Life Expectancy]])</f>
        <v/>
      </c>
      <c r="B189" s="89">
        <f>IF(DataCollect[[#This Row],[Back-Ups]]="No",1.5,0)</f>
        <v>0</v>
      </c>
      <c r="C189" s="89" cm="1">
        <f t="array" ref="C189">_xlfn.IFS(DataCollect[[#This Row],[Importance]]="0%-25%",0, DataCollect[[#This Row],[Importance]]="26%-50%",0.5, DataCollect[[#This Row],[Importance]]="51%-75%",0.75, DataCollect[[#This Row],[Importance]]="76%-100%",1, DataCollect[[#This Row],[Importance]]="",0)</f>
        <v>0</v>
      </c>
      <c r="D189" s="89">
        <f>IF(DataCollect[[#This Row],[Compliance]]="Yes",0.75,0)</f>
        <v>0</v>
      </c>
      <c r="E189" s="89">
        <f>IF(DataCollect[[#This Row],[Concerns]]="Yes",0.75,0)</f>
        <v>0</v>
      </c>
      <c r="F189" s="89">
        <f t="shared" si="4"/>
        <v>1</v>
      </c>
      <c r="G189" s="89" cm="1">
        <f t="array" ref="G189">_xlfn.IFS(ConProb[[#This Row],[Life Expect]]="0", 1.5, AND(ConProb[[#This Row],[Life Expect]]&lt;(LifeExpect[[#This Row],[NORMAL]]*(1/3)), ConProb[[#This Row],[Life Expect]]&gt;0), 0.75, ConProb[[#This Row],[Life Expect]]=(LifeExpect[[#This Row],[NORMAL]]*(1/3)), 0.75, ConProb[[#This Row],[Life Expect]]&gt;(LifeExpect[[#This Row],[NORMAL]]*(1/3)), 0)</f>
        <v>0</v>
      </c>
      <c r="H189" s="89" cm="1">
        <f t="array" ref="H189">_xlfn.IFS(DataCollect[[#This Row],[Capacity]]="Above",1, DataCollect[[#This Row],[Capacity]]="At",0.25, DataCollect[[#This Row],[Capacity]]="Below",0, DataCollect[[#This Row],[Capacity]]="",0)</f>
        <v>0</v>
      </c>
      <c r="I189" s="89">
        <f>IF(DataCollect[[#This Row],[Poor Reliability]]="Yes",1.5,0)</f>
        <v>0</v>
      </c>
      <c r="J189" s="89">
        <f t="shared" si="5"/>
        <v>1</v>
      </c>
    </row>
    <row r="190" spans="1:10" x14ac:dyDescent="0.25">
      <c r="A190" s="116" t="str">
        <f>IF(Results[[#This Row],[Life Expectancy]]=0,"0",Results[[#This Row],[Life Expectancy]])</f>
        <v/>
      </c>
      <c r="B190" s="89">
        <f>IF(DataCollect[[#This Row],[Back-Ups]]="No",1.5,0)</f>
        <v>0</v>
      </c>
      <c r="C190" s="89" cm="1">
        <f t="array" ref="C190">_xlfn.IFS(DataCollect[[#This Row],[Importance]]="0%-25%",0, DataCollect[[#This Row],[Importance]]="26%-50%",0.5, DataCollect[[#This Row],[Importance]]="51%-75%",0.75, DataCollect[[#This Row],[Importance]]="76%-100%",1, DataCollect[[#This Row],[Importance]]="",0)</f>
        <v>0</v>
      </c>
      <c r="D190" s="89">
        <f>IF(DataCollect[[#This Row],[Compliance]]="Yes",0.75,0)</f>
        <v>0</v>
      </c>
      <c r="E190" s="89">
        <f>IF(DataCollect[[#This Row],[Concerns]]="Yes",0.75,0)</f>
        <v>0</v>
      </c>
      <c r="F190" s="89">
        <f t="shared" si="4"/>
        <v>1</v>
      </c>
      <c r="G190" s="89" cm="1">
        <f t="array" ref="G190">_xlfn.IFS(ConProb[[#This Row],[Life Expect]]="0", 1.5, AND(ConProb[[#This Row],[Life Expect]]&lt;(LifeExpect[[#This Row],[NORMAL]]*(1/3)), ConProb[[#This Row],[Life Expect]]&gt;0), 0.75, ConProb[[#This Row],[Life Expect]]=(LifeExpect[[#This Row],[NORMAL]]*(1/3)), 0.75, ConProb[[#This Row],[Life Expect]]&gt;(LifeExpect[[#This Row],[NORMAL]]*(1/3)), 0)</f>
        <v>0</v>
      </c>
      <c r="H190" s="89" cm="1">
        <f t="array" ref="H190">_xlfn.IFS(DataCollect[[#This Row],[Capacity]]="Above",1, DataCollect[[#This Row],[Capacity]]="At",0.25, DataCollect[[#This Row],[Capacity]]="Below",0, DataCollect[[#This Row],[Capacity]]="",0)</f>
        <v>0</v>
      </c>
      <c r="I190" s="89">
        <f>IF(DataCollect[[#This Row],[Poor Reliability]]="Yes",1.5,0)</f>
        <v>0</v>
      </c>
      <c r="J190" s="89">
        <f t="shared" si="5"/>
        <v>1</v>
      </c>
    </row>
    <row r="191" spans="1:10" x14ac:dyDescent="0.25">
      <c r="A191" s="116" t="str">
        <f>IF(Results[[#This Row],[Life Expectancy]]=0,"0",Results[[#This Row],[Life Expectancy]])</f>
        <v/>
      </c>
      <c r="B191" s="89">
        <f>IF(DataCollect[[#This Row],[Back-Ups]]="No",1.5,0)</f>
        <v>0</v>
      </c>
      <c r="C191" s="89" cm="1">
        <f t="array" ref="C191">_xlfn.IFS(DataCollect[[#This Row],[Importance]]="0%-25%",0, DataCollect[[#This Row],[Importance]]="26%-50%",0.5, DataCollect[[#This Row],[Importance]]="51%-75%",0.75, DataCollect[[#This Row],[Importance]]="76%-100%",1, DataCollect[[#This Row],[Importance]]="",0)</f>
        <v>0</v>
      </c>
      <c r="D191" s="89">
        <f>IF(DataCollect[[#This Row],[Compliance]]="Yes",0.75,0)</f>
        <v>0</v>
      </c>
      <c r="E191" s="89">
        <f>IF(DataCollect[[#This Row],[Concerns]]="Yes",0.75,0)</f>
        <v>0</v>
      </c>
      <c r="F191" s="89">
        <f t="shared" si="4"/>
        <v>1</v>
      </c>
      <c r="G191" s="89" cm="1">
        <f t="array" ref="G191">_xlfn.IFS(ConProb[[#This Row],[Life Expect]]="0", 1.5, AND(ConProb[[#This Row],[Life Expect]]&lt;(LifeExpect[[#This Row],[NORMAL]]*(1/3)), ConProb[[#This Row],[Life Expect]]&gt;0), 0.75, ConProb[[#This Row],[Life Expect]]=(LifeExpect[[#This Row],[NORMAL]]*(1/3)), 0.75, ConProb[[#This Row],[Life Expect]]&gt;(LifeExpect[[#This Row],[NORMAL]]*(1/3)), 0)</f>
        <v>0</v>
      </c>
      <c r="H191" s="89" cm="1">
        <f t="array" ref="H191">_xlfn.IFS(DataCollect[[#This Row],[Capacity]]="Above",1, DataCollect[[#This Row],[Capacity]]="At",0.25, DataCollect[[#This Row],[Capacity]]="Below",0, DataCollect[[#This Row],[Capacity]]="",0)</f>
        <v>0</v>
      </c>
      <c r="I191" s="89">
        <f>IF(DataCollect[[#This Row],[Poor Reliability]]="Yes",1.5,0)</f>
        <v>0</v>
      </c>
      <c r="J191" s="89">
        <f t="shared" si="5"/>
        <v>1</v>
      </c>
    </row>
    <row r="192" spans="1:10" x14ac:dyDescent="0.25">
      <c r="A192" s="116" t="str">
        <f>IF(Results[[#This Row],[Life Expectancy]]=0,"0",Results[[#This Row],[Life Expectancy]])</f>
        <v/>
      </c>
      <c r="B192" s="89">
        <f>IF(DataCollect[[#This Row],[Back-Ups]]="No",1.5,0)</f>
        <v>0</v>
      </c>
      <c r="C192" s="89" cm="1">
        <f t="array" ref="C192">_xlfn.IFS(DataCollect[[#This Row],[Importance]]="0%-25%",0, DataCollect[[#This Row],[Importance]]="26%-50%",0.5, DataCollect[[#This Row],[Importance]]="51%-75%",0.75, DataCollect[[#This Row],[Importance]]="76%-100%",1, DataCollect[[#This Row],[Importance]]="",0)</f>
        <v>0</v>
      </c>
      <c r="D192" s="89">
        <f>IF(DataCollect[[#This Row],[Compliance]]="Yes",0.75,0)</f>
        <v>0</v>
      </c>
      <c r="E192" s="89">
        <f>IF(DataCollect[[#This Row],[Concerns]]="Yes",0.75,0)</f>
        <v>0</v>
      </c>
      <c r="F192" s="89">
        <f t="shared" si="4"/>
        <v>1</v>
      </c>
      <c r="G192" s="89" cm="1">
        <f t="array" ref="G192">_xlfn.IFS(ConProb[[#This Row],[Life Expect]]="0", 1.5, AND(ConProb[[#This Row],[Life Expect]]&lt;(LifeExpect[[#This Row],[NORMAL]]*(1/3)), ConProb[[#This Row],[Life Expect]]&gt;0), 0.75, ConProb[[#This Row],[Life Expect]]=(LifeExpect[[#This Row],[NORMAL]]*(1/3)), 0.75, ConProb[[#This Row],[Life Expect]]&gt;(LifeExpect[[#This Row],[NORMAL]]*(1/3)), 0)</f>
        <v>0</v>
      </c>
      <c r="H192" s="89" cm="1">
        <f t="array" ref="H192">_xlfn.IFS(DataCollect[[#This Row],[Capacity]]="Above",1, DataCollect[[#This Row],[Capacity]]="At",0.25, DataCollect[[#This Row],[Capacity]]="Below",0, DataCollect[[#This Row],[Capacity]]="",0)</f>
        <v>0</v>
      </c>
      <c r="I192" s="89">
        <f>IF(DataCollect[[#This Row],[Poor Reliability]]="Yes",1.5,0)</f>
        <v>0</v>
      </c>
      <c r="J192" s="89">
        <f t="shared" si="5"/>
        <v>1</v>
      </c>
    </row>
    <row r="193" spans="1:10" x14ac:dyDescent="0.25">
      <c r="A193" s="116" t="str">
        <f>IF(Results[[#This Row],[Life Expectancy]]=0,"0",Results[[#This Row],[Life Expectancy]])</f>
        <v/>
      </c>
      <c r="B193" s="89">
        <f>IF(DataCollect[[#This Row],[Back-Ups]]="No",1.5,0)</f>
        <v>0</v>
      </c>
      <c r="C193" s="89" cm="1">
        <f t="array" ref="C193">_xlfn.IFS(DataCollect[[#This Row],[Importance]]="0%-25%",0, DataCollect[[#This Row],[Importance]]="26%-50%",0.5, DataCollect[[#This Row],[Importance]]="51%-75%",0.75, DataCollect[[#This Row],[Importance]]="76%-100%",1, DataCollect[[#This Row],[Importance]]="",0)</f>
        <v>0</v>
      </c>
      <c r="D193" s="89">
        <f>IF(DataCollect[[#This Row],[Compliance]]="Yes",0.75,0)</f>
        <v>0</v>
      </c>
      <c r="E193" s="89">
        <f>IF(DataCollect[[#This Row],[Concerns]]="Yes",0.75,0)</f>
        <v>0</v>
      </c>
      <c r="F193" s="89">
        <f t="shared" si="4"/>
        <v>1</v>
      </c>
      <c r="G193" s="89" cm="1">
        <f t="array" ref="G193">_xlfn.IFS(ConProb[[#This Row],[Life Expect]]="0", 1.5, AND(ConProb[[#This Row],[Life Expect]]&lt;(LifeExpect[[#This Row],[NORMAL]]*(1/3)), ConProb[[#This Row],[Life Expect]]&gt;0), 0.75, ConProb[[#This Row],[Life Expect]]=(LifeExpect[[#This Row],[NORMAL]]*(1/3)), 0.75, ConProb[[#This Row],[Life Expect]]&gt;(LifeExpect[[#This Row],[NORMAL]]*(1/3)), 0)</f>
        <v>0</v>
      </c>
      <c r="H193" s="89" cm="1">
        <f t="array" ref="H193">_xlfn.IFS(DataCollect[[#This Row],[Capacity]]="Above",1, DataCollect[[#This Row],[Capacity]]="At",0.25, DataCollect[[#This Row],[Capacity]]="Below",0, DataCollect[[#This Row],[Capacity]]="",0)</f>
        <v>0</v>
      </c>
      <c r="I193" s="89">
        <f>IF(DataCollect[[#This Row],[Poor Reliability]]="Yes",1.5,0)</f>
        <v>0</v>
      </c>
      <c r="J193" s="89">
        <f t="shared" si="5"/>
        <v>1</v>
      </c>
    </row>
    <row r="194" spans="1:10" x14ac:dyDescent="0.25">
      <c r="A194" s="116" t="str">
        <f>IF(Results[[#This Row],[Life Expectancy]]=0,"0",Results[[#This Row],[Life Expectancy]])</f>
        <v/>
      </c>
      <c r="B194" s="89">
        <f>IF(DataCollect[[#This Row],[Back-Ups]]="No",1.5,0)</f>
        <v>0</v>
      </c>
      <c r="C194" s="89" cm="1">
        <f t="array" ref="C194">_xlfn.IFS(DataCollect[[#This Row],[Importance]]="0%-25%",0, DataCollect[[#This Row],[Importance]]="26%-50%",0.5, DataCollect[[#This Row],[Importance]]="51%-75%",0.75, DataCollect[[#This Row],[Importance]]="76%-100%",1, DataCollect[[#This Row],[Importance]]="",0)</f>
        <v>0</v>
      </c>
      <c r="D194" s="89">
        <f>IF(DataCollect[[#This Row],[Compliance]]="Yes",0.75,0)</f>
        <v>0</v>
      </c>
      <c r="E194" s="89">
        <f>IF(DataCollect[[#This Row],[Concerns]]="Yes",0.75,0)</f>
        <v>0</v>
      </c>
      <c r="F194" s="89">
        <f t="shared" si="4"/>
        <v>1</v>
      </c>
      <c r="G194" s="89" cm="1">
        <f t="array" ref="G194">_xlfn.IFS(ConProb[[#This Row],[Life Expect]]="0", 1.5, AND(ConProb[[#This Row],[Life Expect]]&lt;(LifeExpect[[#This Row],[NORMAL]]*(1/3)), ConProb[[#This Row],[Life Expect]]&gt;0), 0.75, ConProb[[#This Row],[Life Expect]]=(LifeExpect[[#This Row],[NORMAL]]*(1/3)), 0.75, ConProb[[#This Row],[Life Expect]]&gt;(LifeExpect[[#This Row],[NORMAL]]*(1/3)), 0)</f>
        <v>0</v>
      </c>
      <c r="H194" s="89" cm="1">
        <f t="array" ref="H194">_xlfn.IFS(DataCollect[[#This Row],[Capacity]]="Above",1, DataCollect[[#This Row],[Capacity]]="At",0.25, DataCollect[[#This Row],[Capacity]]="Below",0, DataCollect[[#This Row],[Capacity]]="",0)</f>
        <v>0</v>
      </c>
      <c r="I194" s="89">
        <f>IF(DataCollect[[#This Row],[Poor Reliability]]="Yes",1.5,0)</f>
        <v>0</v>
      </c>
      <c r="J194" s="89">
        <f t="shared" si="5"/>
        <v>1</v>
      </c>
    </row>
    <row r="195" spans="1:10" x14ac:dyDescent="0.25">
      <c r="A195" s="116" t="str">
        <f>IF(Results[[#This Row],[Life Expectancy]]=0,"0",Results[[#This Row],[Life Expectancy]])</f>
        <v/>
      </c>
      <c r="B195" s="89">
        <f>IF(DataCollect[[#This Row],[Back-Ups]]="No",1.5,0)</f>
        <v>0</v>
      </c>
      <c r="C195" s="89" cm="1">
        <f t="array" ref="C195">_xlfn.IFS(DataCollect[[#This Row],[Importance]]="0%-25%",0, DataCollect[[#This Row],[Importance]]="26%-50%",0.5, DataCollect[[#This Row],[Importance]]="51%-75%",0.75, DataCollect[[#This Row],[Importance]]="76%-100%",1, DataCollect[[#This Row],[Importance]]="",0)</f>
        <v>0</v>
      </c>
      <c r="D195" s="89">
        <f>IF(DataCollect[[#This Row],[Compliance]]="Yes",0.75,0)</f>
        <v>0</v>
      </c>
      <c r="E195" s="89">
        <f>IF(DataCollect[[#This Row],[Concerns]]="Yes",0.75,0)</f>
        <v>0</v>
      </c>
      <c r="F195" s="89">
        <f t="shared" si="4"/>
        <v>1</v>
      </c>
      <c r="G195" s="89" cm="1">
        <f t="array" ref="G195">_xlfn.IFS(ConProb[[#This Row],[Life Expect]]="0", 1.5, AND(ConProb[[#This Row],[Life Expect]]&lt;(LifeExpect[[#This Row],[NORMAL]]*(1/3)), ConProb[[#This Row],[Life Expect]]&gt;0), 0.75, ConProb[[#This Row],[Life Expect]]=(LifeExpect[[#This Row],[NORMAL]]*(1/3)), 0.75, ConProb[[#This Row],[Life Expect]]&gt;(LifeExpect[[#This Row],[NORMAL]]*(1/3)), 0)</f>
        <v>0</v>
      </c>
      <c r="H195" s="89" cm="1">
        <f t="array" ref="H195">_xlfn.IFS(DataCollect[[#This Row],[Capacity]]="Above",1, DataCollect[[#This Row],[Capacity]]="At",0.25, DataCollect[[#This Row],[Capacity]]="Below",0, DataCollect[[#This Row],[Capacity]]="",0)</f>
        <v>0</v>
      </c>
      <c r="I195" s="89">
        <f>IF(DataCollect[[#This Row],[Poor Reliability]]="Yes",1.5,0)</f>
        <v>0</v>
      </c>
      <c r="J195" s="89">
        <f t="shared" si="5"/>
        <v>1</v>
      </c>
    </row>
    <row r="196" spans="1:10" x14ac:dyDescent="0.25">
      <c r="A196" s="116" t="str">
        <f>IF(Results[[#This Row],[Life Expectancy]]=0,"0",Results[[#This Row],[Life Expectancy]])</f>
        <v/>
      </c>
      <c r="B196" s="89">
        <f>IF(DataCollect[[#This Row],[Back-Ups]]="No",1.5,0)</f>
        <v>0</v>
      </c>
      <c r="C196" s="89" cm="1">
        <f t="array" ref="C196">_xlfn.IFS(DataCollect[[#This Row],[Importance]]="0%-25%",0, DataCollect[[#This Row],[Importance]]="26%-50%",0.5, DataCollect[[#This Row],[Importance]]="51%-75%",0.75, DataCollect[[#This Row],[Importance]]="76%-100%",1, DataCollect[[#This Row],[Importance]]="",0)</f>
        <v>0</v>
      </c>
      <c r="D196" s="89">
        <f>IF(DataCollect[[#This Row],[Compliance]]="Yes",0.75,0)</f>
        <v>0</v>
      </c>
      <c r="E196" s="89">
        <f>IF(DataCollect[[#This Row],[Concerns]]="Yes",0.75,0)</f>
        <v>0</v>
      </c>
      <c r="F196" s="89">
        <f t="shared" si="4"/>
        <v>1</v>
      </c>
      <c r="G196" s="89" cm="1">
        <f t="array" ref="G196">_xlfn.IFS(ConProb[[#This Row],[Life Expect]]="0", 1.5, AND(ConProb[[#This Row],[Life Expect]]&lt;(LifeExpect[[#This Row],[NORMAL]]*(1/3)), ConProb[[#This Row],[Life Expect]]&gt;0), 0.75, ConProb[[#This Row],[Life Expect]]=(LifeExpect[[#This Row],[NORMAL]]*(1/3)), 0.75, ConProb[[#This Row],[Life Expect]]&gt;(LifeExpect[[#This Row],[NORMAL]]*(1/3)), 0)</f>
        <v>0</v>
      </c>
      <c r="H196" s="89" cm="1">
        <f t="array" ref="H196">_xlfn.IFS(DataCollect[[#This Row],[Capacity]]="Above",1, DataCollect[[#This Row],[Capacity]]="At",0.25, DataCollect[[#This Row],[Capacity]]="Below",0, DataCollect[[#This Row],[Capacity]]="",0)</f>
        <v>0</v>
      </c>
      <c r="I196" s="89">
        <f>IF(DataCollect[[#This Row],[Poor Reliability]]="Yes",1.5,0)</f>
        <v>0</v>
      </c>
      <c r="J196" s="89">
        <f t="shared" si="5"/>
        <v>1</v>
      </c>
    </row>
    <row r="197" spans="1:10" x14ac:dyDescent="0.25">
      <c r="A197" s="116" t="str">
        <f>IF(Results[[#This Row],[Life Expectancy]]=0,"0",Results[[#This Row],[Life Expectancy]])</f>
        <v/>
      </c>
      <c r="B197" s="89">
        <f>IF(DataCollect[[#This Row],[Back-Ups]]="No",1.5,0)</f>
        <v>0</v>
      </c>
      <c r="C197" s="89" cm="1">
        <f t="array" ref="C197">_xlfn.IFS(DataCollect[[#This Row],[Importance]]="0%-25%",0, DataCollect[[#This Row],[Importance]]="26%-50%",0.5, DataCollect[[#This Row],[Importance]]="51%-75%",0.75, DataCollect[[#This Row],[Importance]]="76%-100%",1, DataCollect[[#This Row],[Importance]]="",0)</f>
        <v>0</v>
      </c>
      <c r="D197" s="89">
        <f>IF(DataCollect[[#This Row],[Compliance]]="Yes",0.75,0)</f>
        <v>0</v>
      </c>
      <c r="E197" s="89">
        <f>IF(DataCollect[[#This Row],[Concerns]]="Yes",0.75,0)</f>
        <v>0</v>
      </c>
      <c r="F197" s="89">
        <f t="shared" ref="F197:F260" si="6">SUM(1,B197:E197)</f>
        <v>1</v>
      </c>
      <c r="G197" s="89" cm="1">
        <f t="array" ref="G197">_xlfn.IFS(ConProb[[#This Row],[Life Expect]]="0", 1.5, AND(ConProb[[#This Row],[Life Expect]]&lt;(LifeExpect[[#This Row],[NORMAL]]*(1/3)), ConProb[[#This Row],[Life Expect]]&gt;0), 0.75, ConProb[[#This Row],[Life Expect]]=(LifeExpect[[#This Row],[NORMAL]]*(1/3)), 0.75, ConProb[[#This Row],[Life Expect]]&gt;(LifeExpect[[#This Row],[NORMAL]]*(1/3)), 0)</f>
        <v>0</v>
      </c>
      <c r="H197" s="89" cm="1">
        <f t="array" ref="H197">_xlfn.IFS(DataCollect[[#This Row],[Capacity]]="Above",1, DataCollect[[#This Row],[Capacity]]="At",0.25, DataCollect[[#This Row],[Capacity]]="Below",0, DataCollect[[#This Row],[Capacity]]="",0)</f>
        <v>0</v>
      </c>
      <c r="I197" s="89">
        <f>IF(DataCollect[[#This Row],[Poor Reliability]]="Yes",1.5,0)</f>
        <v>0</v>
      </c>
      <c r="J197" s="89">
        <f t="shared" ref="J197:J260" si="7">SUM(1,G197:I197)</f>
        <v>1</v>
      </c>
    </row>
    <row r="198" spans="1:10" x14ac:dyDescent="0.25">
      <c r="A198" s="116" t="str">
        <f>IF(Results[[#This Row],[Life Expectancy]]=0,"0",Results[[#This Row],[Life Expectancy]])</f>
        <v/>
      </c>
      <c r="B198" s="89">
        <f>IF(DataCollect[[#This Row],[Back-Ups]]="No",1.5,0)</f>
        <v>0</v>
      </c>
      <c r="C198" s="89" cm="1">
        <f t="array" ref="C198">_xlfn.IFS(DataCollect[[#This Row],[Importance]]="0%-25%",0, DataCollect[[#This Row],[Importance]]="26%-50%",0.5, DataCollect[[#This Row],[Importance]]="51%-75%",0.75, DataCollect[[#This Row],[Importance]]="76%-100%",1, DataCollect[[#This Row],[Importance]]="",0)</f>
        <v>0</v>
      </c>
      <c r="D198" s="89">
        <f>IF(DataCollect[[#This Row],[Compliance]]="Yes",0.75,0)</f>
        <v>0</v>
      </c>
      <c r="E198" s="89">
        <f>IF(DataCollect[[#This Row],[Concerns]]="Yes",0.75,0)</f>
        <v>0</v>
      </c>
      <c r="F198" s="89">
        <f t="shared" si="6"/>
        <v>1</v>
      </c>
      <c r="G198" s="89" cm="1">
        <f t="array" ref="G198">_xlfn.IFS(ConProb[[#This Row],[Life Expect]]="0", 1.5, AND(ConProb[[#This Row],[Life Expect]]&lt;(LifeExpect[[#This Row],[NORMAL]]*(1/3)), ConProb[[#This Row],[Life Expect]]&gt;0), 0.75, ConProb[[#This Row],[Life Expect]]=(LifeExpect[[#This Row],[NORMAL]]*(1/3)), 0.75, ConProb[[#This Row],[Life Expect]]&gt;(LifeExpect[[#This Row],[NORMAL]]*(1/3)), 0)</f>
        <v>0</v>
      </c>
      <c r="H198" s="89" cm="1">
        <f t="array" ref="H198">_xlfn.IFS(DataCollect[[#This Row],[Capacity]]="Above",1, DataCollect[[#This Row],[Capacity]]="At",0.25, DataCollect[[#This Row],[Capacity]]="Below",0, DataCollect[[#This Row],[Capacity]]="",0)</f>
        <v>0</v>
      </c>
      <c r="I198" s="89">
        <f>IF(DataCollect[[#This Row],[Poor Reliability]]="Yes",1.5,0)</f>
        <v>0</v>
      </c>
      <c r="J198" s="89">
        <f t="shared" si="7"/>
        <v>1</v>
      </c>
    </row>
    <row r="199" spans="1:10" x14ac:dyDescent="0.25">
      <c r="A199" s="116" t="str">
        <f>IF(Results[[#This Row],[Life Expectancy]]=0,"0",Results[[#This Row],[Life Expectancy]])</f>
        <v/>
      </c>
      <c r="B199" s="89">
        <f>IF(DataCollect[[#This Row],[Back-Ups]]="No",1.5,0)</f>
        <v>0</v>
      </c>
      <c r="C199" s="89" cm="1">
        <f t="array" ref="C199">_xlfn.IFS(DataCollect[[#This Row],[Importance]]="0%-25%",0, DataCollect[[#This Row],[Importance]]="26%-50%",0.5, DataCollect[[#This Row],[Importance]]="51%-75%",0.75, DataCollect[[#This Row],[Importance]]="76%-100%",1, DataCollect[[#This Row],[Importance]]="",0)</f>
        <v>0</v>
      </c>
      <c r="D199" s="89">
        <f>IF(DataCollect[[#This Row],[Compliance]]="Yes",0.75,0)</f>
        <v>0</v>
      </c>
      <c r="E199" s="89">
        <f>IF(DataCollect[[#This Row],[Concerns]]="Yes",0.75,0)</f>
        <v>0</v>
      </c>
      <c r="F199" s="89">
        <f t="shared" si="6"/>
        <v>1</v>
      </c>
      <c r="G199" s="89" cm="1">
        <f t="array" ref="G199">_xlfn.IFS(ConProb[[#This Row],[Life Expect]]="0", 1.5, AND(ConProb[[#This Row],[Life Expect]]&lt;(LifeExpect[[#This Row],[NORMAL]]*(1/3)), ConProb[[#This Row],[Life Expect]]&gt;0), 0.75, ConProb[[#This Row],[Life Expect]]=(LifeExpect[[#This Row],[NORMAL]]*(1/3)), 0.75, ConProb[[#This Row],[Life Expect]]&gt;(LifeExpect[[#This Row],[NORMAL]]*(1/3)), 0)</f>
        <v>0</v>
      </c>
      <c r="H199" s="89" cm="1">
        <f t="array" ref="H199">_xlfn.IFS(DataCollect[[#This Row],[Capacity]]="Above",1, DataCollect[[#This Row],[Capacity]]="At",0.25, DataCollect[[#This Row],[Capacity]]="Below",0, DataCollect[[#This Row],[Capacity]]="",0)</f>
        <v>0</v>
      </c>
      <c r="I199" s="89">
        <f>IF(DataCollect[[#This Row],[Poor Reliability]]="Yes",1.5,0)</f>
        <v>0</v>
      </c>
      <c r="J199" s="89">
        <f t="shared" si="7"/>
        <v>1</v>
      </c>
    </row>
    <row r="200" spans="1:10" x14ac:dyDescent="0.25">
      <c r="A200" s="116" t="str">
        <f>IF(Results[[#This Row],[Life Expectancy]]=0,"0",Results[[#This Row],[Life Expectancy]])</f>
        <v/>
      </c>
      <c r="B200" s="89">
        <f>IF(DataCollect[[#This Row],[Back-Ups]]="No",1.5,0)</f>
        <v>0</v>
      </c>
      <c r="C200" s="89" cm="1">
        <f t="array" ref="C200">_xlfn.IFS(DataCollect[[#This Row],[Importance]]="0%-25%",0, DataCollect[[#This Row],[Importance]]="26%-50%",0.5, DataCollect[[#This Row],[Importance]]="51%-75%",0.75, DataCollect[[#This Row],[Importance]]="76%-100%",1, DataCollect[[#This Row],[Importance]]="",0)</f>
        <v>0</v>
      </c>
      <c r="D200" s="89">
        <f>IF(DataCollect[[#This Row],[Compliance]]="Yes",0.75,0)</f>
        <v>0</v>
      </c>
      <c r="E200" s="89">
        <f>IF(DataCollect[[#This Row],[Concerns]]="Yes",0.75,0)</f>
        <v>0</v>
      </c>
      <c r="F200" s="89">
        <f t="shared" si="6"/>
        <v>1</v>
      </c>
      <c r="G200" s="89" cm="1">
        <f t="array" ref="G200">_xlfn.IFS(ConProb[[#This Row],[Life Expect]]="0", 1.5, AND(ConProb[[#This Row],[Life Expect]]&lt;(LifeExpect[[#This Row],[NORMAL]]*(1/3)), ConProb[[#This Row],[Life Expect]]&gt;0), 0.75, ConProb[[#This Row],[Life Expect]]=(LifeExpect[[#This Row],[NORMAL]]*(1/3)), 0.75, ConProb[[#This Row],[Life Expect]]&gt;(LifeExpect[[#This Row],[NORMAL]]*(1/3)), 0)</f>
        <v>0</v>
      </c>
      <c r="H200" s="89" cm="1">
        <f t="array" ref="H200">_xlfn.IFS(DataCollect[[#This Row],[Capacity]]="Above",1, DataCollect[[#This Row],[Capacity]]="At",0.25, DataCollect[[#This Row],[Capacity]]="Below",0, DataCollect[[#This Row],[Capacity]]="",0)</f>
        <v>0</v>
      </c>
      <c r="I200" s="89">
        <f>IF(DataCollect[[#This Row],[Poor Reliability]]="Yes",1.5,0)</f>
        <v>0</v>
      </c>
      <c r="J200" s="89">
        <f t="shared" si="7"/>
        <v>1</v>
      </c>
    </row>
    <row r="201" spans="1:10" x14ac:dyDescent="0.25">
      <c r="A201" s="116" t="str">
        <f>IF(Results[[#This Row],[Life Expectancy]]=0,"0",Results[[#This Row],[Life Expectancy]])</f>
        <v/>
      </c>
      <c r="B201" s="89">
        <f>IF(DataCollect[[#This Row],[Back-Ups]]="No",1.5,0)</f>
        <v>0</v>
      </c>
      <c r="C201" s="89" cm="1">
        <f t="array" ref="C201">_xlfn.IFS(DataCollect[[#This Row],[Importance]]="0%-25%",0, DataCollect[[#This Row],[Importance]]="26%-50%",0.5, DataCollect[[#This Row],[Importance]]="51%-75%",0.75, DataCollect[[#This Row],[Importance]]="76%-100%",1, DataCollect[[#This Row],[Importance]]="",0)</f>
        <v>0</v>
      </c>
      <c r="D201" s="89">
        <f>IF(DataCollect[[#This Row],[Compliance]]="Yes",0.75,0)</f>
        <v>0</v>
      </c>
      <c r="E201" s="89">
        <f>IF(DataCollect[[#This Row],[Concerns]]="Yes",0.75,0)</f>
        <v>0</v>
      </c>
      <c r="F201" s="89">
        <f t="shared" si="6"/>
        <v>1</v>
      </c>
      <c r="G201" s="89" cm="1">
        <f t="array" ref="G201">_xlfn.IFS(ConProb[[#This Row],[Life Expect]]="0", 1.5, AND(ConProb[[#This Row],[Life Expect]]&lt;(LifeExpect[[#This Row],[NORMAL]]*(1/3)), ConProb[[#This Row],[Life Expect]]&gt;0), 0.75, ConProb[[#This Row],[Life Expect]]=(LifeExpect[[#This Row],[NORMAL]]*(1/3)), 0.75, ConProb[[#This Row],[Life Expect]]&gt;(LifeExpect[[#This Row],[NORMAL]]*(1/3)), 0)</f>
        <v>0</v>
      </c>
      <c r="H201" s="89" cm="1">
        <f t="array" ref="H201">_xlfn.IFS(DataCollect[[#This Row],[Capacity]]="Above",1, DataCollect[[#This Row],[Capacity]]="At",0.25, DataCollect[[#This Row],[Capacity]]="Below",0, DataCollect[[#This Row],[Capacity]]="",0)</f>
        <v>0</v>
      </c>
      <c r="I201" s="89">
        <f>IF(DataCollect[[#This Row],[Poor Reliability]]="Yes",1.5,0)</f>
        <v>0</v>
      </c>
      <c r="J201" s="89">
        <f t="shared" si="7"/>
        <v>1</v>
      </c>
    </row>
    <row r="202" spans="1:10" x14ac:dyDescent="0.25">
      <c r="A202" s="116" t="str">
        <f>IF(Results[[#This Row],[Life Expectancy]]=0,"0",Results[[#This Row],[Life Expectancy]])</f>
        <v/>
      </c>
      <c r="B202" s="89">
        <f>IF(DataCollect[[#This Row],[Back-Ups]]="No",1.5,0)</f>
        <v>0</v>
      </c>
      <c r="C202" s="89" cm="1">
        <f t="array" ref="C202">_xlfn.IFS(DataCollect[[#This Row],[Importance]]="0%-25%",0, DataCollect[[#This Row],[Importance]]="26%-50%",0.5, DataCollect[[#This Row],[Importance]]="51%-75%",0.75, DataCollect[[#This Row],[Importance]]="76%-100%",1, DataCollect[[#This Row],[Importance]]="",0)</f>
        <v>0</v>
      </c>
      <c r="D202" s="89">
        <f>IF(DataCollect[[#This Row],[Compliance]]="Yes",0.75,0)</f>
        <v>0</v>
      </c>
      <c r="E202" s="89">
        <f>IF(DataCollect[[#This Row],[Concerns]]="Yes",0.75,0)</f>
        <v>0</v>
      </c>
      <c r="F202" s="89">
        <f t="shared" si="6"/>
        <v>1</v>
      </c>
      <c r="G202" s="89" cm="1">
        <f t="array" ref="G202">_xlfn.IFS(ConProb[[#This Row],[Life Expect]]="0", 1.5, AND(ConProb[[#This Row],[Life Expect]]&lt;(LifeExpect[[#This Row],[NORMAL]]*(1/3)), ConProb[[#This Row],[Life Expect]]&gt;0), 0.75, ConProb[[#This Row],[Life Expect]]=(LifeExpect[[#This Row],[NORMAL]]*(1/3)), 0.75, ConProb[[#This Row],[Life Expect]]&gt;(LifeExpect[[#This Row],[NORMAL]]*(1/3)), 0)</f>
        <v>0</v>
      </c>
      <c r="H202" s="89" cm="1">
        <f t="array" ref="H202">_xlfn.IFS(DataCollect[[#This Row],[Capacity]]="Above",1, DataCollect[[#This Row],[Capacity]]="At",0.25, DataCollect[[#This Row],[Capacity]]="Below",0, DataCollect[[#This Row],[Capacity]]="",0)</f>
        <v>0</v>
      </c>
      <c r="I202" s="89">
        <f>IF(DataCollect[[#This Row],[Poor Reliability]]="Yes",1.5,0)</f>
        <v>0</v>
      </c>
      <c r="J202" s="89">
        <f t="shared" si="7"/>
        <v>1</v>
      </c>
    </row>
    <row r="203" spans="1:10" x14ac:dyDescent="0.25">
      <c r="A203" s="116" t="str">
        <f>IF(Results[[#This Row],[Life Expectancy]]=0,"0",Results[[#This Row],[Life Expectancy]])</f>
        <v/>
      </c>
      <c r="B203" s="89">
        <f>IF(DataCollect[[#This Row],[Back-Ups]]="No",1.5,0)</f>
        <v>0</v>
      </c>
      <c r="C203" s="89" cm="1">
        <f t="array" ref="C203">_xlfn.IFS(DataCollect[[#This Row],[Importance]]="0%-25%",0, DataCollect[[#This Row],[Importance]]="26%-50%",0.5, DataCollect[[#This Row],[Importance]]="51%-75%",0.75, DataCollect[[#This Row],[Importance]]="76%-100%",1, DataCollect[[#This Row],[Importance]]="",0)</f>
        <v>0</v>
      </c>
      <c r="D203" s="89">
        <f>IF(DataCollect[[#This Row],[Compliance]]="Yes",0.75,0)</f>
        <v>0</v>
      </c>
      <c r="E203" s="89">
        <f>IF(DataCollect[[#This Row],[Concerns]]="Yes",0.75,0)</f>
        <v>0</v>
      </c>
      <c r="F203" s="89">
        <f t="shared" si="6"/>
        <v>1</v>
      </c>
      <c r="G203" s="89" cm="1">
        <f t="array" ref="G203">_xlfn.IFS(ConProb[[#This Row],[Life Expect]]="0", 1.5, AND(ConProb[[#This Row],[Life Expect]]&lt;(LifeExpect[[#This Row],[NORMAL]]*(1/3)), ConProb[[#This Row],[Life Expect]]&gt;0), 0.75, ConProb[[#This Row],[Life Expect]]=(LifeExpect[[#This Row],[NORMAL]]*(1/3)), 0.75, ConProb[[#This Row],[Life Expect]]&gt;(LifeExpect[[#This Row],[NORMAL]]*(1/3)), 0)</f>
        <v>0</v>
      </c>
      <c r="H203" s="89" cm="1">
        <f t="array" ref="H203">_xlfn.IFS(DataCollect[[#This Row],[Capacity]]="Above",1, DataCollect[[#This Row],[Capacity]]="At",0.25, DataCollect[[#This Row],[Capacity]]="Below",0, DataCollect[[#This Row],[Capacity]]="",0)</f>
        <v>0</v>
      </c>
      <c r="I203" s="89">
        <f>IF(DataCollect[[#This Row],[Poor Reliability]]="Yes",1.5,0)</f>
        <v>0</v>
      </c>
      <c r="J203" s="89">
        <f t="shared" si="7"/>
        <v>1</v>
      </c>
    </row>
    <row r="204" spans="1:10" x14ac:dyDescent="0.25">
      <c r="A204" s="116" t="str">
        <f>IF(Results[[#This Row],[Life Expectancy]]=0,"0",Results[[#This Row],[Life Expectancy]])</f>
        <v/>
      </c>
      <c r="B204" s="89">
        <f>IF(DataCollect[[#This Row],[Back-Ups]]="No",1.5,0)</f>
        <v>0</v>
      </c>
      <c r="C204" s="89" cm="1">
        <f t="array" ref="C204">_xlfn.IFS(DataCollect[[#This Row],[Importance]]="0%-25%",0, DataCollect[[#This Row],[Importance]]="26%-50%",0.5, DataCollect[[#This Row],[Importance]]="51%-75%",0.75, DataCollect[[#This Row],[Importance]]="76%-100%",1, DataCollect[[#This Row],[Importance]]="",0)</f>
        <v>0</v>
      </c>
      <c r="D204" s="89">
        <f>IF(DataCollect[[#This Row],[Compliance]]="Yes",0.75,0)</f>
        <v>0</v>
      </c>
      <c r="E204" s="89">
        <f>IF(DataCollect[[#This Row],[Concerns]]="Yes",0.75,0)</f>
        <v>0</v>
      </c>
      <c r="F204" s="89">
        <f t="shared" si="6"/>
        <v>1</v>
      </c>
      <c r="G204" s="89" cm="1">
        <f t="array" ref="G204">_xlfn.IFS(ConProb[[#This Row],[Life Expect]]="0", 1.5, AND(ConProb[[#This Row],[Life Expect]]&lt;(LifeExpect[[#This Row],[NORMAL]]*(1/3)), ConProb[[#This Row],[Life Expect]]&gt;0), 0.75, ConProb[[#This Row],[Life Expect]]=(LifeExpect[[#This Row],[NORMAL]]*(1/3)), 0.75, ConProb[[#This Row],[Life Expect]]&gt;(LifeExpect[[#This Row],[NORMAL]]*(1/3)), 0)</f>
        <v>0</v>
      </c>
      <c r="H204" s="89" cm="1">
        <f t="array" ref="H204">_xlfn.IFS(DataCollect[[#This Row],[Capacity]]="Above",1, DataCollect[[#This Row],[Capacity]]="At",0.25, DataCollect[[#This Row],[Capacity]]="Below",0, DataCollect[[#This Row],[Capacity]]="",0)</f>
        <v>0</v>
      </c>
      <c r="I204" s="89">
        <f>IF(DataCollect[[#This Row],[Poor Reliability]]="Yes",1.5,0)</f>
        <v>0</v>
      </c>
      <c r="J204" s="89">
        <f t="shared" si="7"/>
        <v>1</v>
      </c>
    </row>
    <row r="205" spans="1:10" x14ac:dyDescent="0.25">
      <c r="A205" s="116" t="str">
        <f>IF(Results[[#This Row],[Life Expectancy]]=0,"0",Results[[#This Row],[Life Expectancy]])</f>
        <v/>
      </c>
      <c r="B205" s="89">
        <f>IF(DataCollect[[#This Row],[Back-Ups]]="No",1.5,0)</f>
        <v>0</v>
      </c>
      <c r="C205" s="89" cm="1">
        <f t="array" ref="C205">_xlfn.IFS(DataCollect[[#This Row],[Importance]]="0%-25%",0, DataCollect[[#This Row],[Importance]]="26%-50%",0.5, DataCollect[[#This Row],[Importance]]="51%-75%",0.75, DataCollect[[#This Row],[Importance]]="76%-100%",1, DataCollect[[#This Row],[Importance]]="",0)</f>
        <v>0</v>
      </c>
      <c r="D205" s="89">
        <f>IF(DataCollect[[#This Row],[Compliance]]="Yes",0.75,0)</f>
        <v>0</v>
      </c>
      <c r="E205" s="89">
        <f>IF(DataCollect[[#This Row],[Concerns]]="Yes",0.75,0)</f>
        <v>0</v>
      </c>
      <c r="F205" s="89">
        <f t="shared" si="6"/>
        <v>1</v>
      </c>
      <c r="G205" s="89" cm="1">
        <f t="array" ref="G205">_xlfn.IFS(ConProb[[#This Row],[Life Expect]]="0", 1.5, AND(ConProb[[#This Row],[Life Expect]]&lt;(LifeExpect[[#This Row],[NORMAL]]*(1/3)), ConProb[[#This Row],[Life Expect]]&gt;0), 0.75, ConProb[[#This Row],[Life Expect]]=(LifeExpect[[#This Row],[NORMAL]]*(1/3)), 0.75, ConProb[[#This Row],[Life Expect]]&gt;(LifeExpect[[#This Row],[NORMAL]]*(1/3)), 0)</f>
        <v>0</v>
      </c>
      <c r="H205" s="89" cm="1">
        <f t="array" ref="H205">_xlfn.IFS(DataCollect[[#This Row],[Capacity]]="Above",1, DataCollect[[#This Row],[Capacity]]="At",0.25, DataCollect[[#This Row],[Capacity]]="Below",0, DataCollect[[#This Row],[Capacity]]="",0)</f>
        <v>0</v>
      </c>
      <c r="I205" s="89">
        <f>IF(DataCollect[[#This Row],[Poor Reliability]]="Yes",1.5,0)</f>
        <v>0</v>
      </c>
      <c r="J205" s="89">
        <f t="shared" si="7"/>
        <v>1</v>
      </c>
    </row>
    <row r="206" spans="1:10" x14ac:dyDescent="0.25">
      <c r="A206" s="116" t="str">
        <f>IF(Results[[#This Row],[Life Expectancy]]=0,"0",Results[[#This Row],[Life Expectancy]])</f>
        <v/>
      </c>
      <c r="B206" s="89">
        <f>IF(DataCollect[[#This Row],[Back-Ups]]="No",1.5,0)</f>
        <v>0</v>
      </c>
      <c r="C206" s="89" cm="1">
        <f t="array" ref="C206">_xlfn.IFS(DataCollect[[#This Row],[Importance]]="0%-25%",0, DataCollect[[#This Row],[Importance]]="26%-50%",0.5, DataCollect[[#This Row],[Importance]]="51%-75%",0.75, DataCollect[[#This Row],[Importance]]="76%-100%",1, DataCollect[[#This Row],[Importance]]="",0)</f>
        <v>0</v>
      </c>
      <c r="D206" s="89">
        <f>IF(DataCollect[[#This Row],[Compliance]]="Yes",0.75,0)</f>
        <v>0</v>
      </c>
      <c r="E206" s="89">
        <f>IF(DataCollect[[#This Row],[Concerns]]="Yes",0.75,0)</f>
        <v>0</v>
      </c>
      <c r="F206" s="89">
        <f t="shared" si="6"/>
        <v>1</v>
      </c>
      <c r="G206" s="89" cm="1">
        <f t="array" ref="G206">_xlfn.IFS(ConProb[[#This Row],[Life Expect]]="0", 1.5, AND(ConProb[[#This Row],[Life Expect]]&lt;(LifeExpect[[#This Row],[NORMAL]]*(1/3)), ConProb[[#This Row],[Life Expect]]&gt;0), 0.75, ConProb[[#This Row],[Life Expect]]=(LifeExpect[[#This Row],[NORMAL]]*(1/3)), 0.75, ConProb[[#This Row],[Life Expect]]&gt;(LifeExpect[[#This Row],[NORMAL]]*(1/3)), 0)</f>
        <v>0</v>
      </c>
      <c r="H206" s="89" cm="1">
        <f t="array" ref="H206">_xlfn.IFS(DataCollect[[#This Row],[Capacity]]="Above",1, DataCollect[[#This Row],[Capacity]]="At",0.25, DataCollect[[#This Row],[Capacity]]="Below",0, DataCollect[[#This Row],[Capacity]]="",0)</f>
        <v>0</v>
      </c>
      <c r="I206" s="89">
        <f>IF(DataCollect[[#This Row],[Poor Reliability]]="Yes",1.5,0)</f>
        <v>0</v>
      </c>
      <c r="J206" s="89">
        <f t="shared" si="7"/>
        <v>1</v>
      </c>
    </row>
    <row r="207" spans="1:10" x14ac:dyDescent="0.25">
      <c r="A207" s="116" t="str">
        <f>IF(Results[[#This Row],[Life Expectancy]]=0,"0",Results[[#This Row],[Life Expectancy]])</f>
        <v/>
      </c>
      <c r="B207" s="89">
        <f>IF(DataCollect[[#This Row],[Back-Ups]]="No",1.5,0)</f>
        <v>0</v>
      </c>
      <c r="C207" s="89" cm="1">
        <f t="array" ref="C207">_xlfn.IFS(DataCollect[[#This Row],[Importance]]="0%-25%",0, DataCollect[[#This Row],[Importance]]="26%-50%",0.5, DataCollect[[#This Row],[Importance]]="51%-75%",0.75, DataCollect[[#This Row],[Importance]]="76%-100%",1, DataCollect[[#This Row],[Importance]]="",0)</f>
        <v>0</v>
      </c>
      <c r="D207" s="89">
        <f>IF(DataCollect[[#This Row],[Compliance]]="Yes",0.75,0)</f>
        <v>0</v>
      </c>
      <c r="E207" s="89">
        <f>IF(DataCollect[[#This Row],[Concerns]]="Yes",0.75,0)</f>
        <v>0</v>
      </c>
      <c r="F207" s="89">
        <f t="shared" si="6"/>
        <v>1</v>
      </c>
      <c r="G207" s="89" cm="1">
        <f t="array" ref="G207">_xlfn.IFS(ConProb[[#This Row],[Life Expect]]="0", 1.5, AND(ConProb[[#This Row],[Life Expect]]&lt;(LifeExpect[[#This Row],[NORMAL]]*(1/3)), ConProb[[#This Row],[Life Expect]]&gt;0), 0.75, ConProb[[#This Row],[Life Expect]]=(LifeExpect[[#This Row],[NORMAL]]*(1/3)), 0.75, ConProb[[#This Row],[Life Expect]]&gt;(LifeExpect[[#This Row],[NORMAL]]*(1/3)), 0)</f>
        <v>0</v>
      </c>
      <c r="H207" s="89" cm="1">
        <f t="array" ref="H207">_xlfn.IFS(DataCollect[[#This Row],[Capacity]]="Above",1, DataCollect[[#This Row],[Capacity]]="At",0.25, DataCollect[[#This Row],[Capacity]]="Below",0, DataCollect[[#This Row],[Capacity]]="",0)</f>
        <v>0</v>
      </c>
      <c r="I207" s="89">
        <f>IF(DataCollect[[#This Row],[Poor Reliability]]="Yes",1.5,0)</f>
        <v>0</v>
      </c>
      <c r="J207" s="89">
        <f t="shared" si="7"/>
        <v>1</v>
      </c>
    </row>
    <row r="208" spans="1:10" x14ac:dyDescent="0.25">
      <c r="A208" s="116" t="str">
        <f>IF(Results[[#This Row],[Life Expectancy]]=0,"0",Results[[#This Row],[Life Expectancy]])</f>
        <v/>
      </c>
      <c r="B208" s="89">
        <f>IF(DataCollect[[#This Row],[Back-Ups]]="No",1.5,0)</f>
        <v>0</v>
      </c>
      <c r="C208" s="89" cm="1">
        <f t="array" ref="C208">_xlfn.IFS(DataCollect[[#This Row],[Importance]]="0%-25%",0, DataCollect[[#This Row],[Importance]]="26%-50%",0.5, DataCollect[[#This Row],[Importance]]="51%-75%",0.75, DataCollect[[#This Row],[Importance]]="76%-100%",1, DataCollect[[#This Row],[Importance]]="",0)</f>
        <v>0</v>
      </c>
      <c r="D208" s="89">
        <f>IF(DataCollect[[#This Row],[Compliance]]="Yes",0.75,0)</f>
        <v>0</v>
      </c>
      <c r="E208" s="89">
        <f>IF(DataCollect[[#This Row],[Concerns]]="Yes",0.75,0)</f>
        <v>0</v>
      </c>
      <c r="F208" s="89">
        <f t="shared" si="6"/>
        <v>1</v>
      </c>
      <c r="G208" s="89" cm="1">
        <f t="array" ref="G208">_xlfn.IFS(ConProb[[#This Row],[Life Expect]]="0", 1.5, AND(ConProb[[#This Row],[Life Expect]]&lt;(LifeExpect[[#This Row],[NORMAL]]*(1/3)), ConProb[[#This Row],[Life Expect]]&gt;0), 0.75, ConProb[[#This Row],[Life Expect]]=(LifeExpect[[#This Row],[NORMAL]]*(1/3)), 0.75, ConProb[[#This Row],[Life Expect]]&gt;(LifeExpect[[#This Row],[NORMAL]]*(1/3)), 0)</f>
        <v>0</v>
      </c>
      <c r="H208" s="89" cm="1">
        <f t="array" ref="H208">_xlfn.IFS(DataCollect[[#This Row],[Capacity]]="Above",1, DataCollect[[#This Row],[Capacity]]="At",0.25, DataCollect[[#This Row],[Capacity]]="Below",0, DataCollect[[#This Row],[Capacity]]="",0)</f>
        <v>0</v>
      </c>
      <c r="I208" s="89">
        <f>IF(DataCollect[[#This Row],[Poor Reliability]]="Yes",1.5,0)</f>
        <v>0</v>
      </c>
      <c r="J208" s="89">
        <f t="shared" si="7"/>
        <v>1</v>
      </c>
    </row>
    <row r="209" spans="1:10" x14ac:dyDescent="0.25">
      <c r="A209" s="116" t="str">
        <f>IF(Results[[#This Row],[Life Expectancy]]=0,"0",Results[[#This Row],[Life Expectancy]])</f>
        <v/>
      </c>
      <c r="B209" s="89">
        <f>IF(DataCollect[[#This Row],[Back-Ups]]="No",1.5,0)</f>
        <v>0</v>
      </c>
      <c r="C209" s="89" cm="1">
        <f t="array" ref="C209">_xlfn.IFS(DataCollect[[#This Row],[Importance]]="0%-25%",0, DataCollect[[#This Row],[Importance]]="26%-50%",0.5, DataCollect[[#This Row],[Importance]]="51%-75%",0.75, DataCollect[[#This Row],[Importance]]="76%-100%",1, DataCollect[[#This Row],[Importance]]="",0)</f>
        <v>0</v>
      </c>
      <c r="D209" s="89">
        <f>IF(DataCollect[[#This Row],[Compliance]]="Yes",0.75,0)</f>
        <v>0</v>
      </c>
      <c r="E209" s="89">
        <f>IF(DataCollect[[#This Row],[Concerns]]="Yes",0.75,0)</f>
        <v>0</v>
      </c>
      <c r="F209" s="89">
        <f t="shared" si="6"/>
        <v>1</v>
      </c>
      <c r="G209" s="89" cm="1">
        <f t="array" ref="G209">_xlfn.IFS(ConProb[[#This Row],[Life Expect]]="0", 1.5, AND(ConProb[[#This Row],[Life Expect]]&lt;(LifeExpect[[#This Row],[NORMAL]]*(1/3)), ConProb[[#This Row],[Life Expect]]&gt;0), 0.75, ConProb[[#This Row],[Life Expect]]=(LifeExpect[[#This Row],[NORMAL]]*(1/3)), 0.75, ConProb[[#This Row],[Life Expect]]&gt;(LifeExpect[[#This Row],[NORMAL]]*(1/3)), 0)</f>
        <v>0</v>
      </c>
      <c r="H209" s="89" cm="1">
        <f t="array" ref="H209">_xlfn.IFS(DataCollect[[#This Row],[Capacity]]="Above",1, DataCollect[[#This Row],[Capacity]]="At",0.25, DataCollect[[#This Row],[Capacity]]="Below",0, DataCollect[[#This Row],[Capacity]]="",0)</f>
        <v>0</v>
      </c>
      <c r="I209" s="89">
        <f>IF(DataCollect[[#This Row],[Poor Reliability]]="Yes",1.5,0)</f>
        <v>0</v>
      </c>
      <c r="J209" s="89">
        <f t="shared" si="7"/>
        <v>1</v>
      </c>
    </row>
    <row r="210" spans="1:10" x14ac:dyDescent="0.25">
      <c r="A210" s="116" t="str">
        <f>IF(Results[[#This Row],[Life Expectancy]]=0,"0",Results[[#This Row],[Life Expectancy]])</f>
        <v/>
      </c>
      <c r="B210" s="89">
        <f>IF(DataCollect[[#This Row],[Back-Ups]]="No",1.5,0)</f>
        <v>0</v>
      </c>
      <c r="C210" s="89" cm="1">
        <f t="array" ref="C210">_xlfn.IFS(DataCollect[[#This Row],[Importance]]="0%-25%",0, DataCollect[[#This Row],[Importance]]="26%-50%",0.5, DataCollect[[#This Row],[Importance]]="51%-75%",0.75, DataCollect[[#This Row],[Importance]]="76%-100%",1, DataCollect[[#This Row],[Importance]]="",0)</f>
        <v>0</v>
      </c>
      <c r="D210" s="89">
        <f>IF(DataCollect[[#This Row],[Compliance]]="Yes",0.75,0)</f>
        <v>0</v>
      </c>
      <c r="E210" s="89">
        <f>IF(DataCollect[[#This Row],[Concerns]]="Yes",0.75,0)</f>
        <v>0</v>
      </c>
      <c r="F210" s="89">
        <f t="shared" si="6"/>
        <v>1</v>
      </c>
      <c r="G210" s="89" cm="1">
        <f t="array" ref="G210">_xlfn.IFS(ConProb[[#This Row],[Life Expect]]="0", 1.5, AND(ConProb[[#This Row],[Life Expect]]&lt;(LifeExpect[[#This Row],[NORMAL]]*(1/3)), ConProb[[#This Row],[Life Expect]]&gt;0), 0.75, ConProb[[#This Row],[Life Expect]]=(LifeExpect[[#This Row],[NORMAL]]*(1/3)), 0.75, ConProb[[#This Row],[Life Expect]]&gt;(LifeExpect[[#This Row],[NORMAL]]*(1/3)), 0)</f>
        <v>0</v>
      </c>
      <c r="H210" s="89" cm="1">
        <f t="array" ref="H210">_xlfn.IFS(DataCollect[[#This Row],[Capacity]]="Above",1, DataCollect[[#This Row],[Capacity]]="At",0.25, DataCollect[[#This Row],[Capacity]]="Below",0, DataCollect[[#This Row],[Capacity]]="",0)</f>
        <v>0</v>
      </c>
      <c r="I210" s="89">
        <f>IF(DataCollect[[#This Row],[Poor Reliability]]="Yes",1.5,0)</f>
        <v>0</v>
      </c>
      <c r="J210" s="89">
        <f t="shared" si="7"/>
        <v>1</v>
      </c>
    </row>
    <row r="211" spans="1:10" x14ac:dyDescent="0.25">
      <c r="A211" s="116" t="str">
        <f>IF(Results[[#This Row],[Life Expectancy]]=0,"0",Results[[#This Row],[Life Expectancy]])</f>
        <v/>
      </c>
      <c r="B211" s="89">
        <f>IF(DataCollect[[#This Row],[Back-Ups]]="No",1.5,0)</f>
        <v>0</v>
      </c>
      <c r="C211" s="89" cm="1">
        <f t="array" ref="C211">_xlfn.IFS(DataCollect[[#This Row],[Importance]]="0%-25%",0, DataCollect[[#This Row],[Importance]]="26%-50%",0.5, DataCollect[[#This Row],[Importance]]="51%-75%",0.75, DataCollect[[#This Row],[Importance]]="76%-100%",1, DataCollect[[#This Row],[Importance]]="",0)</f>
        <v>0</v>
      </c>
      <c r="D211" s="89">
        <f>IF(DataCollect[[#This Row],[Compliance]]="Yes",0.75,0)</f>
        <v>0</v>
      </c>
      <c r="E211" s="89">
        <f>IF(DataCollect[[#This Row],[Concerns]]="Yes",0.75,0)</f>
        <v>0</v>
      </c>
      <c r="F211" s="89">
        <f t="shared" si="6"/>
        <v>1</v>
      </c>
      <c r="G211" s="89" cm="1">
        <f t="array" ref="G211">_xlfn.IFS(ConProb[[#This Row],[Life Expect]]="0", 1.5, AND(ConProb[[#This Row],[Life Expect]]&lt;(LifeExpect[[#This Row],[NORMAL]]*(1/3)), ConProb[[#This Row],[Life Expect]]&gt;0), 0.75, ConProb[[#This Row],[Life Expect]]=(LifeExpect[[#This Row],[NORMAL]]*(1/3)), 0.75, ConProb[[#This Row],[Life Expect]]&gt;(LifeExpect[[#This Row],[NORMAL]]*(1/3)), 0)</f>
        <v>0</v>
      </c>
      <c r="H211" s="89" cm="1">
        <f t="array" ref="H211">_xlfn.IFS(DataCollect[[#This Row],[Capacity]]="Above",1, DataCollect[[#This Row],[Capacity]]="At",0.25, DataCollect[[#This Row],[Capacity]]="Below",0, DataCollect[[#This Row],[Capacity]]="",0)</f>
        <v>0</v>
      </c>
      <c r="I211" s="89">
        <f>IF(DataCollect[[#This Row],[Poor Reliability]]="Yes",1.5,0)</f>
        <v>0</v>
      </c>
      <c r="J211" s="89">
        <f t="shared" si="7"/>
        <v>1</v>
      </c>
    </row>
    <row r="212" spans="1:10" x14ac:dyDescent="0.25">
      <c r="A212" s="116" t="str">
        <f>IF(Results[[#This Row],[Life Expectancy]]=0,"0",Results[[#This Row],[Life Expectancy]])</f>
        <v/>
      </c>
      <c r="B212" s="89">
        <f>IF(DataCollect[[#This Row],[Back-Ups]]="No",1.5,0)</f>
        <v>0</v>
      </c>
      <c r="C212" s="89" cm="1">
        <f t="array" ref="C212">_xlfn.IFS(DataCollect[[#This Row],[Importance]]="0%-25%",0, DataCollect[[#This Row],[Importance]]="26%-50%",0.5, DataCollect[[#This Row],[Importance]]="51%-75%",0.75, DataCollect[[#This Row],[Importance]]="76%-100%",1, DataCollect[[#This Row],[Importance]]="",0)</f>
        <v>0</v>
      </c>
      <c r="D212" s="89">
        <f>IF(DataCollect[[#This Row],[Compliance]]="Yes",0.75,0)</f>
        <v>0</v>
      </c>
      <c r="E212" s="89">
        <f>IF(DataCollect[[#This Row],[Concerns]]="Yes",0.75,0)</f>
        <v>0</v>
      </c>
      <c r="F212" s="89">
        <f t="shared" si="6"/>
        <v>1</v>
      </c>
      <c r="G212" s="89" cm="1">
        <f t="array" ref="G212">_xlfn.IFS(ConProb[[#This Row],[Life Expect]]="0", 1.5, AND(ConProb[[#This Row],[Life Expect]]&lt;(LifeExpect[[#This Row],[NORMAL]]*(1/3)), ConProb[[#This Row],[Life Expect]]&gt;0), 0.75, ConProb[[#This Row],[Life Expect]]=(LifeExpect[[#This Row],[NORMAL]]*(1/3)), 0.75, ConProb[[#This Row],[Life Expect]]&gt;(LifeExpect[[#This Row],[NORMAL]]*(1/3)), 0)</f>
        <v>0</v>
      </c>
      <c r="H212" s="89" cm="1">
        <f t="array" ref="H212">_xlfn.IFS(DataCollect[[#This Row],[Capacity]]="Above",1, DataCollect[[#This Row],[Capacity]]="At",0.25, DataCollect[[#This Row],[Capacity]]="Below",0, DataCollect[[#This Row],[Capacity]]="",0)</f>
        <v>0</v>
      </c>
      <c r="I212" s="89">
        <f>IF(DataCollect[[#This Row],[Poor Reliability]]="Yes",1.5,0)</f>
        <v>0</v>
      </c>
      <c r="J212" s="89">
        <f t="shared" si="7"/>
        <v>1</v>
      </c>
    </row>
    <row r="213" spans="1:10" x14ac:dyDescent="0.25">
      <c r="A213" s="116" t="str">
        <f>IF(Results[[#This Row],[Life Expectancy]]=0,"0",Results[[#This Row],[Life Expectancy]])</f>
        <v/>
      </c>
      <c r="B213" s="89">
        <f>IF(DataCollect[[#This Row],[Back-Ups]]="No",1.5,0)</f>
        <v>0</v>
      </c>
      <c r="C213" s="89" cm="1">
        <f t="array" ref="C213">_xlfn.IFS(DataCollect[[#This Row],[Importance]]="0%-25%",0, DataCollect[[#This Row],[Importance]]="26%-50%",0.5, DataCollect[[#This Row],[Importance]]="51%-75%",0.75, DataCollect[[#This Row],[Importance]]="76%-100%",1, DataCollect[[#This Row],[Importance]]="",0)</f>
        <v>0</v>
      </c>
      <c r="D213" s="89">
        <f>IF(DataCollect[[#This Row],[Compliance]]="Yes",0.75,0)</f>
        <v>0</v>
      </c>
      <c r="E213" s="89">
        <f>IF(DataCollect[[#This Row],[Concerns]]="Yes",0.75,0)</f>
        <v>0</v>
      </c>
      <c r="F213" s="89">
        <f t="shared" si="6"/>
        <v>1</v>
      </c>
      <c r="G213" s="89" cm="1">
        <f t="array" ref="G213">_xlfn.IFS(ConProb[[#This Row],[Life Expect]]="0", 1.5, AND(ConProb[[#This Row],[Life Expect]]&lt;(LifeExpect[[#This Row],[NORMAL]]*(1/3)), ConProb[[#This Row],[Life Expect]]&gt;0), 0.75, ConProb[[#This Row],[Life Expect]]=(LifeExpect[[#This Row],[NORMAL]]*(1/3)), 0.75, ConProb[[#This Row],[Life Expect]]&gt;(LifeExpect[[#This Row],[NORMAL]]*(1/3)), 0)</f>
        <v>0</v>
      </c>
      <c r="H213" s="89" cm="1">
        <f t="array" ref="H213">_xlfn.IFS(DataCollect[[#This Row],[Capacity]]="Above",1, DataCollect[[#This Row],[Capacity]]="At",0.25, DataCollect[[#This Row],[Capacity]]="Below",0, DataCollect[[#This Row],[Capacity]]="",0)</f>
        <v>0</v>
      </c>
      <c r="I213" s="89">
        <f>IF(DataCollect[[#This Row],[Poor Reliability]]="Yes",1.5,0)</f>
        <v>0</v>
      </c>
      <c r="J213" s="89">
        <f t="shared" si="7"/>
        <v>1</v>
      </c>
    </row>
    <row r="214" spans="1:10" x14ac:dyDescent="0.25">
      <c r="A214" s="116" t="str">
        <f>IF(Results[[#This Row],[Life Expectancy]]=0,"0",Results[[#This Row],[Life Expectancy]])</f>
        <v/>
      </c>
      <c r="B214" s="89">
        <f>IF(DataCollect[[#This Row],[Back-Ups]]="No",1.5,0)</f>
        <v>0</v>
      </c>
      <c r="C214" s="89" cm="1">
        <f t="array" ref="C214">_xlfn.IFS(DataCollect[[#This Row],[Importance]]="0%-25%",0, DataCollect[[#This Row],[Importance]]="26%-50%",0.5, DataCollect[[#This Row],[Importance]]="51%-75%",0.75, DataCollect[[#This Row],[Importance]]="76%-100%",1, DataCollect[[#This Row],[Importance]]="",0)</f>
        <v>0</v>
      </c>
      <c r="D214" s="89">
        <f>IF(DataCollect[[#This Row],[Compliance]]="Yes",0.75,0)</f>
        <v>0</v>
      </c>
      <c r="E214" s="89">
        <f>IF(DataCollect[[#This Row],[Concerns]]="Yes",0.75,0)</f>
        <v>0</v>
      </c>
      <c r="F214" s="89">
        <f t="shared" si="6"/>
        <v>1</v>
      </c>
      <c r="G214" s="89" cm="1">
        <f t="array" ref="G214">_xlfn.IFS(ConProb[[#This Row],[Life Expect]]="0", 1.5, AND(ConProb[[#This Row],[Life Expect]]&lt;(LifeExpect[[#This Row],[NORMAL]]*(1/3)), ConProb[[#This Row],[Life Expect]]&gt;0), 0.75, ConProb[[#This Row],[Life Expect]]=(LifeExpect[[#This Row],[NORMAL]]*(1/3)), 0.75, ConProb[[#This Row],[Life Expect]]&gt;(LifeExpect[[#This Row],[NORMAL]]*(1/3)), 0)</f>
        <v>0</v>
      </c>
      <c r="H214" s="89" cm="1">
        <f t="array" ref="H214">_xlfn.IFS(DataCollect[[#This Row],[Capacity]]="Above",1, DataCollect[[#This Row],[Capacity]]="At",0.25, DataCollect[[#This Row],[Capacity]]="Below",0, DataCollect[[#This Row],[Capacity]]="",0)</f>
        <v>0</v>
      </c>
      <c r="I214" s="89">
        <f>IF(DataCollect[[#This Row],[Poor Reliability]]="Yes",1.5,0)</f>
        <v>0</v>
      </c>
      <c r="J214" s="89">
        <f t="shared" si="7"/>
        <v>1</v>
      </c>
    </row>
    <row r="215" spans="1:10" x14ac:dyDescent="0.25">
      <c r="A215" s="116" t="str">
        <f>IF(Results[[#This Row],[Life Expectancy]]=0,"0",Results[[#This Row],[Life Expectancy]])</f>
        <v/>
      </c>
      <c r="B215" s="89">
        <f>IF(DataCollect[[#This Row],[Back-Ups]]="No",1.5,0)</f>
        <v>0</v>
      </c>
      <c r="C215" s="89" cm="1">
        <f t="array" ref="C215">_xlfn.IFS(DataCollect[[#This Row],[Importance]]="0%-25%",0, DataCollect[[#This Row],[Importance]]="26%-50%",0.5, DataCollect[[#This Row],[Importance]]="51%-75%",0.75, DataCollect[[#This Row],[Importance]]="76%-100%",1, DataCollect[[#This Row],[Importance]]="",0)</f>
        <v>0</v>
      </c>
      <c r="D215" s="89">
        <f>IF(DataCollect[[#This Row],[Compliance]]="Yes",0.75,0)</f>
        <v>0</v>
      </c>
      <c r="E215" s="89">
        <f>IF(DataCollect[[#This Row],[Concerns]]="Yes",0.75,0)</f>
        <v>0</v>
      </c>
      <c r="F215" s="89">
        <f t="shared" si="6"/>
        <v>1</v>
      </c>
      <c r="G215" s="89" cm="1">
        <f t="array" ref="G215">_xlfn.IFS(ConProb[[#This Row],[Life Expect]]="0", 1.5, AND(ConProb[[#This Row],[Life Expect]]&lt;(LifeExpect[[#This Row],[NORMAL]]*(1/3)), ConProb[[#This Row],[Life Expect]]&gt;0), 0.75, ConProb[[#This Row],[Life Expect]]=(LifeExpect[[#This Row],[NORMAL]]*(1/3)), 0.75, ConProb[[#This Row],[Life Expect]]&gt;(LifeExpect[[#This Row],[NORMAL]]*(1/3)), 0)</f>
        <v>0</v>
      </c>
      <c r="H215" s="89" cm="1">
        <f t="array" ref="H215">_xlfn.IFS(DataCollect[[#This Row],[Capacity]]="Above",1, DataCollect[[#This Row],[Capacity]]="At",0.25, DataCollect[[#This Row],[Capacity]]="Below",0, DataCollect[[#This Row],[Capacity]]="",0)</f>
        <v>0</v>
      </c>
      <c r="I215" s="89">
        <f>IF(DataCollect[[#This Row],[Poor Reliability]]="Yes",1.5,0)</f>
        <v>0</v>
      </c>
      <c r="J215" s="89">
        <f t="shared" si="7"/>
        <v>1</v>
      </c>
    </row>
    <row r="216" spans="1:10" x14ac:dyDescent="0.25">
      <c r="A216" s="116" t="str">
        <f>IF(Results[[#This Row],[Life Expectancy]]=0,"0",Results[[#This Row],[Life Expectancy]])</f>
        <v/>
      </c>
      <c r="B216" s="89">
        <f>IF(DataCollect[[#This Row],[Back-Ups]]="No",1.5,0)</f>
        <v>0</v>
      </c>
      <c r="C216" s="89" cm="1">
        <f t="array" ref="C216">_xlfn.IFS(DataCollect[[#This Row],[Importance]]="0%-25%",0, DataCollect[[#This Row],[Importance]]="26%-50%",0.5, DataCollect[[#This Row],[Importance]]="51%-75%",0.75, DataCollect[[#This Row],[Importance]]="76%-100%",1, DataCollect[[#This Row],[Importance]]="",0)</f>
        <v>0</v>
      </c>
      <c r="D216" s="89">
        <f>IF(DataCollect[[#This Row],[Compliance]]="Yes",0.75,0)</f>
        <v>0</v>
      </c>
      <c r="E216" s="89">
        <f>IF(DataCollect[[#This Row],[Concerns]]="Yes",0.75,0)</f>
        <v>0</v>
      </c>
      <c r="F216" s="89">
        <f t="shared" si="6"/>
        <v>1</v>
      </c>
      <c r="G216" s="89" cm="1">
        <f t="array" ref="G216">_xlfn.IFS(ConProb[[#This Row],[Life Expect]]="0", 1.5, AND(ConProb[[#This Row],[Life Expect]]&lt;(LifeExpect[[#This Row],[NORMAL]]*(1/3)), ConProb[[#This Row],[Life Expect]]&gt;0), 0.75, ConProb[[#This Row],[Life Expect]]=(LifeExpect[[#This Row],[NORMAL]]*(1/3)), 0.75, ConProb[[#This Row],[Life Expect]]&gt;(LifeExpect[[#This Row],[NORMAL]]*(1/3)), 0)</f>
        <v>0</v>
      </c>
      <c r="H216" s="89" cm="1">
        <f t="array" ref="H216">_xlfn.IFS(DataCollect[[#This Row],[Capacity]]="Above",1, DataCollect[[#This Row],[Capacity]]="At",0.25, DataCollect[[#This Row],[Capacity]]="Below",0, DataCollect[[#This Row],[Capacity]]="",0)</f>
        <v>0</v>
      </c>
      <c r="I216" s="89">
        <f>IF(DataCollect[[#This Row],[Poor Reliability]]="Yes",1.5,0)</f>
        <v>0</v>
      </c>
      <c r="J216" s="89">
        <f t="shared" si="7"/>
        <v>1</v>
      </c>
    </row>
    <row r="217" spans="1:10" x14ac:dyDescent="0.25">
      <c r="A217" s="116" t="str">
        <f>IF(Results[[#This Row],[Life Expectancy]]=0,"0",Results[[#This Row],[Life Expectancy]])</f>
        <v/>
      </c>
      <c r="B217" s="89">
        <f>IF(DataCollect[[#This Row],[Back-Ups]]="No",1.5,0)</f>
        <v>0</v>
      </c>
      <c r="C217" s="89" cm="1">
        <f t="array" ref="C217">_xlfn.IFS(DataCollect[[#This Row],[Importance]]="0%-25%",0, DataCollect[[#This Row],[Importance]]="26%-50%",0.5, DataCollect[[#This Row],[Importance]]="51%-75%",0.75, DataCollect[[#This Row],[Importance]]="76%-100%",1, DataCollect[[#This Row],[Importance]]="",0)</f>
        <v>0</v>
      </c>
      <c r="D217" s="89">
        <f>IF(DataCollect[[#This Row],[Compliance]]="Yes",0.75,0)</f>
        <v>0</v>
      </c>
      <c r="E217" s="89">
        <f>IF(DataCollect[[#This Row],[Concerns]]="Yes",0.75,0)</f>
        <v>0</v>
      </c>
      <c r="F217" s="89">
        <f t="shared" si="6"/>
        <v>1</v>
      </c>
      <c r="G217" s="89" cm="1">
        <f t="array" ref="G217">_xlfn.IFS(ConProb[[#This Row],[Life Expect]]="0", 1.5, AND(ConProb[[#This Row],[Life Expect]]&lt;(LifeExpect[[#This Row],[NORMAL]]*(1/3)), ConProb[[#This Row],[Life Expect]]&gt;0), 0.75, ConProb[[#This Row],[Life Expect]]=(LifeExpect[[#This Row],[NORMAL]]*(1/3)), 0.75, ConProb[[#This Row],[Life Expect]]&gt;(LifeExpect[[#This Row],[NORMAL]]*(1/3)), 0)</f>
        <v>0</v>
      </c>
      <c r="H217" s="89" cm="1">
        <f t="array" ref="H217">_xlfn.IFS(DataCollect[[#This Row],[Capacity]]="Above",1, DataCollect[[#This Row],[Capacity]]="At",0.25, DataCollect[[#This Row],[Capacity]]="Below",0, DataCollect[[#This Row],[Capacity]]="",0)</f>
        <v>0</v>
      </c>
      <c r="I217" s="89">
        <f>IF(DataCollect[[#This Row],[Poor Reliability]]="Yes",1.5,0)</f>
        <v>0</v>
      </c>
      <c r="J217" s="89">
        <f t="shared" si="7"/>
        <v>1</v>
      </c>
    </row>
    <row r="218" spans="1:10" x14ac:dyDescent="0.25">
      <c r="A218" s="116" t="str">
        <f>IF(Results[[#This Row],[Life Expectancy]]=0,"0",Results[[#This Row],[Life Expectancy]])</f>
        <v/>
      </c>
      <c r="B218" s="89">
        <f>IF(DataCollect[[#This Row],[Back-Ups]]="No",1.5,0)</f>
        <v>0</v>
      </c>
      <c r="C218" s="89" cm="1">
        <f t="array" ref="C218">_xlfn.IFS(DataCollect[[#This Row],[Importance]]="0%-25%",0, DataCollect[[#This Row],[Importance]]="26%-50%",0.5, DataCollect[[#This Row],[Importance]]="51%-75%",0.75, DataCollect[[#This Row],[Importance]]="76%-100%",1, DataCollect[[#This Row],[Importance]]="",0)</f>
        <v>0</v>
      </c>
      <c r="D218" s="89">
        <f>IF(DataCollect[[#This Row],[Compliance]]="Yes",0.75,0)</f>
        <v>0</v>
      </c>
      <c r="E218" s="89">
        <f>IF(DataCollect[[#This Row],[Concerns]]="Yes",0.75,0)</f>
        <v>0</v>
      </c>
      <c r="F218" s="89">
        <f t="shared" si="6"/>
        <v>1</v>
      </c>
      <c r="G218" s="89" cm="1">
        <f t="array" ref="G218">_xlfn.IFS(ConProb[[#This Row],[Life Expect]]="0", 1.5, AND(ConProb[[#This Row],[Life Expect]]&lt;(LifeExpect[[#This Row],[NORMAL]]*(1/3)), ConProb[[#This Row],[Life Expect]]&gt;0), 0.75, ConProb[[#This Row],[Life Expect]]=(LifeExpect[[#This Row],[NORMAL]]*(1/3)), 0.75, ConProb[[#This Row],[Life Expect]]&gt;(LifeExpect[[#This Row],[NORMAL]]*(1/3)), 0)</f>
        <v>0</v>
      </c>
      <c r="H218" s="89" cm="1">
        <f t="array" ref="H218">_xlfn.IFS(DataCollect[[#This Row],[Capacity]]="Above",1, DataCollect[[#This Row],[Capacity]]="At",0.25, DataCollect[[#This Row],[Capacity]]="Below",0, DataCollect[[#This Row],[Capacity]]="",0)</f>
        <v>0</v>
      </c>
      <c r="I218" s="89">
        <f>IF(DataCollect[[#This Row],[Poor Reliability]]="Yes",1.5,0)</f>
        <v>0</v>
      </c>
      <c r="J218" s="89">
        <f t="shared" si="7"/>
        <v>1</v>
      </c>
    </row>
    <row r="219" spans="1:10" x14ac:dyDescent="0.25">
      <c r="A219" s="116" t="str">
        <f>IF(Results[[#This Row],[Life Expectancy]]=0,"0",Results[[#This Row],[Life Expectancy]])</f>
        <v/>
      </c>
      <c r="B219" s="89">
        <f>IF(DataCollect[[#This Row],[Back-Ups]]="No",1.5,0)</f>
        <v>0</v>
      </c>
      <c r="C219" s="89" cm="1">
        <f t="array" ref="C219">_xlfn.IFS(DataCollect[[#This Row],[Importance]]="0%-25%",0, DataCollect[[#This Row],[Importance]]="26%-50%",0.5, DataCollect[[#This Row],[Importance]]="51%-75%",0.75, DataCollect[[#This Row],[Importance]]="76%-100%",1, DataCollect[[#This Row],[Importance]]="",0)</f>
        <v>0</v>
      </c>
      <c r="D219" s="89">
        <f>IF(DataCollect[[#This Row],[Compliance]]="Yes",0.75,0)</f>
        <v>0</v>
      </c>
      <c r="E219" s="89">
        <f>IF(DataCollect[[#This Row],[Concerns]]="Yes",0.75,0)</f>
        <v>0</v>
      </c>
      <c r="F219" s="89">
        <f t="shared" si="6"/>
        <v>1</v>
      </c>
      <c r="G219" s="89" cm="1">
        <f t="array" ref="G219">_xlfn.IFS(ConProb[[#This Row],[Life Expect]]="0", 1.5, AND(ConProb[[#This Row],[Life Expect]]&lt;(LifeExpect[[#This Row],[NORMAL]]*(1/3)), ConProb[[#This Row],[Life Expect]]&gt;0), 0.75, ConProb[[#This Row],[Life Expect]]=(LifeExpect[[#This Row],[NORMAL]]*(1/3)), 0.75, ConProb[[#This Row],[Life Expect]]&gt;(LifeExpect[[#This Row],[NORMAL]]*(1/3)), 0)</f>
        <v>0</v>
      </c>
      <c r="H219" s="89" cm="1">
        <f t="array" ref="H219">_xlfn.IFS(DataCollect[[#This Row],[Capacity]]="Above",1, DataCollect[[#This Row],[Capacity]]="At",0.25, DataCollect[[#This Row],[Capacity]]="Below",0, DataCollect[[#This Row],[Capacity]]="",0)</f>
        <v>0</v>
      </c>
      <c r="I219" s="89">
        <f>IF(DataCollect[[#This Row],[Poor Reliability]]="Yes",1.5,0)</f>
        <v>0</v>
      </c>
      <c r="J219" s="89">
        <f t="shared" si="7"/>
        <v>1</v>
      </c>
    </row>
    <row r="220" spans="1:10" x14ac:dyDescent="0.25">
      <c r="A220" s="116" t="str">
        <f>IF(Results[[#This Row],[Life Expectancy]]=0,"0",Results[[#This Row],[Life Expectancy]])</f>
        <v/>
      </c>
      <c r="B220" s="89">
        <f>IF(DataCollect[[#This Row],[Back-Ups]]="No",1.5,0)</f>
        <v>0</v>
      </c>
      <c r="C220" s="89" cm="1">
        <f t="array" ref="C220">_xlfn.IFS(DataCollect[[#This Row],[Importance]]="0%-25%",0, DataCollect[[#This Row],[Importance]]="26%-50%",0.5, DataCollect[[#This Row],[Importance]]="51%-75%",0.75, DataCollect[[#This Row],[Importance]]="76%-100%",1, DataCollect[[#This Row],[Importance]]="",0)</f>
        <v>0</v>
      </c>
      <c r="D220" s="89">
        <f>IF(DataCollect[[#This Row],[Compliance]]="Yes",0.75,0)</f>
        <v>0</v>
      </c>
      <c r="E220" s="89">
        <f>IF(DataCollect[[#This Row],[Concerns]]="Yes",0.75,0)</f>
        <v>0</v>
      </c>
      <c r="F220" s="89">
        <f t="shared" si="6"/>
        <v>1</v>
      </c>
      <c r="G220" s="89" cm="1">
        <f t="array" ref="G220">_xlfn.IFS(ConProb[[#This Row],[Life Expect]]="0", 1.5, AND(ConProb[[#This Row],[Life Expect]]&lt;(LifeExpect[[#This Row],[NORMAL]]*(1/3)), ConProb[[#This Row],[Life Expect]]&gt;0), 0.75, ConProb[[#This Row],[Life Expect]]=(LifeExpect[[#This Row],[NORMAL]]*(1/3)), 0.75, ConProb[[#This Row],[Life Expect]]&gt;(LifeExpect[[#This Row],[NORMAL]]*(1/3)), 0)</f>
        <v>0</v>
      </c>
      <c r="H220" s="89" cm="1">
        <f t="array" ref="H220">_xlfn.IFS(DataCollect[[#This Row],[Capacity]]="Above",1, DataCollect[[#This Row],[Capacity]]="At",0.25, DataCollect[[#This Row],[Capacity]]="Below",0, DataCollect[[#This Row],[Capacity]]="",0)</f>
        <v>0</v>
      </c>
      <c r="I220" s="89">
        <f>IF(DataCollect[[#This Row],[Poor Reliability]]="Yes",1.5,0)</f>
        <v>0</v>
      </c>
      <c r="J220" s="89">
        <f t="shared" si="7"/>
        <v>1</v>
      </c>
    </row>
    <row r="221" spans="1:10" x14ac:dyDescent="0.25">
      <c r="A221" s="116" t="str">
        <f>IF(Results[[#This Row],[Life Expectancy]]=0,"0",Results[[#This Row],[Life Expectancy]])</f>
        <v/>
      </c>
      <c r="B221" s="89">
        <f>IF(DataCollect[[#This Row],[Back-Ups]]="No",1.5,0)</f>
        <v>0</v>
      </c>
      <c r="C221" s="89" cm="1">
        <f t="array" ref="C221">_xlfn.IFS(DataCollect[[#This Row],[Importance]]="0%-25%",0, DataCollect[[#This Row],[Importance]]="26%-50%",0.5, DataCollect[[#This Row],[Importance]]="51%-75%",0.75, DataCollect[[#This Row],[Importance]]="76%-100%",1, DataCollect[[#This Row],[Importance]]="",0)</f>
        <v>0</v>
      </c>
      <c r="D221" s="89">
        <f>IF(DataCollect[[#This Row],[Compliance]]="Yes",0.75,0)</f>
        <v>0</v>
      </c>
      <c r="E221" s="89">
        <f>IF(DataCollect[[#This Row],[Concerns]]="Yes",0.75,0)</f>
        <v>0</v>
      </c>
      <c r="F221" s="89">
        <f t="shared" si="6"/>
        <v>1</v>
      </c>
      <c r="G221" s="89" cm="1">
        <f t="array" ref="G221">_xlfn.IFS(ConProb[[#This Row],[Life Expect]]="0", 1.5, AND(ConProb[[#This Row],[Life Expect]]&lt;(LifeExpect[[#This Row],[NORMAL]]*(1/3)), ConProb[[#This Row],[Life Expect]]&gt;0), 0.75, ConProb[[#This Row],[Life Expect]]=(LifeExpect[[#This Row],[NORMAL]]*(1/3)), 0.75, ConProb[[#This Row],[Life Expect]]&gt;(LifeExpect[[#This Row],[NORMAL]]*(1/3)), 0)</f>
        <v>0</v>
      </c>
      <c r="H221" s="89" cm="1">
        <f t="array" ref="H221">_xlfn.IFS(DataCollect[[#This Row],[Capacity]]="Above",1, DataCollect[[#This Row],[Capacity]]="At",0.25, DataCollect[[#This Row],[Capacity]]="Below",0, DataCollect[[#This Row],[Capacity]]="",0)</f>
        <v>0</v>
      </c>
      <c r="I221" s="89">
        <f>IF(DataCollect[[#This Row],[Poor Reliability]]="Yes",1.5,0)</f>
        <v>0</v>
      </c>
      <c r="J221" s="89">
        <f t="shared" si="7"/>
        <v>1</v>
      </c>
    </row>
    <row r="222" spans="1:10" x14ac:dyDescent="0.25">
      <c r="A222" s="116" t="str">
        <f>IF(Results[[#This Row],[Life Expectancy]]=0,"0",Results[[#This Row],[Life Expectancy]])</f>
        <v/>
      </c>
      <c r="B222" s="89">
        <f>IF(DataCollect[[#This Row],[Back-Ups]]="No",1.5,0)</f>
        <v>0</v>
      </c>
      <c r="C222" s="89" cm="1">
        <f t="array" ref="C222">_xlfn.IFS(DataCollect[[#This Row],[Importance]]="0%-25%",0, DataCollect[[#This Row],[Importance]]="26%-50%",0.5, DataCollect[[#This Row],[Importance]]="51%-75%",0.75, DataCollect[[#This Row],[Importance]]="76%-100%",1, DataCollect[[#This Row],[Importance]]="",0)</f>
        <v>0</v>
      </c>
      <c r="D222" s="89">
        <f>IF(DataCollect[[#This Row],[Compliance]]="Yes",0.75,0)</f>
        <v>0</v>
      </c>
      <c r="E222" s="89">
        <f>IF(DataCollect[[#This Row],[Concerns]]="Yes",0.75,0)</f>
        <v>0</v>
      </c>
      <c r="F222" s="89">
        <f t="shared" si="6"/>
        <v>1</v>
      </c>
      <c r="G222" s="89" cm="1">
        <f t="array" ref="G222">_xlfn.IFS(ConProb[[#This Row],[Life Expect]]="0", 1.5, AND(ConProb[[#This Row],[Life Expect]]&lt;(LifeExpect[[#This Row],[NORMAL]]*(1/3)), ConProb[[#This Row],[Life Expect]]&gt;0), 0.75, ConProb[[#This Row],[Life Expect]]=(LifeExpect[[#This Row],[NORMAL]]*(1/3)), 0.75, ConProb[[#This Row],[Life Expect]]&gt;(LifeExpect[[#This Row],[NORMAL]]*(1/3)), 0)</f>
        <v>0</v>
      </c>
      <c r="H222" s="89" cm="1">
        <f t="array" ref="H222">_xlfn.IFS(DataCollect[[#This Row],[Capacity]]="Above",1, DataCollect[[#This Row],[Capacity]]="At",0.25, DataCollect[[#This Row],[Capacity]]="Below",0, DataCollect[[#This Row],[Capacity]]="",0)</f>
        <v>0</v>
      </c>
      <c r="I222" s="89">
        <f>IF(DataCollect[[#This Row],[Poor Reliability]]="Yes",1.5,0)</f>
        <v>0</v>
      </c>
      <c r="J222" s="89">
        <f t="shared" si="7"/>
        <v>1</v>
      </c>
    </row>
    <row r="223" spans="1:10" x14ac:dyDescent="0.25">
      <c r="A223" s="116" t="str">
        <f>IF(Results[[#This Row],[Life Expectancy]]=0,"0",Results[[#This Row],[Life Expectancy]])</f>
        <v/>
      </c>
      <c r="B223" s="89">
        <f>IF(DataCollect[[#This Row],[Back-Ups]]="No",1.5,0)</f>
        <v>0</v>
      </c>
      <c r="C223" s="89" cm="1">
        <f t="array" ref="C223">_xlfn.IFS(DataCollect[[#This Row],[Importance]]="0%-25%",0, DataCollect[[#This Row],[Importance]]="26%-50%",0.5, DataCollect[[#This Row],[Importance]]="51%-75%",0.75, DataCollect[[#This Row],[Importance]]="76%-100%",1, DataCollect[[#This Row],[Importance]]="",0)</f>
        <v>0</v>
      </c>
      <c r="D223" s="89">
        <f>IF(DataCollect[[#This Row],[Compliance]]="Yes",0.75,0)</f>
        <v>0</v>
      </c>
      <c r="E223" s="89">
        <f>IF(DataCollect[[#This Row],[Concerns]]="Yes",0.75,0)</f>
        <v>0</v>
      </c>
      <c r="F223" s="89">
        <f t="shared" si="6"/>
        <v>1</v>
      </c>
      <c r="G223" s="89" cm="1">
        <f t="array" ref="G223">_xlfn.IFS(ConProb[[#This Row],[Life Expect]]="0", 1.5, AND(ConProb[[#This Row],[Life Expect]]&lt;(LifeExpect[[#This Row],[NORMAL]]*(1/3)), ConProb[[#This Row],[Life Expect]]&gt;0), 0.75, ConProb[[#This Row],[Life Expect]]=(LifeExpect[[#This Row],[NORMAL]]*(1/3)), 0.75, ConProb[[#This Row],[Life Expect]]&gt;(LifeExpect[[#This Row],[NORMAL]]*(1/3)), 0)</f>
        <v>0</v>
      </c>
      <c r="H223" s="89" cm="1">
        <f t="array" ref="H223">_xlfn.IFS(DataCollect[[#This Row],[Capacity]]="Above",1, DataCollect[[#This Row],[Capacity]]="At",0.25, DataCollect[[#This Row],[Capacity]]="Below",0, DataCollect[[#This Row],[Capacity]]="",0)</f>
        <v>0</v>
      </c>
      <c r="I223" s="89">
        <f>IF(DataCollect[[#This Row],[Poor Reliability]]="Yes",1.5,0)</f>
        <v>0</v>
      </c>
      <c r="J223" s="89">
        <f t="shared" si="7"/>
        <v>1</v>
      </c>
    </row>
    <row r="224" spans="1:10" x14ac:dyDescent="0.25">
      <c r="A224" s="116" t="str">
        <f>IF(Results[[#This Row],[Life Expectancy]]=0,"0",Results[[#This Row],[Life Expectancy]])</f>
        <v/>
      </c>
      <c r="B224" s="89">
        <f>IF(DataCollect[[#This Row],[Back-Ups]]="No",1.5,0)</f>
        <v>0</v>
      </c>
      <c r="C224" s="89" cm="1">
        <f t="array" ref="C224">_xlfn.IFS(DataCollect[[#This Row],[Importance]]="0%-25%",0, DataCollect[[#This Row],[Importance]]="26%-50%",0.5, DataCollect[[#This Row],[Importance]]="51%-75%",0.75, DataCollect[[#This Row],[Importance]]="76%-100%",1, DataCollect[[#This Row],[Importance]]="",0)</f>
        <v>0</v>
      </c>
      <c r="D224" s="89">
        <f>IF(DataCollect[[#This Row],[Compliance]]="Yes",0.75,0)</f>
        <v>0</v>
      </c>
      <c r="E224" s="89">
        <f>IF(DataCollect[[#This Row],[Concerns]]="Yes",0.75,0)</f>
        <v>0</v>
      </c>
      <c r="F224" s="89">
        <f t="shared" si="6"/>
        <v>1</v>
      </c>
      <c r="G224" s="89" cm="1">
        <f t="array" ref="G224">_xlfn.IFS(ConProb[[#This Row],[Life Expect]]="0", 1.5, AND(ConProb[[#This Row],[Life Expect]]&lt;(LifeExpect[[#This Row],[NORMAL]]*(1/3)), ConProb[[#This Row],[Life Expect]]&gt;0), 0.75, ConProb[[#This Row],[Life Expect]]=(LifeExpect[[#This Row],[NORMAL]]*(1/3)), 0.75, ConProb[[#This Row],[Life Expect]]&gt;(LifeExpect[[#This Row],[NORMAL]]*(1/3)), 0)</f>
        <v>0</v>
      </c>
      <c r="H224" s="89" cm="1">
        <f t="array" ref="H224">_xlfn.IFS(DataCollect[[#This Row],[Capacity]]="Above",1, DataCollect[[#This Row],[Capacity]]="At",0.25, DataCollect[[#This Row],[Capacity]]="Below",0, DataCollect[[#This Row],[Capacity]]="",0)</f>
        <v>0</v>
      </c>
      <c r="I224" s="89">
        <f>IF(DataCollect[[#This Row],[Poor Reliability]]="Yes",1.5,0)</f>
        <v>0</v>
      </c>
      <c r="J224" s="89">
        <f t="shared" si="7"/>
        <v>1</v>
      </c>
    </row>
    <row r="225" spans="1:10" x14ac:dyDescent="0.25">
      <c r="A225" s="116" t="str">
        <f>IF(Results[[#This Row],[Life Expectancy]]=0,"0",Results[[#This Row],[Life Expectancy]])</f>
        <v/>
      </c>
      <c r="B225" s="89">
        <f>IF(DataCollect[[#This Row],[Back-Ups]]="No",1.5,0)</f>
        <v>0</v>
      </c>
      <c r="C225" s="89" cm="1">
        <f t="array" ref="C225">_xlfn.IFS(DataCollect[[#This Row],[Importance]]="0%-25%",0, DataCollect[[#This Row],[Importance]]="26%-50%",0.5, DataCollect[[#This Row],[Importance]]="51%-75%",0.75, DataCollect[[#This Row],[Importance]]="76%-100%",1, DataCollect[[#This Row],[Importance]]="",0)</f>
        <v>0</v>
      </c>
      <c r="D225" s="89">
        <f>IF(DataCollect[[#This Row],[Compliance]]="Yes",0.75,0)</f>
        <v>0</v>
      </c>
      <c r="E225" s="89">
        <f>IF(DataCollect[[#This Row],[Concerns]]="Yes",0.75,0)</f>
        <v>0</v>
      </c>
      <c r="F225" s="89">
        <f t="shared" si="6"/>
        <v>1</v>
      </c>
      <c r="G225" s="89" cm="1">
        <f t="array" ref="G225">_xlfn.IFS(ConProb[[#This Row],[Life Expect]]="0", 1.5, AND(ConProb[[#This Row],[Life Expect]]&lt;(LifeExpect[[#This Row],[NORMAL]]*(1/3)), ConProb[[#This Row],[Life Expect]]&gt;0), 0.75, ConProb[[#This Row],[Life Expect]]=(LifeExpect[[#This Row],[NORMAL]]*(1/3)), 0.75, ConProb[[#This Row],[Life Expect]]&gt;(LifeExpect[[#This Row],[NORMAL]]*(1/3)), 0)</f>
        <v>0</v>
      </c>
      <c r="H225" s="89" cm="1">
        <f t="array" ref="H225">_xlfn.IFS(DataCollect[[#This Row],[Capacity]]="Above",1, DataCollect[[#This Row],[Capacity]]="At",0.25, DataCollect[[#This Row],[Capacity]]="Below",0, DataCollect[[#This Row],[Capacity]]="",0)</f>
        <v>0</v>
      </c>
      <c r="I225" s="89">
        <f>IF(DataCollect[[#This Row],[Poor Reliability]]="Yes",1.5,0)</f>
        <v>0</v>
      </c>
      <c r="J225" s="89">
        <f t="shared" si="7"/>
        <v>1</v>
      </c>
    </row>
    <row r="226" spans="1:10" x14ac:dyDescent="0.25">
      <c r="A226" s="116" t="str">
        <f>IF(Results[[#This Row],[Life Expectancy]]=0,"0",Results[[#This Row],[Life Expectancy]])</f>
        <v/>
      </c>
      <c r="B226" s="89">
        <f>IF(DataCollect[[#This Row],[Back-Ups]]="No",1.5,0)</f>
        <v>0</v>
      </c>
      <c r="C226" s="89" cm="1">
        <f t="array" ref="C226">_xlfn.IFS(DataCollect[[#This Row],[Importance]]="0%-25%",0, DataCollect[[#This Row],[Importance]]="26%-50%",0.5, DataCollect[[#This Row],[Importance]]="51%-75%",0.75, DataCollect[[#This Row],[Importance]]="76%-100%",1, DataCollect[[#This Row],[Importance]]="",0)</f>
        <v>0</v>
      </c>
      <c r="D226" s="89">
        <f>IF(DataCollect[[#This Row],[Compliance]]="Yes",0.75,0)</f>
        <v>0</v>
      </c>
      <c r="E226" s="89">
        <f>IF(DataCollect[[#This Row],[Concerns]]="Yes",0.75,0)</f>
        <v>0</v>
      </c>
      <c r="F226" s="89">
        <f t="shared" si="6"/>
        <v>1</v>
      </c>
      <c r="G226" s="89" cm="1">
        <f t="array" ref="G226">_xlfn.IFS(ConProb[[#This Row],[Life Expect]]="0", 1.5, AND(ConProb[[#This Row],[Life Expect]]&lt;(LifeExpect[[#This Row],[NORMAL]]*(1/3)), ConProb[[#This Row],[Life Expect]]&gt;0), 0.75, ConProb[[#This Row],[Life Expect]]=(LifeExpect[[#This Row],[NORMAL]]*(1/3)), 0.75, ConProb[[#This Row],[Life Expect]]&gt;(LifeExpect[[#This Row],[NORMAL]]*(1/3)), 0)</f>
        <v>0</v>
      </c>
      <c r="H226" s="89" cm="1">
        <f t="array" ref="H226">_xlfn.IFS(DataCollect[[#This Row],[Capacity]]="Above",1, DataCollect[[#This Row],[Capacity]]="At",0.25, DataCollect[[#This Row],[Capacity]]="Below",0, DataCollect[[#This Row],[Capacity]]="",0)</f>
        <v>0</v>
      </c>
      <c r="I226" s="89">
        <f>IF(DataCollect[[#This Row],[Poor Reliability]]="Yes",1.5,0)</f>
        <v>0</v>
      </c>
      <c r="J226" s="89">
        <f t="shared" si="7"/>
        <v>1</v>
      </c>
    </row>
    <row r="227" spans="1:10" x14ac:dyDescent="0.25">
      <c r="A227" s="116" t="str">
        <f>IF(Results[[#This Row],[Life Expectancy]]=0,"0",Results[[#This Row],[Life Expectancy]])</f>
        <v/>
      </c>
      <c r="B227" s="89">
        <f>IF(DataCollect[[#This Row],[Back-Ups]]="No",1.5,0)</f>
        <v>0</v>
      </c>
      <c r="C227" s="89" cm="1">
        <f t="array" ref="C227">_xlfn.IFS(DataCollect[[#This Row],[Importance]]="0%-25%",0, DataCollect[[#This Row],[Importance]]="26%-50%",0.5, DataCollect[[#This Row],[Importance]]="51%-75%",0.75, DataCollect[[#This Row],[Importance]]="76%-100%",1, DataCollect[[#This Row],[Importance]]="",0)</f>
        <v>0</v>
      </c>
      <c r="D227" s="89">
        <f>IF(DataCollect[[#This Row],[Compliance]]="Yes",0.75,0)</f>
        <v>0</v>
      </c>
      <c r="E227" s="89">
        <f>IF(DataCollect[[#This Row],[Concerns]]="Yes",0.75,0)</f>
        <v>0</v>
      </c>
      <c r="F227" s="89">
        <f t="shared" si="6"/>
        <v>1</v>
      </c>
      <c r="G227" s="89" cm="1">
        <f t="array" ref="G227">_xlfn.IFS(ConProb[[#This Row],[Life Expect]]="0", 1.5, AND(ConProb[[#This Row],[Life Expect]]&lt;(LifeExpect[[#This Row],[NORMAL]]*(1/3)), ConProb[[#This Row],[Life Expect]]&gt;0), 0.75, ConProb[[#This Row],[Life Expect]]=(LifeExpect[[#This Row],[NORMAL]]*(1/3)), 0.75, ConProb[[#This Row],[Life Expect]]&gt;(LifeExpect[[#This Row],[NORMAL]]*(1/3)), 0)</f>
        <v>0</v>
      </c>
      <c r="H227" s="89" cm="1">
        <f t="array" ref="H227">_xlfn.IFS(DataCollect[[#This Row],[Capacity]]="Above",1, DataCollect[[#This Row],[Capacity]]="At",0.25, DataCollect[[#This Row],[Capacity]]="Below",0, DataCollect[[#This Row],[Capacity]]="",0)</f>
        <v>0</v>
      </c>
      <c r="I227" s="89">
        <f>IF(DataCollect[[#This Row],[Poor Reliability]]="Yes",1.5,0)</f>
        <v>0</v>
      </c>
      <c r="J227" s="89">
        <f t="shared" si="7"/>
        <v>1</v>
      </c>
    </row>
    <row r="228" spans="1:10" x14ac:dyDescent="0.25">
      <c r="A228" s="116" t="str">
        <f>IF(Results[[#This Row],[Life Expectancy]]=0,"0",Results[[#This Row],[Life Expectancy]])</f>
        <v/>
      </c>
      <c r="B228" s="89">
        <f>IF(DataCollect[[#This Row],[Back-Ups]]="No",1.5,0)</f>
        <v>0</v>
      </c>
      <c r="C228" s="89" cm="1">
        <f t="array" ref="C228">_xlfn.IFS(DataCollect[[#This Row],[Importance]]="0%-25%",0, DataCollect[[#This Row],[Importance]]="26%-50%",0.5, DataCollect[[#This Row],[Importance]]="51%-75%",0.75, DataCollect[[#This Row],[Importance]]="76%-100%",1, DataCollect[[#This Row],[Importance]]="",0)</f>
        <v>0</v>
      </c>
      <c r="D228" s="89">
        <f>IF(DataCollect[[#This Row],[Compliance]]="Yes",0.75,0)</f>
        <v>0</v>
      </c>
      <c r="E228" s="89">
        <f>IF(DataCollect[[#This Row],[Concerns]]="Yes",0.75,0)</f>
        <v>0</v>
      </c>
      <c r="F228" s="89">
        <f t="shared" si="6"/>
        <v>1</v>
      </c>
      <c r="G228" s="89" cm="1">
        <f t="array" ref="G228">_xlfn.IFS(ConProb[[#This Row],[Life Expect]]="0", 1.5, AND(ConProb[[#This Row],[Life Expect]]&lt;(LifeExpect[[#This Row],[NORMAL]]*(1/3)), ConProb[[#This Row],[Life Expect]]&gt;0), 0.75, ConProb[[#This Row],[Life Expect]]=(LifeExpect[[#This Row],[NORMAL]]*(1/3)), 0.75, ConProb[[#This Row],[Life Expect]]&gt;(LifeExpect[[#This Row],[NORMAL]]*(1/3)), 0)</f>
        <v>0</v>
      </c>
      <c r="H228" s="89" cm="1">
        <f t="array" ref="H228">_xlfn.IFS(DataCollect[[#This Row],[Capacity]]="Above",1, DataCollect[[#This Row],[Capacity]]="At",0.25, DataCollect[[#This Row],[Capacity]]="Below",0, DataCollect[[#This Row],[Capacity]]="",0)</f>
        <v>0</v>
      </c>
      <c r="I228" s="89">
        <f>IF(DataCollect[[#This Row],[Poor Reliability]]="Yes",1.5,0)</f>
        <v>0</v>
      </c>
      <c r="J228" s="89">
        <f t="shared" si="7"/>
        <v>1</v>
      </c>
    </row>
    <row r="229" spans="1:10" x14ac:dyDescent="0.25">
      <c r="A229" s="116" t="str">
        <f>IF(Results[[#This Row],[Life Expectancy]]=0,"0",Results[[#This Row],[Life Expectancy]])</f>
        <v/>
      </c>
      <c r="B229" s="89">
        <f>IF(DataCollect[[#This Row],[Back-Ups]]="No",1.5,0)</f>
        <v>0</v>
      </c>
      <c r="C229" s="89" cm="1">
        <f t="array" ref="C229">_xlfn.IFS(DataCollect[[#This Row],[Importance]]="0%-25%",0, DataCollect[[#This Row],[Importance]]="26%-50%",0.5, DataCollect[[#This Row],[Importance]]="51%-75%",0.75, DataCollect[[#This Row],[Importance]]="76%-100%",1, DataCollect[[#This Row],[Importance]]="",0)</f>
        <v>0</v>
      </c>
      <c r="D229" s="89">
        <f>IF(DataCollect[[#This Row],[Compliance]]="Yes",0.75,0)</f>
        <v>0</v>
      </c>
      <c r="E229" s="89">
        <f>IF(DataCollect[[#This Row],[Concerns]]="Yes",0.75,0)</f>
        <v>0</v>
      </c>
      <c r="F229" s="89">
        <f t="shared" si="6"/>
        <v>1</v>
      </c>
      <c r="G229" s="89" cm="1">
        <f t="array" ref="G229">_xlfn.IFS(ConProb[[#This Row],[Life Expect]]="0", 1.5, AND(ConProb[[#This Row],[Life Expect]]&lt;(LifeExpect[[#This Row],[NORMAL]]*(1/3)), ConProb[[#This Row],[Life Expect]]&gt;0), 0.75, ConProb[[#This Row],[Life Expect]]=(LifeExpect[[#This Row],[NORMAL]]*(1/3)), 0.75, ConProb[[#This Row],[Life Expect]]&gt;(LifeExpect[[#This Row],[NORMAL]]*(1/3)), 0)</f>
        <v>0</v>
      </c>
      <c r="H229" s="89" cm="1">
        <f t="array" ref="H229">_xlfn.IFS(DataCollect[[#This Row],[Capacity]]="Above",1, DataCollect[[#This Row],[Capacity]]="At",0.25, DataCollect[[#This Row],[Capacity]]="Below",0, DataCollect[[#This Row],[Capacity]]="",0)</f>
        <v>0</v>
      </c>
      <c r="I229" s="89">
        <f>IF(DataCollect[[#This Row],[Poor Reliability]]="Yes",1.5,0)</f>
        <v>0</v>
      </c>
      <c r="J229" s="89">
        <f t="shared" si="7"/>
        <v>1</v>
      </c>
    </row>
    <row r="230" spans="1:10" x14ac:dyDescent="0.25">
      <c r="A230" s="116" t="str">
        <f>IF(Results[[#This Row],[Life Expectancy]]=0,"0",Results[[#This Row],[Life Expectancy]])</f>
        <v/>
      </c>
      <c r="B230" s="89">
        <f>IF(DataCollect[[#This Row],[Back-Ups]]="No",1.5,0)</f>
        <v>0</v>
      </c>
      <c r="C230" s="89" cm="1">
        <f t="array" ref="C230">_xlfn.IFS(DataCollect[[#This Row],[Importance]]="0%-25%",0, DataCollect[[#This Row],[Importance]]="26%-50%",0.5, DataCollect[[#This Row],[Importance]]="51%-75%",0.75, DataCollect[[#This Row],[Importance]]="76%-100%",1, DataCollect[[#This Row],[Importance]]="",0)</f>
        <v>0</v>
      </c>
      <c r="D230" s="89">
        <f>IF(DataCollect[[#This Row],[Compliance]]="Yes",0.75,0)</f>
        <v>0</v>
      </c>
      <c r="E230" s="89">
        <f>IF(DataCollect[[#This Row],[Concerns]]="Yes",0.75,0)</f>
        <v>0</v>
      </c>
      <c r="F230" s="89">
        <f t="shared" si="6"/>
        <v>1</v>
      </c>
      <c r="G230" s="89" cm="1">
        <f t="array" ref="G230">_xlfn.IFS(ConProb[[#This Row],[Life Expect]]="0", 1.5, AND(ConProb[[#This Row],[Life Expect]]&lt;(LifeExpect[[#This Row],[NORMAL]]*(1/3)), ConProb[[#This Row],[Life Expect]]&gt;0), 0.75, ConProb[[#This Row],[Life Expect]]=(LifeExpect[[#This Row],[NORMAL]]*(1/3)), 0.75, ConProb[[#This Row],[Life Expect]]&gt;(LifeExpect[[#This Row],[NORMAL]]*(1/3)), 0)</f>
        <v>0</v>
      </c>
      <c r="H230" s="89" cm="1">
        <f t="array" ref="H230">_xlfn.IFS(DataCollect[[#This Row],[Capacity]]="Above",1, DataCollect[[#This Row],[Capacity]]="At",0.25, DataCollect[[#This Row],[Capacity]]="Below",0, DataCollect[[#This Row],[Capacity]]="",0)</f>
        <v>0</v>
      </c>
      <c r="I230" s="89">
        <f>IF(DataCollect[[#This Row],[Poor Reliability]]="Yes",1.5,0)</f>
        <v>0</v>
      </c>
      <c r="J230" s="89">
        <f t="shared" si="7"/>
        <v>1</v>
      </c>
    </row>
    <row r="231" spans="1:10" x14ac:dyDescent="0.25">
      <c r="A231" s="116" t="str">
        <f>IF(Results[[#This Row],[Life Expectancy]]=0,"0",Results[[#This Row],[Life Expectancy]])</f>
        <v/>
      </c>
      <c r="B231" s="89">
        <f>IF(DataCollect[[#This Row],[Back-Ups]]="No",1.5,0)</f>
        <v>0</v>
      </c>
      <c r="C231" s="89" cm="1">
        <f t="array" ref="C231">_xlfn.IFS(DataCollect[[#This Row],[Importance]]="0%-25%",0, DataCollect[[#This Row],[Importance]]="26%-50%",0.5, DataCollect[[#This Row],[Importance]]="51%-75%",0.75, DataCollect[[#This Row],[Importance]]="76%-100%",1, DataCollect[[#This Row],[Importance]]="",0)</f>
        <v>0</v>
      </c>
      <c r="D231" s="89">
        <f>IF(DataCollect[[#This Row],[Compliance]]="Yes",0.75,0)</f>
        <v>0</v>
      </c>
      <c r="E231" s="89">
        <f>IF(DataCollect[[#This Row],[Concerns]]="Yes",0.75,0)</f>
        <v>0</v>
      </c>
      <c r="F231" s="89">
        <f t="shared" si="6"/>
        <v>1</v>
      </c>
      <c r="G231" s="89" cm="1">
        <f t="array" ref="G231">_xlfn.IFS(ConProb[[#This Row],[Life Expect]]="0", 1.5, AND(ConProb[[#This Row],[Life Expect]]&lt;(LifeExpect[[#This Row],[NORMAL]]*(1/3)), ConProb[[#This Row],[Life Expect]]&gt;0), 0.75, ConProb[[#This Row],[Life Expect]]=(LifeExpect[[#This Row],[NORMAL]]*(1/3)), 0.75, ConProb[[#This Row],[Life Expect]]&gt;(LifeExpect[[#This Row],[NORMAL]]*(1/3)), 0)</f>
        <v>0</v>
      </c>
      <c r="H231" s="89" cm="1">
        <f t="array" ref="H231">_xlfn.IFS(DataCollect[[#This Row],[Capacity]]="Above",1, DataCollect[[#This Row],[Capacity]]="At",0.25, DataCollect[[#This Row],[Capacity]]="Below",0, DataCollect[[#This Row],[Capacity]]="",0)</f>
        <v>0</v>
      </c>
      <c r="I231" s="89">
        <f>IF(DataCollect[[#This Row],[Poor Reliability]]="Yes",1.5,0)</f>
        <v>0</v>
      </c>
      <c r="J231" s="89">
        <f t="shared" si="7"/>
        <v>1</v>
      </c>
    </row>
    <row r="232" spans="1:10" x14ac:dyDescent="0.25">
      <c r="A232" s="116" t="str">
        <f>IF(Results[[#This Row],[Life Expectancy]]=0,"0",Results[[#This Row],[Life Expectancy]])</f>
        <v/>
      </c>
      <c r="B232" s="89">
        <f>IF(DataCollect[[#This Row],[Back-Ups]]="No",1.5,0)</f>
        <v>0</v>
      </c>
      <c r="C232" s="89" cm="1">
        <f t="array" ref="C232">_xlfn.IFS(DataCollect[[#This Row],[Importance]]="0%-25%",0, DataCollect[[#This Row],[Importance]]="26%-50%",0.5, DataCollect[[#This Row],[Importance]]="51%-75%",0.75, DataCollect[[#This Row],[Importance]]="76%-100%",1, DataCollect[[#This Row],[Importance]]="",0)</f>
        <v>0</v>
      </c>
      <c r="D232" s="89">
        <f>IF(DataCollect[[#This Row],[Compliance]]="Yes",0.75,0)</f>
        <v>0</v>
      </c>
      <c r="E232" s="89">
        <f>IF(DataCollect[[#This Row],[Concerns]]="Yes",0.75,0)</f>
        <v>0</v>
      </c>
      <c r="F232" s="89">
        <f t="shared" si="6"/>
        <v>1</v>
      </c>
      <c r="G232" s="89" cm="1">
        <f t="array" ref="G232">_xlfn.IFS(ConProb[[#This Row],[Life Expect]]="0", 1.5, AND(ConProb[[#This Row],[Life Expect]]&lt;(LifeExpect[[#This Row],[NORMAL]]*(1/3)), ConProb[[#This Row],[Life Expect]]&gt;0), 0.75, ConProb[[#This Row],[Life Expect]]=(LifeExpect[[#This Row],[NORMAL]]*(1/3)), 0.75, ConProb[[#This Row],[Life Expect]]&gt;(LifeExpect[[#This Row],[NORMAL]]*(1/3)), 0)</f>
        <v>0</v>
      </c>
      <c r="H232" s="89" cm="1">
        <f t="array" ref="H232">_xlfn.IFS(DataCollect[[#This Row],[Capacity]]="Above",1, DataCollect[[#This Row],[Capacity]]="At",0.25, DataCollect[[#This Row],[Capacity]]="Below",0, DataCollect[[#This Row],[Capacity]]="",0)</f>
        <v>0</v>
      </c>
      <c r="I232" s="89">
        <f>IF(DataCollect[[#This Row],[Poor Reliability]]="Yes",1.5,0)</f>
        <v>0</v>
      </c>
      <c r="J232" s="89">
        <f t="shared" si="7"/>
        <v>1</v>
      </c>
    </row>
    <row r="233" spans="1:10" x14ac:dyDescent="0.25">
      <c r="A233" s="116" t="str">
        <f>IF(Results[[#This Row],[Life Expectancy]]=0,"0",Results[[#This Row],[Life Expectancy]])</f>
        <v/>
      </c>
      <c r="B233" s="89">
        <f>IF(DataCollect[[#This Row],[Back-Ups]]="No",1.5,0)</f>
        <v>0</v>
      </c>
      <c r="C233" s="89" cm="1">
        <f t="array" ref="C233">_xlfn.IFS(DataCollect[[#This Row],[Importance]]="0%-25%",0, DataCollect[[#This Row],[Importance]]="26%-50%",0.5, DataCollect[[#This Row],[Importance]]="51%-75%",0.75, DataCollect[[#This Row],[Importance]]="76%-100%",1, DataCollect[[#This Row],[Importance]]="",0)</f>
        <v>0</v>
      </c>
      <c r="D233" s="89">
        <f>IF(DataCollect[[#This Row],[Compliance]]="Yes",0.75,0)</f>
        <v>0</v>
      </c>
      <c r="E233" s="89">
        <f>IF(DataCollect[[#This Row],[Concerns]]="Yes",0.75,0)</f>
        <v>0</v>
      </c>
      <c r="F233" s="89">
        <f t="shared" si="6"/>
        <v>1</v>
      </c>
      <c r="G233" s="89" cm="1">
        <f t="array" ref="G233">_xlfn.IFS(ConProb[[#This Row],[Life Expect]]="0", 1.5, AND(ConProb[[#This Row],[Life Expect]]&lt;(LifeExpect[[#This Row],[NORMAL]]*(1/3)), ConProb[[#This Row],[Life Expect]]&gt;0), 0.75, ConProb[[#This Row],[Life Expect]]=(LifeExpect[[#This Row],[NORMAL]]*(1/3)), 0.75, ConProb[[#This Row],[Life Expect]]&gt;(LifeExpect[[#This Row],[NORMAL]]*(1/3)), 0)</f>
        <v>0</v>
      </c>
      <c r="H233" s="89" cm="1">
        <f t="array" ref="H233">_xlfn.IFS(DataCollect[[#This Row],[Capacity]]="Above",1, DataCollect[[#This Row],[Capacity]]="At",0.25, DataCollect[[#This Row],[Capacity]]="Below",0, DataCollect[[#This Row],[Capacity]]="",0)</f>
        <v>0</v>
      </c>
      <c r="I233" s="89">
        <f>IF(DataCollect[[#This Row],[Poor Reliability]]="Yes",1.5,0)</f>
        <v>0</v>
      </c>
      <c r="J233" s="89">
        <f t="shared" si="7"/>
        <v>1</v>
      </c>
    </row>
    <row r="234" spans="1:10" x14ac:dyDescent="0.25">
      <c r="A234" s="116" t="str">
        <f>IF(Results[[#This Row],[Life Expectancy]]=0,"0",Results[[#This Row],[Life Expectancy]])</f>
        <v/>
      </c>
      <c r="B234" s="89">
        <f>IF(DataCollect[[#This Row],[Back-Ups]]="No",1.5,0)</f>
        <v>0</v>
      </c>
      <c r="C234" s="89" cm="1">
        <f t="array" ref="C234">_xlfn.IFS(DataCollect[[#This Row],[Importance]]="0%-25%",0, DataCollect[[#This Row],[Importance]]="26%-50%",0.5, DataCollect[[#This Row],[Importance]]="51%-75%",0.75, DataCollect[[#This Row],[Importance]]="76%-100%",1, DataCollect[[#This Row],[Importance]]="",0)</f>
        <v>0</v>
      </c>
      <c r="D234" s="89">
        <f>IF(DataCollect[[#This Row],[Compliance]]="Yes",0.75,0)</f>
        <v>0</v>
      </c>
      <c r="E234" s="89">
        <f>IF(DataCollect[[#This Row],[Concerns]]="Yes",0.75,0)</f>
        <v>0</v>
      </c>
      <c r="F234" s="89">
        <f t="shared" si="6"/>
        <v>1</v>
      </c>
      <c r="G234" s="89" cm="1">
        <f t="array" ref="G234">_xlfn.IFS(ConProb[[#This Row],[Life Expect]]="0", 1.5, AND(ConProb[[#This Row],[Life Expect]]&lt;(LifeExpect[[#This Row],[NORMAL]]*(1/3)), ConProb[[#This Row],[Life Expect]]&gt;0), 0.75, ConProb[[#This Row],[Life Expect]]=(LifeExpect[[#This Row],[NORMAL]]*(1/3)), 0.75, ConProb[[#This Row],[Life Expect]]&gt;(LifeExpect[[#This Row],[NORMAL]]*(1/3)), 0)</f>
        <v>0</v>
      </c>
      <c r="H234" s="89" cm="1">
        <f t="array" ref="H234">_xlfn.IFS(DataCollect[[#This Row],[Capacity]]="Above",1, DataCollect[[#This Row],[Capacity]]="At",0.25, DataCollect[[#This Row],[Capacity]]="Below",0, DataCollect[[#This Row],[Capacity]]="",0)</f>
        <v>0</v>
      </c>
      <c r="I234" s="89">
        <f>IF(DataCollect[[#This Row],[Poor Reliability]]="Yes",1.5,0)</f>
        <v>0</v>
      </c>
      <c r="J234" s="89">
        <f t="shared" si="7"/>
        <v>1</v>
      </c>
    </row>
    <row r="235" spans="1:10" x14ac:dyDescent="0.25">
      <c r="A235" s="116" t="str">
        <f>IF(Results[[#This Row],[Life Expectancy]]=0,"0",Results[[#This Row],[Life Expectancy]])</f>
        <v/>
      </c>
      <c r="B235" s="89">
        <f>IF(DataCollect[[#This Row],[Back-Ups]]="No",1.5,0)</f>
        <v>0</v>
      </c>
      <c r="C235" s="89" cm="1">
        <f t="array" ref="C235">_xlfn.IFS(DataCollect[[#This Row],[Importance]]="0%-25%",0, DataCollect[[#This Row],[Importance]]="26%-50%",0.5, DataCollect[[#This Row],[Importance]]="51%-75%",0.75, DataCollect[[#This Row],[Importance]]="76%-100%",1, DataCollect[[#This Row],[Importance]]="",0)</f>
        <v>0</v>
      </c>
      <c r="D235" s="89">
        <f>IF(DataCollect[[#This Row],[Compliance]]="Yes",0.75,0)</f>
        <v>0</v>
      </c>
      <c r="E235" s="89">
        <f>IF(DataCollect[[#This Row],[Concerns]]="Yes",0.75,0)</f>
        <v>0</v>
      </c>
      <c r="F235" s="89">
        <f t="shared" si="6"/>
        <v>1</v>
      </c>
      <c r="G235" s="89" cm="1">
        <f t="array" ref="G235">_xlfn.IFS(ConProb[[#This Row],[Life Expect]]="0", 1.5, AND(ConProb[[#This Row],[Life Expect]]&lt;(LifeExpect[[#This Row],[NORMAL]]*(1/3)), ConProb[[#This Row],[Life Expect]]&gt;0), 0.75, ConProb[[#This Row],[Life Expect]]=(LifeExpect[[#This Row],[NORMAL]]*(1/3)), 0.75, ConProb[[#This Row],[Life Expect]]&gt;(LifeExpect[[#This Row],[NORMAL]]*(1/3)), 0)</f>
        <v>0</v>
      </c>
      <c r="H235" s="89" cm="1">
        <f t="array" ref="H235">_xlfn.IFS(DataCollect[[#This Row],[Capacity]]="Above",1, DataCollect[[#This Row],[Capacity]]="At",0.25, DataCollect[[#This Row],[Capacity]]="Below",0, DataCollect[[#This Row],[Capacity]]="",0)</f>
        <v>0</v>
      </c>
      <c r="I235" s="89">
        <f>IF(DataCollect[[#This Row],[Poor Reliability]]="Yes",1.5,0)</f>
        <v>0</v>
      </c>
      <c r="J235" s="89">
        <f t="shared" si="7"/>
        <v>1</v>
      </c>
    </row>
    <row r="236" spans="1:10" x14ac:dyDescent="0.25">
      <c r="A236" s="116" t="str">
        <f>IF(Results[[#This Row],[Life Expectancy]]=0,"0",Results[[#This Row],[Life Expectancy]])</f>
        <v/>
      </c>
      <c r="B236" s="89">
        <f>IF(DataCollect[[#This Row],[Back-Ups]]="No",1.5,0)</f>
        <v>0</v>
      </c>
      <c r="C236" s="89" cm="1">
        <f t="array" ref="C236">_xlfn.IFS(DataCollect[[#This Row],[Importance]]="0%-25%",0, DataCollect[[#This Row],[Importance]]="26%-50%",0.5, DataCollect[[#This Row],[Importance]]="51%-75%",0.75, DataCollect[[#This Row],[Importance]]="76%-100%",1, DataCollect[[#This Row],[Importance]]="",0)</f>
        <v>0</v>
      </c>
      <c r="D236" s="89">
        <f>IF(DataCollect[[#This Row],[Compliance]]="Yes",0.75,0)</f>
        <v>0</v>
      </c>
      <c r="E236" s="89">
        <f>IF(DataCollect[[#This Row],[Concerns]]="Yes",0.75,0)</f>
        <v>0</v>
      </c>
      <c r="F236" s="89">
        <f t="shared" si="6"/>
        <v>1</v>
      </c>
      <c r="G236" s="89" cm="1">
        <f t="array" ref="G236">_xlfn.IFS(ConProb[[#This Row],[Life Expect]]="0", 1.5, AND(ConProb[[#This Row],[Life Expect]]&lt;(LifeExpect[[#This Row],[NORMAL]]*(1/3)), ConProb[[#This Row],[Life Expect]]&gt;0), 0.75, ConProb[[#This Row],[Life Expect]]=(LifeExpect[[#This Row],[NORMAL]]*(1/3)), 0.75, ConProb[[#This Row],[Life Expect]]&gt;(LifeExpect[[#This Row],[NORMAL]]*(1/3)), 0)</f>
        <v>0</v>
      </c>
      <c r="H236" s="89" cm="1">
        <f t="array" ref="H236">_xlfn.IFS(DataCollect[[#This Row],[Capacity]]="Above",1, DataCollect[[#This Row],[Capacity]]="At",0.25, DataCollect[[#This Row],[Capacity]]="Below",0, DataCollect[[#This Row],[Capacity]]="",0)</f>
        <v>0</v>
      </c>
      <c r="I236" s="89">
        <f>IF(DataCollect[[#This Row],[Poor Reliability]]="Yes",1.5,0)</f>
        <v>0</v>
      </c>
      <c r="J236" s="89">
        <f t="shared" si="7"/>
        <v>1</v>
      </c>
    </row>
    <row r="237" spans="1:10" x14ac:dyDescent="0.25">
      <c r="A237" s="116" t="str">
        <f>IF(Results[[#This Row],[Life Expectancy]]=0,"0",Results[[#This Row],[Life Expectancy]])</f>
        <v/>
      </c>
      <c r="B237" s="89">
        <f>IF(DataCollect[[#This Row],[Back-Ups]]="No",1.5,0)</f>
        <v>0</v>
      </c>
      <c r="C237" s="89" cm="1">
        <f t="array" ref="C237">_xlfn.IFS(DataCollect[[#This Row],[Importance]]="0%-25%",0, DataCollect[[#This Row],[Importance]]="26%-50%",0.5, DataCollect[[#This Row],[Importance]]="51%-75%",0.75, DataCollect[[#This Row],[Importance]]="76%-100%",1, DataCollect[[#This Row],[Importance]]="",0)</f>
        <v>0</v>
      </c>
      <c r="D237" s="89">
        <f>IF(DataCollect[[#This Row],[Compliance]]="Yes",0.75,0)</f>
        <v>0</v>
      </c>
      <c r="E237" s="89">
        <f>IF(DataCollect[[#This Row],[Concerns]]="Yes",0.75,0)</f>
        <v>0</v>
      </c>
      <c r="F237" s="89">
        <f t="shared" si="6"/>
        <v>1</v>
      </c>
      <c r="G237" s="89" cm="1">
        <f t="array" ref="G237">_xlfn.IFS(ConProb[[#This Row],[Life Expect]]="0", 1.5, AND(ConProb[[#This Row],[Life Expect]]&lt;(LifeExpect[[#This Row],[NORMAL]]*(1/3)), ConProb[[#This Row],[Life Expect]]&gt;0), 0.75, ConProb[[#This Row],[Life Expect]]=(LifeExpect[[#This Row],[NORMAL]]*(1/3)), 0.75, ConProb[[#This Row],[Life Expect]]&gt;(LifeExpect[[#This Row],[NORMAL]]*(1/3)), 0)</f>
        <v>0</v>
      </c>
      <c r="H237" s="89" cm="1">
        <f t="array" ref="H237">_xlfn.IFS(DataCollect[[#This Row],[Capacity]]="Above",1, DataCollect[[#This Row],[Capacity]]="At",0.25, DataCollect[[#This Row],[Capacity]]="Below",0, DataCollect[[#This Row],[Capacity]]="",0)</f>
        <v>0</v>
      </c>
      <c r="I237" s="89">
        <f>IF(DataCollect[[#This Row],[Poor Reliability]]="Yes",1.5,0)</f>
        <v>0</v>
      </c>
      <c r="J237" s="89">
        <f t="shared" si="7"/>
        <v>1</v>
      </c>
    </row>
    <row r="238" spans="1:10" x14ac:dyDescent="0.25">
      <c r="A238" s="116" t="str">
        <f>IF(Results[[#This Row],[Life Expectancy]]=0,"0",Results[[#This Row],[Life Expectancy]])</f>
        <v/>
      </c>
      <c r="B238" s="89">
        <f>IF(DataCollect[[#This Row],[Back-Ups]]="No",1.5,0)</f>
        <v>0</v>
      </c>
      <c r="C238" s="89" cm="1">
        <f t="array" ref="C238">_xlfn.IFS(DataCollect[[#This Row],[Importance]]="0%-25%",0, DataCollect[[#This Row],[Importance]]="26%-50%",0.5, DataCollect[[#This Row],[Importance]]="51%-75%",0.75, DataCollect[[#This Row],[Importance]]="76%-100%",1, DataCollect[[#This Row],[Importance]]="",0)</f>
        <v>0</v>
      </c>
      <c r="D238" s="89">
        <f>IF(DataCollect[[#This Row],[Compliance]]="Yes",0.75,0)</f>
        <v>0</v>
      </c>
      <c r="E238" s="89">
        <f>IF(DataCollect[[#This Row],[Concerns]]="Yes",0.75,0)</f>
        <v>0</v>
      </c>
      <c r="F238" s="89">
        <f t="shared" si="6"/>
        <v>1</v>
      </c>
      <c r="G238" s="89" cm="1">
        <f t="array" ref="G238">_xlfn.IFS(ConProb[[#This Row],[Life Expect]]="0", 1.5, AND(ConProb[[#This Row],[Life Expect]]&lt;(LifeExpect[[#This Row],[NORMAL]]*(1/3)), ConProb[[#This Row],[Life Expect]]&gt;0), 0.75, ConProb[[#This Row],[Life Expect]]=(LifeExpect[[#This Row],[NORMAL]]*(1/3)), 0.75, ConProb[[#This Row],[Life Expect]]&gt;(LifeExpect[[#This Row],[NORMAL]]*(1/3)), 0)</f>
        <v>0</v>
      </c>
      <c r="H238" s="89" cm="1">
        <f t="array" ref="H238">_xlfn.IFS(DataCollect[[#This Row],[Capacity]]="Above",1, DataCollect[[#This Row],[Capacity]]="At",0.25, DataCollect[[#This Row],[Capacity]]="Below",0, DataCollect[[#This Row],[Capacity]]="",0)</f>
        <v>0</v>
      </c>
      <c r="I238" s="89">
        <f>IF(DataCollect[[#This Row],[Poor Reliability]]="Yes",1.5,0)</f>
        <v>0</v>
      </c>
      <c r="J238" s="89">
        <f t="shared" si="7"/>
        <v>1</v>
      </c>
    </row>
    <row r="239" spans="1:10" x14ac:dyDescent="0.25">
      <c r="A239" s="116" t="str">
        <f>IF(Results[[#This Row],[Life Expectancy]]=0,"0",Results[[#This Row],[Life Expectancy]])</f>
        <v/>
      </c>
      <c r="B239" s="89">
        <f>IF(DataCollect[[#This Row],[Back-Ups]]="No",1.5,0)</f>
        <v>0</v>
      </c>
      <c r="C239" s="89" cm="1">
        <f t="array" ref="C239">_xlfn.IFS(DataCollect[[#This Row],[Importance]]="0%-25%",0, DataCollect[[#This Row],[Importance]]="26%-50%",0.5, DataCollect[[#This Row],[Importance]]="51%-75%",0.75, DataCollect[[#This Row],[Importance]]="76%-100%",1, DataCollect[[#This Row],[Importance]]="",0)</f>
        <v>0</v>
      </c>
      <c r="D239" s="89">
        <f>IF(DataCollect[[#This Row],[Compliance]]="Yes",0.75,0)</f>
        <v>0</v>
      </c>
      <c r="E239" s="89">
        <f>IF(DataCollect[[#This Row],[Concerns]]="Yes",0.75,0)</f>
        <v>0</v>
      </c>
      <c r="F239" s="89">
        <f t="shared" si="6"/>
        <v>1</v>
      </c>
      <c r="G239" s="89" cm="1">
        <f t="array" ref="G239">_xlfn.IFS(ConProb[[#This Row],[Life Expect]]="0", 1.5, AND(ConProb[[#This Row],[Life Expect]]&lt;(LifeExpect[[#This Row],[NORMAL]]*(1/3)), ConProb[[#This Row],[Life Expect]]&gt;0), 0.75, ConProb[[#This Row],[Life Expect]]=(LifeExpect[[#This Row],[NORMAL]]*(1/3)), 0.75, ConProb[[#This Row],[Life Expect]]&gt;(LifeExpect[[#This Row],[NORMAL]]*(1/3)), 0)</f>
        <v>0</v>
      </c>
      <c r="H239" s="89" cm="1">
        <f t="array" ref="H239">_xlfn.IFS(DataCollect[[#This Row],[Capacity]]="Above",1, DataCollect[[#This Row],[Capacity]]="At",0.25, DataCollect[[#This Row],[Capacity]]="Below",0, DataCollect[[#This Row],[Capacity]]="",0)</f>
        <v>0</v>
      </c>
      <c r="I239" s="89">
        <f>IF(DataCollect[[#This Row],[Poor Reliability]]="Yes",1.5,0)</f>
        <v>0</v>
      </c>
      <c r="J239" s="89">
        <f t="shared" si="7"/>
        <v>1</v>
      </c>
    </row>
    <row r="240" spans="1:10" x14ac:dyDescent="0.25">
      <c r="A240" s="116" t="str">
        <f>IF(Results[[#This Row],[Life Expectancy]]=0,"0",Results[[#This Row],[Life Expectancy]])</f>
        <v/>
      </c>
      <c r="B240" s="89">
        <f>IF(DataCollect[[#This Row],[Back-Ups]]="No",1.5,0)</f>
        <v>0</v>
      </c>
      <c r="C240" s="89" cm="1">
        <f t="array" ref="C240">_xlfn.IFS(DataCollect[[#This Row],[Importance]]="0%-25%",0, DataCollect[[#This Row],[Importance]]="26%-50%",0.5, DataCollect[[#This Row],[Importance]]="51%-75%",0.75, DataCollect[[#This Row],[Importance]]="76%-100%",1, DataCollect[[#This Row],[Importance]]="",0)</f>
        <v>0</v>
      </c>
      <c r="D240" s="89">
        <f>IF(DataCollect[[#This Row],[Compliance]]="Yes",0.75,0)</f>
        <v>0</v>
      </c>
      <c r="E240" s="89">
        <f>IF(DataCollect[[#This Row],[Concerns]]="Yes",0.75,0)</f>
        <v>0</v>
      </c>
      <c r="F240" s="89">
        <f t="shared" si="6"/>
        <v>1</v>
      </c>
      <c r="G240" s="89" cm="1">
        <f t="array" ref="G240">_xlfn.IFS(ConProb[[#This Row],[Life Expect]]="0", 1.5, AND(ConProb[[#This Row],[Life Expect]]&lt;(LifeExpect[[#This Row],[NORMAL]]*(1/3)), ConProb[[#This Row],[Life Expect]]&gt;0), 0.75, ConProb[[#This Row],[Life Expect]]=(LifeExpect[[#This Row],[NORMAL]]*(1/3)), 0.75, ConProb[[#This Row],[Life Expect]]&gt;(LifeExpect[[#This Row],[NORMAL]]*(1/3)), 0)</f>
        <v>0</v>
      </c>
      <c r="H240" s="89" cm="1">
        <f t="array" ref="H240">_xlfn.IFS(DataCollect[[#This Row],[Capacity]]="Above",1, DataCollect[[#This Row],[Capacity]]="At",0.25, DataCollect[[#This Row],[Capacity]]="Below",0, DataCollect[[#This Row],[Capacity]]="",0)</f>
        <v>0</v>
      </c>
      <c r="I240" s="89">
        <f>IF(DataCollect[[#This Row],[Poor Reliability]]="Yes",1.5,0)</f>
        <v>0</v>
      </c>
      <c r="J240" s="89">
        <f t="shared" si="7"/>
        <v>1</v>
      </c>
    </row>
    <row r="241" spans="1:10" x14ac:dyDescent="0.25">
      <c r="A241" s="116" t="str">
        <f>IF(Results[[#This Row],[Life Expectancy]]=0,"0",Results[[#This Row],[Life Expectancy]])</f>
        <v/>
      </c>
      <c r="B241" s="89">
        <f>IF(DataCollect[[#This Row],[Back-Ups]]="No",1.5,0)</f>
        <v>0</v>
      </c>
      <c r="C241" s="89" cm="1">
        <f t="array" ref="C241">_xlfn.IFS(DataCollect[[#This Row],[Importance]]="0%-25%",0, DataCollect[[#This Row],[Importance]]="26%-50%",0.5, DataCollect[[#This Row],[Importance]]="51%-75%",0.75, DataCollect[[#This Row],[Importance]]="76%-100%",1, DataCollect[[#This Row],[Importance]]="",0)</f>
        <v>0</v>
      </c>
      <c r="D241" s="89">
        <f>IF(DataCollect[[#This Row],[Compliance]]="Yes",0.75,0)</f>
        <v>0</v>
      </c>
      <c r="E241" s="89">
        <f>IF(DataCollect[[#This Row],[Concerns]]="Yes",0.75,0)</f>
        <v>0</v>
      </c>
      <c r="F241" s="89">
        <f t="shared" si="6"/>
        <v>1</v>
      </c>
      <c r="G241" s="89" cm="1">
        <f t="array" ref="G241">_xlfn.IFS(ConProb[[#This Row],[Life Expect]]="0", 1.5, AND(ConProb[[#This Row],[Life Expect]]&lt;(LifeExpect[[#This Row],[NORMAL]]*(1/3)), ConProb[[#This Row],[Life Expect]]&gt;0), 0.75, ConProb[[#This Row],[Life Expect]]=(LifeExpect[[#This Row],[NORMAL]]*(1/3)), 0.75, ConProb[[#This Row],[Life Expect]]&gt;(LifeExpect[[#This Row],[NORMAL]]*(1/3)), 0)</f>
        <v>0</v>
      </c>
      <c r="H241" s="89" cm="1">
        <f t="array" ref="H241">_xlfn.IFS(DataCollect[[#This Row],[Capacity]]="Above",1, DataCollect[[#This Row],[Capacity]]="At",0.25, DataCollect[[#This Row],[Capacity]]="Below",0, DataCollect[[#This Row],[Capacity]]="",0)</f>
        <v>0</v>
      </c>
      <c r="I241" s="89">
        <f>IF(DataCollect[[#This Row],[Poor Reliability]]="Yes",1.5,0)</f>
        <v>0</v>
      </c>
      <c r="J241" s="89">
        <f t="shared" si="7"/>
        <v>1</v>
      </c>
    </row>
    <row r="242" spans="1:10" x14ac:dyDescent="0.25">
      <c r="A242" s="116" t="str">
        <f>IF(Results[[#This Row],[Life Expectancy]]=0,"0",Results[[#This Row],[Life Expectancy]])</f>
        <v/>
      </c>
      <c r="B242" s="89">
        <f>IF(DataCollect[[#This Row],[Back-Ups]]="No",1.5,0)</f>
        <v>0</v>
      </c>
      <c r="C242" s="89" cm="1">
        <f t="array" ref="C242">_xlfn.IFS(DataCollect[[#This Row],[Importance]]="0%-25%",0, DataCollect[[#This Row],[Importance]]="26%-50%",0.5, DataCollect[[#This Row],[Importance]]="51%-75%",0.75, DataCollect[[#This Row],[Importance]]="76%-100%",1, DataCollect[[#This Row],[Importance]]="",0)</f>
        <v>0</v>
      </c>
      <c r="D242" s="89">
        <f>IF(DataCollect[[#This Row],[Compliance]]="Yes",0.75,0)</f>
        <v>0</v>
      </c>
      <c r="E242" s="89">
        <f>IF(DataCollect[[#This Row],[Concerns]]="Yes",0.75,0)</f>
        <v>0</v>
      </c>
      <c r="F242" s="89">
        <f t="shared" si="6"/>
        <v>1</v>
      </c>
      <c r="G242" s="89" cm="1">
        <f t="array" ref="G242">_xlfn.IFS(ConProb[[#This Row],[Life Expect]]="0", 1.5, AND(ConProb[[#This Row],[Life Expect]]&lt;(LifeExpect[[#This Row],[NORMAL]]*(1/3)), ConProb[[#This Row],[Life Expect]]&gt;0), 0.75, ConProb[[#This Row],[Life Expect]]=(LifeExpect[[#This Row],[NORMAL]]*(1/3)), 0.75, ConProb[[#This Row],[Life Expect]]&gt;(LifeExpect[[#This Row],[NORMAL]]*(1/3)), 0)</f>
        <v>0</v>
      </c>
      <c r="H242" s="89" cm="1">
        <f t="array" ref="H242">_xlfn.IFS(DataCollect[[#This Row],[Capacity]]="Above",1, DataCollect[[#This Row],[Capacity]]="At",0.25, DataCollect[[#This Row],[Capacity]]="Below",0, DataCollect[[#This Row],[Capacity]]="",0)</f>
        <v>0</v>
      </c>
      <c r="I242" s="89">
        <f>IF(DataCollect[[#This Row],[Poor Reliability]]="Yes",1.5,0)</f>
        <v>0</v>
      </c>
      <c r="J242" s="89">
        <f t="shared" si="7"/>
        <v>1</v>
      </c>
    </row>
    <row r="243" spans="1:10" x14ac:dyDescent="0.25">
      <c r="A243" s="116" t="str">
        <f>IF(Results[[#This Row],[Life Expectancy]]=0,"0",Results[[#This Row],[Life Expectancy]])</f>
        <v/>
      </c>
      <c r="B243" s="89">
        <f>IF(DataCollect[[#This Row],[Back-Ups]]="No",1.5,0)</f>
        <v>0</v>
      </c>
      <c r="C243" s="89" cm="1">
        <f t="array" ref="C243">_xlfn.IFS(DataCollect[[#This Row],[Importance]]="0%-25%",0, DataCollect[[#This Row],[Importance]]="26%-50%",0.5, DataCollect[[#This Row],[Importance]]="51%-75%",0.75, DataCollect[[#This Row],[Importance]]="76%-100%",1, DataCollect[[#This Row],[Importance]]="",0)</f>
        <v>0</v>
      </c>
      <c r="D243" s="89">
        <f>IF(DataCollect[[#This Row],[Compliance]]="Yes",0.75,0)</f>
        <v>0</v>
      </c>
      <c r="E243" s="89">
        <f>IF(DataCollect[[#This Row],[Concerns]]="Yes",0.75,0)</f>
        <v>0</v>
      </c>
      <c r="F243" s="89">
        <f t="shared" si="6"/>
        <v>1</v>
      </c>
      <c r="G243" s="89" cm="1">
        <f t="array" ref="G243">_xlfn.IFS(ConProb[[#This Row],[Life Expect]]="0", 1.5, AND(ConProb[[#This Row],[Life Expect]]&lt;(LifeExpect[[#This Row],[NORMAL]]*(1/3)), ConProb[[#This Row],[Life Expect]]&gt;0), 0.75, ConProb[[#This Row],[Life Expect]]=(LifeExpect[[#This Row],[NORMAL]]*(1/3)), 0.75, ConProb[[#This Row],[Life Expect]]&gt;(LifeExpect[[#This Row],[NORMAL]]*(1/3)), 0)</f>
        <v>0</v>
      </c>
      <c r="H243" s="89" cm="1">
        <f t="array" ref="H243">_xlfn.IFS(DataCollect[[#This Row],[Capacity]]="Above",1, DataCollect[[#This Row],[Capacity]]="At",0.25, DataCollect[[#This Row],[Capacity]]="Below",0, DataCollect[[#This Row],[Capacity]]="",0)</f>
        <v>0</v>
      </c>
      <c r="I243" s="89">
        <f>IF(DataCollect[[#This Row],[Poor Reliability]]="Yes",1.5,0)</f>
        <v>0</v>
      </c>
      <c r="J243" s="89">
        <f t="shared" si="7"/>
        <v>1</v>
      </c>
    </row>
    <row r="244" spans="1:10" x14ac:dyDescent="0.25">
      <c r="A244" s="116" t="str">
        <f>IF(Results[[#This Row],[Life Expectancy]]=0,"0",Results[[#This Row],[Life Expectancy]])</f>
        <v/>
      </c>
      <c r="B244" s="89">
        <f>IF(DataCollect[[#This Row],[Back-Ups]]="No",1.5,0)</f>
        <v>0</v>
      </c>
      <c r="C244" s="89" cm="1">
        <f t="array" ref="C244">_xlfn.IFS(DataCollect[[#This Row],[Importance]]="0%-25%",0, DataCollect[[#This Row],[Importance]]="26%-50%",0.5, DataCollect[[#This Row],[Importance]]="51%-75%",0.75, DataCollect[[#This Row],[Importance]]="76%-100%",1, DataCollect[[#This Row],[Importance]]="",0)</f>
        <v>0</v>
      </c>
      <c r="D244" s="89">
        <f>IF(DataCollect[[#This Row],[Compliance]]="Yes",0.75,0)</f>
        <v>0</v>
      </c>
      <c r="E244" s="89">
        <f>IF(DataCollect[[#This Row],[Concerns]]="Yes",0.75,0)</f>
        <v>0</v>
      </c>
      <c r="F244" s="89">
        <f t="shared" si="6"/>
        <v>1</v>
      </c>
      <c r="G244" s="89" cm="1">
        <f t="array" ref="G244">_xlfn.IFS(ConProb[[#This Row],[Life Expect]]="0", 1.5, AND(ConProb[[#This Row],[Life Expect]]&lt;(LifeExpect[[#This Row],[NORMAL]]*(1/3)), ConProb[[#This Row],[Life Expect]]&gt;0), 0.75, ConProb[[#This Row],[Life Expect]]=(LifeExpect[[#This Row],[NORMAL]]*(1/3)), 0.75, ConProb[[#This Row],[Life Expect]]&gt;(LifeExpect[[#This Row],[NORMAL]]*(1/3)), 0)</f>
        <v>0</v>
      </c>
      <c r="H244" s="89" cm="1">
        <f t="array" ref="H244">_xlfn.IFS(DataCollect[[#This Row],[Capacity]]="Above",1, DataCollect[[#This Row],[Capacity]]="At",0.25, DataCollect[[#This Row],[Capacity]]="Below",0, DataCollect[[#This Row],[Capacity]]="",0)</f>
        <v>0</v>
      </c>
      <c r="I244" s="89">
        <f>IF(DataCollect[[#This Row],[Poor Reliability]]="Yes",1.5,0)</f>
        <v>0</v>
      </c>
      <c r="J244" s="89">
        <f t="shared" si="7"/>
        <v>1</v>
      </c>
    </row>
    <row r="245" spans="1:10" x14ac:dyDescent="0.25">
      <c r="A245" s="116" t="str">
        <f>IF(Results[[#This Row],[Life Expectancy]]=0,"0",Results[[#This Row],[Life Expectancy]])</f>
        <v/>
      </c>
      <c r="B245" s="89">
        <f>IF(DataCollect[[#This Row],[Back-Ups]]="No",1.5,0)</f>
        <v>0</v>
      </c>
      <c r="C245" s="89" cm="1">
        <f t="array" ref="C245">_xlfn.IFS(DataCollect[[#This Row],[Importance]]="0%-25%",0, DataCollect[[#This Row],[Importance]]="26%-50%",0.5, DataCollect[[#This Row],[Importance]]="51%-75%",0.75, DataCollect[[#This Row],[Importance]]="76%-100%",1, DataCollect[[#This Row],[Importance]]="",0)</f>
        <v>0</v>
      </c>
      <c r="D245" s="89">
        <f>IF(DataCollect[[#This Row],[Compliance]]="Yes",0.75,0)</f>
        <v>0</v>
      </c>
      <c r="E245" s="89">
        <f>IF(DataCollect[[#This Row],[Concerns]]="Yes",0.75,0)</f>
        <v>0</v>
      </c>
      <c r="F245" s="89">
        <f t="shared" si="6"/>
        <v>1</v>
      </c>
      <c r="G245" s="89" cm="1">
        <f t="array" ref="G245">_xlfn.IFS(ConProb[[#This Row],[Life Expect]]="0", 1.5, AND(ConProb[[#This Row],[Life Expect]]&lt;(LifeExpect[[#This Row],[NORMAL]]*(1/3)), ConProb[[#This Row],[Life Expect]]&gt;0), 0.75, ConProb[[#This Row],[Life Expect]]=(LifeExpect[[#This Row],[NORMAL]]*(1/3)), 0.75, ConProb[[#This Row],[Life Expect]]&gt;(LifeExpect[[#This Row],[NORMAL]]*(1/3)), 0)</f>
        <v>0</v>
      </c>
      <c r="H245" s="89" cm="1">
        <f t="array" ref="H245">_xlfn.IFS(DataCollect[[#This Row],[Capacity]]="Above",1, DataCollect[[#This Row],[Capacity]]="At",0.25, DataCollect[[#This Row],[Capacity]]="Below",0, DataCollect[[#This Row],[Capacity]]="",0)</f>
        <v>0</v>
      </c>
      <c r="I245" s="89">
        <f>IF(DataCollect[[#This Row],[Poor Reliability]]="Yes",1.5,0)</f>
        <v>0</v>
      </c>
      <c r="J245" s="89">
        <f t="shared" si="7"/>
        <v>1</v>
      </c>
    </row>
    <row r="246" spans="1:10" x14ac:dyDescent="0.25">
      <c r="A246" s="116" t="str">
        <f>IF(Results[[#This Row],[Life Expectancy]]=0,"0",Results[[#This Row],[Life Expectancy]])</f>
        <v/>
      </c>
      <c r="B246" s="89">
        <f>IF(DataCollect[[#This Row],[Back-Ups]]="No",1.5,0)</f>
        <v>0</v>
      </c>
      <c r="C246" s="89" cm="1">
        <f t="array" ref="C246">_xlfn.IFS(DataCollect[[#This Row],[Importance]]="0%-25%",0, DataCollect[[#This Row],[Importance]]="26%-50%",0.5, DataCollect[[#This Row],[Importance]]="51%-75%",0.75, DataCollect[[#This Row],[Importance]]="76%-100%",1, DataCollect[[#This Row],[Importance]]="",0)</f>
        <v>0</v>
      </c>
      <c r="D246" s="89">
        <f>IF(DataCollect[[#This Row],[Compliance]]="Yes",0.75,0)</f>
        <v>0</v>
      </c>
      <c r="E246" s="89">
        <f>IF(DataCollect[[#This Row],[Concerns]]="Yes",0.75,0)</f>
        <v>0</v>
      </c>
      <c r="F246" s="89">
        <f t="shared" si="6"/>
        <v>1</v>
      </c>
      <c r="G246" s="89" cm="1">
        <f t="array" ref="G246">_xlfn.IFS(ConProb[[#This Row],[Life Expect]]="0", 1.5, AND(ConProb[[#This Row],[Life Expect]]&lt;(LifeExpect[[#This Row],[NORMAL]]*(1/3)), ConProb[[#This Row],[Life Expect]]&gt;0), 0.75, ConProb[[#This Row],[Life Expect]]=(LifeExpect[[#This Row],[NORMAL]]*(1/3)), 0.75, ConProb[[#This Row],[Life Expect]]&gt;(LifeExpect[[#This Row],[NORMAL]]*(1/3)), 0)</f>
        <v>0</v>
      </c>
      <c r="H246" s="89" cm="1">
        <f t="array" ref="H246">_xlfn.IFS(DataCollect[[#This Row],[Capacity]]="Above",1, DataCollect[[#This Row],[Capacity]]="At",0.25, DataCollect[[#This Row],[Capacity]]="Below",0, DataCollect[[#This Row],[Capacity]]="",0)</f>
        <v>0</v>
      </c>
      <c r="I246" s="89">
        <f>IF(DataCollect[[#This Row],[Poor Reliability]]="Yes",1.5,0)</f>
        <v>0</v>
      </c>
      <c r="J246" s="89">
        <f t="shared" si="7"/>
        <v>1</v>
      </c>
    </row>
    <row r="247" spans="1:10" x14ac:dyDescent="0.25">
      <c r="A247" s="116" t="str">
        <f>IF(Results[[#This Row],[Life Expectancy]]=0,"0",Results[[#This Row],[Life Expectancy]])</f>
        <v/>
      </c>
      <c r="B247" s="89">
        <f>IF(DataCollect[[#This Row],[Back-Ups]]="No",1.5,0)</f>
        <v>0</v>
      </c>
      <c r="C247" s="89" cm="1">
        <f t="array" ref="C247">_xlfn.IFS(DataCollect[[#This Row],[Importance]]="0%-25%",0, DataCollect[[#This Row],[Importance]]="26%-50%",0.5, DataCollect[[#This Row],[Importance]]="51%-75%",0.75, DataCollect[[#This Row],[Importance]]="76%-100%",1, DataCollect[[#This Row],[Importance]]="",0)</f>
        <v>0</v>
      </c>
      <c r="D247" s="89">
        <f>IF(DataCollect[[#This Row],[Compliance]]="Yes",0.75,0)</f>
        <v>0</v>
      </c>
      <c r="E247" s="89">
        <f>IF(DataCollect[[#This Row],[Concerns]]="Yes",0.75,0)</f>
        <v>0</v>
      </c>
      <c r="F247" s="89">
        <f t="shared" si="6"/>
        <v>1</v>
      </c>
      <c r="G247" s="89" cm="1">
        <f t="array" ref="G247">_xlfn.IFS(ConProb[[#This Row],[Life Expect]]="0", 1.5, AND(ConProb[[#This Row],[Life Expect]]&lt;(LifeExpect[[#This Row],[NORMAL]]*(1/3)), ConProb[[#This Row],[Life Expect]]&gt;0), 0.75, ConProb[[#This Row],[Life Expect]]=(LifeExpect[[#This Row],[NORMAL]]*(1/3)), 0.75, ConProb[[#This Row],[Life Expect]]&gt;(LifeExpect[[#This Row],[NORMAL]]*(1/3)), 0)</f>
        <v>0</v>
      </c>
      <c r="H247" s="89" cm="1">
        <f t="array" ref="H247">_xlfn.IFS(DataCollect[[#This Row],[Capacity]]="Above",1, DataCollect[[#This Row],[Capacity]]="At",0.25, DataCollect[[#This Row],[Capacity]]="Below",0, DataCollect[[#This Row],[Capacity]]="",0)</f>
        <v>0</v>
      </c>
      <c r="I247" s="89">
        <f>IF(DataCollect[[#This Row],[Poor Reliability]]="Yes",1.5,0)</f>
        <v>0</v>
      </c>
      <c r="J247" s="89">
        <f t="shared" si="7"/>
        <v>1</v>
      </c>
    </row>
    <row r="248" spans="1:10" x14ac:dyDescent="0.25">
      <c r="A248" s="116" t="str">
        <f>IF(Results[[#This Row],[Life Expectancy]]=0,"0",Results[[#This Row],[Life Expectancy]])</f>
        <v/>
      </c>
      <c r="B248" s="89">
        <f>IF(DataCollect[[#This Row],[Back-Ups]]="No",1.5,0)</f>
        <v>0</v>
      </c>
      <c r="C248" s="89" cm="1">
        <f t="array" ref="C248">_xlfn.IFS(DataCollect[[#This Row],[Importance]]="0%-25%",0, DataCollect[[#This Row],[Importance]]="26%-50%",0.5, DataCollect[[#This Row],[Importance]]="51%-75%",0.75, DataCollect[[#This Row],[Importance]]="76%-100%",1, DataCollect[[#This Row],[Importance]]="",0)</f>
        <v>0</v>
      </c>
      <c r="D248" s="89">
        <f>IF(DataCollect[[#This Row],[Compliance]]="Yes",0.75,0)</f>
        <v>0</v>
      </c>
      <c r="E248" s="89">
        <f>IF(DataCollect[[#This Row],[Concerns]]="Yes",0.75,0)</f>
        <v>0</v>
      </c>
      <c r="F248" s="89">
        <f t="shared" si="6"/>
        <v>1</v>
      </c>
      <c r="G248" s="89" cm="1">
        <f t="array" ref="G248">_xlfn.IFS(ConProb[[#This Row],[Life Expect]]="0", 1.5, AND(ConProb[[#This Row],[Life Expect]]&lt;(LifeExpect[[#This Row],[NORMAL]]*(1/3)), ConProb[[#This Row],[Life Expect]]&gt;0), 0.75, ConProb[[#This Row],[Life Expect]]=(LifeExpect[[#This Row],[NORMAL]]*(1/3)), 0.75, ConProb[[#This Row],[Life Expect]]&gt;(LifeExpect[[#This Row],[NORMAL]]*(1/3)), 0)</f>
        <v>0</v>
      </c>
      <c r="H248" s="89" cm="1">
        <f t="array" ref="H248">_xlfn.IFS(DataCollect[[#This Row],[Capacity]]="Above",1, DataCollect[[#This Row],[Capacity]]="At",0.25, DataCollect[[#This Row],[Capacity]]="Below",0, DataCollect[[#This Row],[Capacity]]="",0)</f>
        <v>0</v>
      </c>
      <c r="I248" s="89">
        <f>IF(DataCollect[[#This Row],[Poor Reliability]]="Yes",1.5,0)</f>
        <v>0</v>
      </c>
      <c r="J248" s="89">
        <f t="shared" si="7"/>
        <v>1</v>
      </c>
    </row>
    <row r="249" spans="1:10" x14ac:dyDescent="0.25">
      <c r="A249" s="116" t="str">
        <f>IF(Results[[#This Row],[Life Expectancy]]=0,"0",Results[[#This Row],[Life Expectancy]])</f>
        <v/>
      </c>
      <c r="B249" s="89">
        <f>IF(DataCollect[[#This Row],[Back-Ups]]="No",1.5,0)</f>
        <v>0</v>
      </c>
      <c r="C249" s="89" cm="1">
        <f t="array" ref="C249">_xlfn.IFS(DataCollect[[#This Row],[Importance]]="0%-25%",0, DataCollect[[#This Row],[Importance]]="26%-50%",0.5, DataCollect[[#This Row],[Importance]]="51%-75%",0.75, DataCollect[[#This Row],[Importance]]="76%-100%",1, DataCollect[[#This Row],[Importance]]="",0)</f>
        <v>0</v>
      </c>
      <c r="D249" s="89">
        <f>IF(DataCollect[[#This Row],[Compliance]]="Yes",0.75,0)</f>
        <v>0</v>
      </c>
      <c r="E249" s="89">
        <f>IF(DataCollect[[#This Row],[Concerns]]="Yes",0.75,0)</f>
        <v>0</v>
      </c>
      <c r="F249" s="89">
        <f t="shared" si="6"/>
        <v>1</v>
      </c>
      <c r="G249" s="89" cm="1">
        <f t="array" ref="G249">_xlfn.IFS(ConProb[[#This Row],[Life Expect]]="0", 1.5, AND(ConProb[[#This Row],[Life Expect]]&lt;(LifeExpect[[#This Row],[NORMAL]]*(1/3)), ConProb[[#This Row],[Life Expect]]&gt;0), 0.75, ConProb[[#This Row],[Life Expect]]=(LifeExpect[[#This Row],[NORMAL]]*(1/3)), 0.75, ConProb[[#This Row],[Life Expect]]&gt;(LifeExpect[[#This Row],[NORMAL]]*(1/3)), 0)</f>
        <v>0</v>
      </c>
      <c r="H249" s="89" cm="1">
        <f t="array" ref="H249">_xlfn.IFS(DataCollect[[#This Row],[Capacity]]="Above",1, DataCollect[[#This Row],[Capacity]]="At",0.25, DataCollect[[#This Row],[Capacity]]="Below",0, DataCollect[[#This Row],[Capacity]]="",0)</f>
        <v>0</v>
      </c>
      <c r="I249" s="89">
        <f>IF(DataCollect[[#This Row],[Poor Reliability]]="Yes",1.5,0)</f>
        <v>0</v>
      </c>
      <c r="J249" s="89">
        <f t="shared" si="7"/>
        <v>1</v>
      </c>
    </row>
    <row r="250" spans="1:10" x14ac:dyDescent="0.25">
      <c r="A250" s="116" t="str">
        <f>IF(Results[[#This Row],[Life Expectancy]]=0,"0",Results[[#This Row],[Life Expectancy]])</f>
        <v/>
      </c>
      <c r="B250" s="89">
        <f>IF(DataCollect[[#This Row],[Back-Ups]]="No",1.5,0)</f>
        <v>0</v>
      </c>
      <c r="C250" s="89" cm="1">
        <f t="array" ref="C250">_xlfn.IFS(DataCollect[[#This Row],[Importance]]="0%-25%",0, DataCollect[[#This Row],[Importance]]="26%-50%",0.5, DataCollect[[#This Row],[Importance]]="51%-75%",0.75, DataCollect[[#This Row],[Importance]]="76%-100%",1, DataCollect[[#This Row],[Importance]]="",0)</f>
        <v>0</v>
      </c>
      <c r="D250" s="89">
        <f>IF(DataCollect[[#This Row],[Compliance]]="Yes",0.75,0)</f>
        <v>0</v>
      </c>
      <c r="E250" s="89">
        <f>IF(DataCollect[[#This Row],[Concerns]]="Yes",0.75,0)</f>
        <v>0</v>
      </c>
      <c r="F250" s="89">
        <f t="shared" si="6"/>
        <v>1</v>
      </c>
      <c r="G250" s="89" cm="1">
        <f t="array" ref="G250">_xlfn.IFS(ConProb[[#This Row],[Life Expect]]="0", 1.5, AND(ConProb[[#This Row],[Life Expect]]&lt;(LifeExpect[[#This Row],[NORMAL]]*(1/3)), ConProb[[#This Row],[Life Expect]]&gt;0), 0.75, ConProb[[#This Row],[Life Expect]]=(LifeExpect[[#This Row],[NORMAL]]*(1/3)), 0.75, ConProb[[#This Row],[Life Expect]]&gt;(LifeExpect[[#This Row],[NORMAL]]*(1/3)), 0)</f>
        <v>0</v>
      </c>
      <c r="H250" s="89" cm="1">
        <f t="array" ref="H250">_xlfn.IFS(DataCollect[[#This Row],[Capacity]]="Above",1, DataCollect[[#This Row],[Capacity]]="At",0.25, DataCollect[[#This Row],[Capacity]]="Below",0, DataCollect[[#This Row],[Capacity]]="",0)</f>
        <v>0</v>
      </c>
      <c r="I250" s="89">
        <f>IF(DataCollect[[#This Row],[Poor Reliability]]="Yes",1.5,0)</f>
        <v>0</v>
      </c>
      <c r="J250" s="89">
        <f t="shared" si="7"/>
        <v>1</v>
      </c>
    </row>
    <row r="251" spans="1:10" x14ac:dyDescent="0.25">
      <c r="A251" s="116" t="str">
        <f>IF(Results[[#This Row],[Life Expectancy]]=0,"0",Results[[#This Row],[Life Expectancy]])</f>
        <v/>
      </c>
      <c r="B251" s="89">
        <f>IF(DataCollect[[#This Row],[Back-Ups]]="No",1.5,0)</f>
        <v>0</v>
      </c>
      <c r="C251" s="89" cm="1">
        <f t="array" ref="C251">_xlfn.IFS(DataCollect[[#This Row],[Importance]]="0%-25%",0, DataCollect[[#This Row],[Importance]]="26%-50%",0.5, DataCollect[[#This Row],[Importance]]="51%-75%",0.75, DataCollect[[#This Row],[Importance]]="76%-100%",1, DataCollect[[#This Row],[Importance]]="",0)</f>
        <v>0</v>
      </c>
      <c r="D251" s="89">
        <f>IF(DataCollect[[#This Row],[Compliance]]="Yes",0.75,0)</f>
        <v>0</v>
      </c>
      <c r="E251" s="89">
        <f>IF(DataCollect[[#This Row],[Concerns]]="Yes",0.75,0)</f>
        <v>0</v>
      </c>
      <c r="F251" s="89">
        <f t="shared" si="6"/>
        <v>1</v>
      </c>
      <c r="G251" s="89" cm="1">
        <f t="array" ref="G251">_xlfn.IFS(ConProb[[#This Row],[Life Expect]]="0", 1.5, AND(ConProb[[#This Row],[Life Expect]]&lt;(LifeExpect[[#This Row],[NORMAL]]*(1/3)), ConProb[[#This Row],[Life Expect]]&gt;0), 0.75, ConProb[[#This Row],[Life Expect]]=(LifeExpect[[#This Row],[NORMAL]]*(1/3)), 0.75, ConProb[[#This Row],[Life Expect]]&gt;(LifeExpect[[#This Row],[NORMAL]]*(1/3)), 0)</f>
        <v>0</v>
      </c>
      <c r="H251" s="89" cm="1">
        <f t="array" ref="H251">_xlfn.IFS(DataCollect[[#This Row],[Capacity]]="Above",1, DataCollect[[#This Row],[Capacity]]="At",0.25, DataCollect[[#This Row],[Capacity]]="Below",0, DataCollect[[#This Row],[Capacity]]="",0)</f>
        <v>0</v>
      </c>
      <c r="I251" s="89">
        <f>IF(DataCollect[[#This Row],[Poor Reliability]]="Yes",1.5,0)</f>
        <v>0</v>
      </c>
      <c r="J251" s="89">
        <f t="shared" si="7"/>
        <v>1</v>
      </c>
    </row>
    <row r="252" spans="1:10" x14ac:dyDescent="0.25">
      <c r="A252" s="116" t="str">
        <f>IF(Results[[#This Row],[Life Expectancy]]=0,"0",Results[[#This Row],[Life Expectancy]])</f>
        <v/>
      </c>
      <c r="B252" s="89">
        <f>IF(DataCollect[[#This Row],[Back-Ups]]="No",1.5,0)</f>
        <v>0</v>
      </c>
      <c r="C252" s="89" cm="1">
        <f t="array" ref="C252">_xlfn.IFS(DataCollect[[#This Row],[Importance]]="0%-25%",0, DataCollect[[#This Row],[Importance]]="26%-50%",0.5, DataCollect[[#This Row],[Importance]]="51%-75%",0.75, DataCollect[[#This Row],[Importance]]="76%-100%",1, DataCollect[[#This Row],[Importance]]="",0)</f>
        <v>0</v>
      </c>
      <c r="D252" s="89">
        <f>IF(DataCollect[[#This Row],[Compliance]]="Yes",0.75,0)</f>
        <v>0</v>
      </c>
      <c r="E252" s="89">
        <f>IF(DataCollect[[#This Row],[Concerns]]="Yes",0.75,0)</f>
        <v>0</v>
      </c>
      <c r="F252" s="89">
        <f t="shared" si="6"/>
        <v>1</v>
      </c>
      <c r="G252" s="89" cm="1">
        <f t="array" ref="G252">_xlfn.IFS(ConProb[[#This Row],[Life Expect]]="0", 1.5, AND(ConProb[[#This Row],[Life Expect]]&lt;(LifeExpect[[#This Row],[NORMAL]]*(1/3)), ConProb[[#This Row],[Life Expect]]&gt;0), 0.75, ConProb[[#This Row],[Life Expect]]=(LifeExpect[[#This Row],[NORMAL]]*(1/3)), 0.75, ConProb[[#This Row],[Life Expect]]&gt;(LifeExpect[[#This Row],[NORMAL]]*(1/3)), 0)</f>
        <v>0</v>
      </c>
      <c r="H252" s="89" cm="1">
        <f t="array" ref="H252">_xlfn.IFS(DataCollect[[#This Row],[Capacity]]="Above",1, DataCollect[[#This Row],[Capacity]]="At",0.25, DataCollect[[#This Row],[Capacity]]="Below",0, DataCollect[[#This Row],[Capacity]]="",0)</f>
        <v>0</v>
      </c>
      <c r="I252" s="89">
        <f>IF(DataCollect[[#This Row],[Poor Reliability]]="Yes",1.5,0)</f>
        <v>0</v>
      </c>
      <c r="J252" s="89">
        <f t="shared" si="7"/>
        <v>1</v>
      </c>
    </row>
    <row r="253" spans="1:10" x14ac:dyDescent="0.25">
      <c r="A253" s="116" t="str">
        <f>IF(Results[[#This Row],[Life Expectancy]]=0,"0",Results[[#This Row],[Life Expectancy]])</f>
        <v/>
      </c>
      <c r="B253" s="89">
        <f>IF(DataCollect[[#This Row],[Back-Ups]]="No",1.5,0)</f>
        <v>0</v>
      </c>
      <c r="C253" s="89" cm="1">
        <f t="array" ref="C253">_xlfn.IFS(DataCollect[[#This Row],[Importance]]="0%-25%",0, DataCollect[[#This Row],[Importance]]="26%-50%",0.5, DataCollect[[#This Row],[Importance]]="51%-75%",0.75, DataCollect[[#This Row],[Importance]]="76%-100%",1, DataCollect[[#This Row],[Importance]]="",0)</f>
        <v>0</v>
      </c>
      <c r="D253" s="89">
        <f>IF(DataCollect[[#This Row],[Compliance]]="Yes",0.75,0)</f>
        <v>0</v>
      </c>
      <c r="E253" s="89">
        <f>IF(DataCollect[[#This Row],[Concerns]]="Yes",0.75,0)</f>
        <v>0</v>
      </c>
      <c r="F253" s="89">
        <f t="shared" si="6"/>
        <v>1</v>
      </c>
      <c r="G253" s="89" cm="1">
        <f t="array" ref="G253">_xlfn.IFS(ConProb[[#This Row],[Life Expect]]="0", 1.5, AND(ConProb[[#This Row],[Life Expect]]&lt;(LifeExpect[[#This Row],[NORMAL]]*(1/3)), ConProb[[#This Row],[Life Expect]]&gt;0), 0.75, ConProb[[#This Row],[Life Expect]]=(LifeExpect[[#This Row],[NORMAL]]*(1/3)), 0.75, ConProb[[#This Row],[Life Expect]]&gt;(LifeExpect[[#This Row],[NORMAL]]*(1/3)), 0)</f>
        <v>0</v>
      </c>
      <c r="H253" s="89" cm="1">
        <f t="array" ref="H253">_xlfn.IFS(DataCollect[[#This Row],[Capacity]]="Above",1, DataCollect[[#This Row],[Capacity]]="At",0.25, DataCollect[[#This Row],[Capacity]]="Below",0, DataCollect[[#This Row],[Capacity]]="",0)</f>
        <v>0</v>
      </c>
      <c r="I253" s="89">
        <f>IF(DataCollect[[#This Row],[Poor Reliability]]="Yes",1.5,0)</f>
        <v>0</v>
      </c>
      <c r="J253" s="89">
        <f t="shared" si="7"/>
        <v>1</v>
      </c>
    </row>
    <row r="254" spans="1:10" x14ac:dyDescent="0.25">
      <c r="A254" s="116" t="str">
        <f>IF(Results[[#This Row],[Life Expectancy]]=0,"0",Results[[#This Row],[Life Expectancy]])</f>
        <v/>
      </c>
      <c r="B254" s="89">
        <f>IF(DataCollect[[#This Row],[Back-Ups]]="No",1.5,0)</f>
        <v>0</v>
      </c>
      <c r="C254" s="89" cm="1">
        <f t="array" ref="C254">_xlfn.IFS(DataCollect[[#This Row],[Importance]]="0%-25%",0, DataCollect[[#This Row],[Importance]]="26%-50%",0.5, DataCollect[[#This Row],[Importance]]="51%-75%",0.75, DataCollect[[#This Row],[Importance]]="76%-100%",1, DataCollect[[#This Row],[Importance]]="",0)</f>
        <v>0</v>
      </c>
      <c r="D254" s="89">
        <f>IF(DataCollect[[#This Row],[Compliance]]="Yes",0.75,0)</f>
        <v>0</v>
      </c>
      <c r="E254" s="89">
        <f>IF(DataCollect[[#This Row],[Concerns]]="Yes",0.75,0)</f>
        <v>0</v>
      </c>
      <c r="F254" s="89">
        <f t="shared" si="6"/>
        <v>1</v>
      </c>
      <c r="G254" s="89" cm="1">
        <f t="array" ref="G254">_xlfn.IFS(ConProb[[#This Row],[Life Expect]]="0", 1.5, AND(ConProb[[#This Row],[Life Expect]]&lt;(LifeExpect[[#This Row],[NORMAL]]*(1/3)), ConProb[[#This Row],[Life Expect]]&gt;0), 0.75, ConProb[[#This Row],[Life Expect]]=(LifeExpect[[#This Row],[NORMAL]]*(1/3)), 0.75, ConProb[[#This Row],[Life Expect]]&gt;(LifeExpect[[#This Row],[NORMAL]]*(1/3)), 0)</f>
        <v>0</v>
      </c>
      <c r="H254" s="89" cm="1">
        <f t="array" ref="H254">_xlfn.IFS(DataCollect[[#This Row],[Capacity]]="Above",1, DataCollect[[#This Row],[Capacity]]="At",0.25, DataCollect[[#This Row],[Capacity]]="Below",0, DataCollect[[#This Row],[Capacity]]="",0)</f>
        <v>0</v>
      </c>
      <c r="I254" s="89">
        <f>IF(DataCollect[[#This Row],[Poor Reliability]]="Yes",1.5,0)</f>
        <v>0</v>
      </c>
      <c r="J254" s="89">
        <f t="shared" si="7"/>
        <v>1</v>
      </c>
    </row>
    <row r="255" spans="1:10" x14ac:dyDescent="0.25">
      <c r="A255" s="116" t="str">
        <f>IF(Results[[#This Row],[Life Expectancy]]=0,"0",Results[[#This Row],[Life Expectancy]])</f>
        <v/>
      </c>
      <c r="B255" s="89">
        <f>IF(DataCollect[[#This Row],[Back-Ups]]="No",1.5,0)</f>
        <v>0</v>
      </c>
      <c r="C255" s="89" cm="1">
        <f t="array" ref="C255">_xlfn.IFS(DataCollect[[#This Row],[Importance]]="0%-25%",0, DataCollect[[#This Row],[Importance]]="26%-50%",0.5, DataCollect[[#This Row],[Importance]]="51%-75%",0.75, DataCollect[[#This Row],[Importance]]="76%-100%",1, DataCollect[[#This Row],[Importance]]="",0)</f>
        <v>0</v>
      </c>
      <c r="D255" s="89">
        <f>IF(DataCollect[[#This Row],[Compliance]]="Yes",0.75,0)</f>
        <v>0</v>
      </c>
      <c r="E255" s="89">
        <f>IF(DataCollect[[#This Row],[Concerns]]="Yes",0.75,0)</f>
        <v>0</v>
      </c>
      <c r="F255" s="89">
        <f t="shared" si="6"/>
        <v>1</v>
      </c>
      <c r="G255" s="89" cm="1">
        <f t="array" ref="G255">_xlfn.IFS(ConProb[[#This Row],[Life Expect]]="0", 1.5, AND(ConProb[[#This Row],[Life Expect]]&lt;(LifeExpect[[#This Row],[NORMAL]]*(1/3)), ConProb[[#This Row],[Life Expect]]&gt;0), 0.75, ConProb[[#This Row],[Life Expect]]=(LifeExpect[[#This Row],[NORMAL]]*(1/3)), 0.75, ConProb[[#This Row],[Life Expect]]&gt;(LifeExpect[[#This Row],[NORMAL]]*(1/3)), 0)</f>
        <v>0</v>
      </c>
      <c r="H255" s="89" cm="1">
        <f t="array" ref="H255">_xlfn.IFS(DataCollect[[#This Row],[Capacity]]="Above",1, DataCollect[[#This Row],[Capacity]]="At",0.25, DataCollect[[#This Row],[Capacity]]="Below",0, DataCollect[[#This Row],[Capacity]]="",0)</f>
        <v>0</v>
      </c>
      <c r="I255" s="89">
        <f>IF(DataCollect[[#This Row],[Poor Reliability]]="Yes",1.5,0)</f>
        <v>0</v>
      </c>
      <c r="J255" s="89">
        <f t="shared" si="7"/>
        <v>1</v>
      </c>
    </row>
    <row r="256" spans="1:10" x14ac:dyDescent="0.25">
      <c r="A256" s="116" t="str">
        <f>IF(Results[[#This Row],[Life Expectancy]]=0,"0",Results[[#This Row],[Life Expectancy]])</f>
        <v/>
      </c>
      <c r="B256" s="89">
        <f>IF(DataCollect[[#This Row],[Back-Ups]]="No",1.5,0)</f>
        <v>0</v>
      </c>
      <c r="C256" s="89" cm="1">
        <f t="array" ref="C256">_xlfn.IFS(DataCollect[[#This Row],[Importance]]="0%-25%",0, DataCollect[[#This Row],[Importance]]="26%-50%",0.5, DataCollect[[#This Row],[Importance]]="51%-75%",0.75, DataCollect[[#This Row],[Importance]]="76%-100%",1, DataCollect[[#This Row],[Importance]]="",0)</f>
        <v>0</v>
      </c>
      <c r="D256" s="89">
        <f>IF(DataCollect[[#This Row],[Compliance]]="Yes",0.75,0)</f>
        <v>0</v>
      </c>
      <c r="E256" s="89">
        <f>IF(DataCollect[[#This Row],[Concerns]]="Yes",0.75,0)</f>
        <v>0</v>
      </c>
      <c r="F256" s="89">
        <f t="shared" si="6"/>
        <v>1</v>
      </c>
      <c r="G256" s="89" cm="1">
        <f t="array" ref="G256">_xlfn.IFS(ConProb[[#This Row],[Life Expect]]="0", 1.5, AND(ConProb[[#This Row],[Life Expect]]&lt;(LifeExpect[[#This Row],[NORMAL]]*(1/3)), ConProb[[#This Row],[Life Expect]]&gt;0), 0.75, ConProb[[#This Row],[Life Expect]]=(LifeExpect[[#This Row],[NORMAL]]*(1/3)), 0.75, ConProb[[#This Row],[Life Expect]]&gt;(LifeExpect[[#This Row],[NORMAL]]*(1/3)), 0)</f>
        <v>0</v>
      </c>
      <c r="H256" s="89" cm="1">
        <f t="array" ref="H256">_xlfn.IFS(DataCollect[[#This Row],[Capacity]]="Above",1, DataCollect[[#This Row],[Capacity]]="At",0.25, DataCollect[[#This Row],[Capacity]]="Below",0, DataCollect[[#This Row],[Capacity]]="",0)</f>
        <v>0</v>
      </c>
      <c r="I256" s="89">
        <f>IF(DataCollect[[#This Row],[Poor Reliability]]="Yes",1.5,0)</f>
        <v>0</v>
      </c>
      <c r="J256" s="89">
        <f t="shared" si="7"/>
        <v>1</v>
      </c>
    </row>
    <row r="257" spans="1:10" x14ac:dyDescent="0.25">
      <c r="A257" s="116" t="str">
        <f>IF(Results[[#This Row],[Life Expectancy]]=0,"0",Results[[#This Row],[Life Expectancy]])</f>
        <v/>
      </c>
      <c r="B257" s="89">
        <f>IF(DataCollect[[#This Row],[Back-Ups]]="No",1.5,0)</f>
        <v>0</v>
      </c>
      <c r="C257" s="89" cm="1">
        <f t="array" ref="C257">_xlfn.IFS(DataCollect[[#This Row],[Importance]]="0%-25%",0, DataCollect[[#This Row],[Importance]]="26%-50%",0.5, DataCollect[[#This Row],[Importance]]="51%-75%",0.75, DataCollect[[#This Row],[Importance]]="76%-100%",1, DataCollect[[#This Row],[Importance]]="",0)</f>
        <v>0</v>
      </c>
      <c r="D257" s="89">
        <f>IF(DataCollect[[#This Row],[Compliance]]="Yes",0.75,0)</f>
        <v>0</v>
      </c>
      <c r="E257" s="89">
        <f>IF(DataCollect[[#This Row],[Concerns]]="Yes",0.75,0)</f>
        <v>0</v>
      </c>
      <c r="F257" s="89">
        <f t="shared" si="6"/>
        <v>1</v>
      </c>
      <c r="G257" s="89" cm="1">
        <f t="array" ref="G257">_xlfn.IFS(ConProb[[#This Row],[Life Expect]]="0", 1.5, AND(ConProb[[#This Row],[Life Expect]]&lt;(LifeExpect[[#This Row],[NORMAL]]*(1/3)), ConProb[[#This Row],[Life Expect]]&gt;0), 0.75, ConProb[[#This Row],[Life Expect]]=(LifeExpect[[#This Row],[NORMAL]]*(1/3)), 0.75, ConProb[[#This Row],[Life Expect]]&gt;(LifeExpect[[#This Row],[NORMAL]]*(1/3)), 0)</f>
        <v>0</v>
      </c>
      <c r="H257" s="89" cm="1">
        <f t="array" ref="H257">_xlfn.IFS(DataCollect[[#This Row],[Capacity]]="Above",1, DataCollect[[#This Row],[Capacity]]="At",0.25, DataCollect[[#This Row],[Capacity]]="Below",0, DataCollect[[#This Row],[Capacity]]="",0)</f>
        <v>0</v>
      </c>
      <c r="I257" s="89">
        <f>IF(DataCollect[[#This Row],[Poor Reliability]]="Yes",1.5,0)</f>
        <v>0</v>
      </c>
      <c r="J257" s="89">
        <f t="shared" si="7"/>
        <v>1</v>
      </c>
    </row>
    <row r="258" spans="1:10" x14ac:dyDescent="0.25">
      <c r="A258" s="116" t="str">
        <f>IF(Results[[#This Row],[Life Expectancy]]=0,"0",Results[[#This Row],[Life Expectancy]])</f>
        <v/>
      </c>
      <c r="B258" s="89">
        <f>IF(DataCollect[[#This Row],[Back-Ups]]="No",1.5,0)</f>
        <v>0</v>
      </c>
      <c r="C258" s="89" cm="1">
        <f t="array" ref="C258">_xlfn.IFS(DataCollect[[#This Row],[Importance]]="0%-25%",0, DataCollect[[#This Row],[Importance]]="26%-50%",0.5, DataCollect[[#This Row],[Importance]]="51%-75%",0.75, DataCollect[[#This Row],[Importance]]="76%-100%",1, DataCollect[[#This Row],[Importance]]="",0)</f>
        <v>0</v>
      </c>
      <c r="D258" s="89">
        <f>IF(DataCollect[[#This Row],[Compliance]]="Yes",0.75,0)</f>
        <v>0</v>
      </c>
      <c r="E258" s="89">
        <f>IF(DataCollect[[#This Row],[Concerns]]="Yes",0.75,0)</f>
        <v>0</v>
      </c>
      <c r="F258" s="89">
        <f t="shared" si="6"/>
        <v>1</v>
      </c>
      <c r="G258" s="89" cm="1">
        <f t="array" ref="G258">_xlfn.IFS(ConProb[[#This Row],[Life Expect]]="0", 1.5, AND(ConProb[[#This Row],[Life Expect]]&lt;(LifeExpect[[#This Row],[NORMAL]]*(1/3)), ConProb[[#This Row],[Life Expect]]&gt;0), 0.75, ConProb[[#This Row],[Life Expect]]=(LifeExpect[[#This Row],[NORMAL]]*(1/3)), 0.75, ConProb[[#This Row],[Life Expect]]&gt;(LifeExpect[[#This Row],[NORMAL]]*(1/3)), 0)</f>
        <v>0</v>
      </c>
      <c r="H258" s="89" cm="1">
        <f t="array" ref="H258">_xlfn.IFS(DataCollect[[#This Row],[Capacity]]="Above",1, DataCollect[[#This Row],[Capacity]]="At",0.25, DataCollect[[#This Row],[Capacity]]="Below",0, DataCollect[[#This Row],[Capacity]]="",0)</f>
        <v>0</v>
      </c>
      <c r="I258" s="89">
        <f>IF(DataCollect[[#This Row],[Poor Reliability]]="Yes",1.5,0)</f>
        <v>0</v>
      </c>
      <c r="J258" s="89">
        <f t="shared" si="7"/>
        <v>1</v>
      </c>
    </row>
    <row r="259" spans="1:10" x14ac:dyDescent="0.25">
      <c r="A259" s="116" t="str">
        <f>IF(Results[[#This Row],[Life Expectancy]]=0,"0",Results[[#This Row],[Life Expectancy]])</f>
        <v/>
      </c>
      <c r="B259" s="89">
        <f>IF(DataCollect[[#This Row],[Back-Ups]]="No",1.5,0)</f>
        <v>0</v>
      </c>
      <c r="C259" s="89" cm="1">
        <f t="array" ref="C259">_xlfn.IFS(DataCollect[[#This Row],[Importance]]="0%-25%",0, DataCollect[[#This Row],[Importance]]="26%-50%",0.5, DataCollect[[#This Row],[Importance]]="51%-75%",0.75, DataCollect[[#This Row],[Importance]]="76%-100%",1, DataCollect[[#This Row],[Importance]]="",0)</f>
        <v>0</v>
      </c>
      <c r="D259" s="89">
        <f>IF(DataCollect[[#This Row],[Compliance]]="Yes",0.75,0)</f>
        <v>0</v>
      </c>
      <c r="E259" s="89">
        <f>IF(DataCollect[[#This Row],[Concerns]]="Yes",0.75,0)</f>
        <v>0</v>
      </c>
      <c r="F259" s="89">
        <f t="shared" si="6"/>
        <v>1</v>
      </c>
      <c r="G259" s="89" cm="1">
        <f t="array" ref="G259">_xlfn.IFS(ConProb[[#This Row],[Life Expect]]="0", 1.5, AND(ConProb[[#This Row],[Life Expect]]&lt;(LifeExpect[[#This Row],[NORMAL]]*(1/3)), ConProb[[#This Row],[Life Expect]]&gt;0), 0.75, ConProb[[#This Row],[Life Expect]]=(LifeExpect[[#This Row],[NORMAL]]*(1/3)), 0.75, ConProb[[#This Row],[Life Expect]]&gt;(LifeExpect[[#This Row],[NORMAL]]*(1/3)), 0)</f>
        <v>0</v>
      </c>
      <c r="H259" s="89" cm="1">
        <f t="array" ref="H259">_xlfn.IFS(DataCollect[[#This Row],[Capacity]]="Above",1, DataCollect[[#This Row],[Capacity]]="At",0.25, DataCollect[[#This Row],[Capacity]]="Below",0, DataCollect[[#This Row],[Capacity]]="",0)</f>
        <v>0</v>
      </c>
      <c r="I259" s="89">
        <f>IF(DataCollect[[#This Row],[Poor Reliability]]="Yes",1.5,0)</f>
        <v>0</v>
      </c>
      <c r="J259" s="89">
        <f t="shared" si="7"/>
        <v>1</v>
      </c>
    </row>
    <row r="260" spans="1:10" x14ac:dyDescent="0.25">
      <c r="A260" s="116" t="str">
        <f>IF(Results[[#This Row],[Life Expectancy]]=0,"0",Results[[#This Row],[Life Expectancy]])</f>
        <v/>
      </c>
      <c r="B260" s="89">
        <f>IF(DataCollect[[#This Row],[Back-Ups]]="No",1.5,0)</f>
        <v>0</v>
      </c>
      <c r="C260" s="89" cm="1">
        <f t="array" ref="C260">_xlfn.IFS(DataCollect[[#This Row],[Importance]]="0%-25%",0, DataCollect[[#This Row],[Importance]]="26%-50%",0.5, DataCollect[[#This Row],[Importance]]="51%-75%",0.75, DataCollect[[#This Row],[Importance]]="76%-100%",1, DataCollect[[#This Row],[Importance]]="",0)</f>
        <v>0</v>
      </c>
      <c r="D260" s="89">
        <f>IF(DataCollect[[#This Row],[Compliance]]="Yes",0.75,0)</f>
        <v>0</v>
      </c>
      <c r="E260" s="89">
        <f>IF(DataCollect[[#This Row],[Concerns]]="Yes",0.75,0)</f>
        <v>0</v>
      </c>
      <c r="F260" s="89">
        <f t="shared" si="6"/>
        <v>1</v>
      </c>
      <c r="G260" s="89" cm="1">
        <f t="array" ref="G260">_xlfn.IFS(ConProb[[#This Row],[Life Expect]]="0", 1.5, AND(ConProb[[#This Row],[Life Expect]]&lt;(LifeExpect[[#This Row],[NORMAL]]*(1/3)), ConProb[[#This Row],[Life Expect]]&gt;0), 0.75, ConProb[[#This Row],[Life Expect]]=(LifeExpect[[#This Row],[NORMAL]]*(1/3)), 0.75, ConProb[[#This Row],[Life Expect]]&gt;(LifeExpect[[#This Row],[NORMAL]]*(1/3)), 0)</f>
        <v>0</v>
      </c>
      <c r="H260" s="89" cm="1">
        <f t="array" ref="H260">_xlfn.IFS(DataCollect[[#This Row],[Capacity]]="Above",1, DataCollect[[#This Row],[Capacity]]="At",0.25, DataCollect[[#This Row],[Capacity]]="Below",0, DataCollect[[#This Row],[Capacity]]="",0)</f>
        <v>0</v>
      </c>
      <c r="I260" s="89">
        <f>IF(DataCollect[[#This Row],[Poor Reliability]]="Yes",1.5,0)</f>
        <v>0</v>
      </c>
      <c r="J260" s="89">
        <f t="shared" si="7"/>
        <v>1</v>
      </c>
    </row>
    <row r="261" spans="1:10" x14ac:dyDescent="0.25">
      <c r="A261" s="116" t="str">
        <f>IF(Results[[#This Row],[Life Expectancy]]=0,"0",Results[[#This Row],[Life Expectancy]])</f>
        <v/>
      </c>
      <c r="B261" s="89">
        <f>IF(DataCollect[[#This Row],[Back-Ups]]="No",1.5,0)</f>
        <v>0</v>
      </c>
      <c r="C261" s="89" cm="1">
        <f t="array" ref="C261">_xlfn.IFS(DataCollect[[#This Row],[Importance]]="0%-25%",0, DataCollect[[#This Row],[Importance]]="26%-50%",0.5, DataCollect[[#This Row],[Importance]]="51%-75%",0.75, DataCollect[[#This Row],[Importance]]="76%-100%",1, DataCollect[[#This Row],[Importance]]="",0)</f>
        <v>0</v>
      </c>
      <c r="D261" s="89">
        <f>IF(DataCollect[[#This Row],[Compliance]]="Yes",0.75,0)</f>
        <v>0</v>
      </c>
      <c r="E261" s="89">
        <f>IF(DataCollect[[#This Row],[Concerns]]="Yes",0.75,0)</f>
        <v>0</v>
      </c>
      <c r="F261" s="89">
        <f t="shared" ref="F261:F324" si="8">SUM(1,B261:E261)</f>
        <v>1</v>
      </c>
      <c r="G261" s="89" cm="1">
        <f t="array" ref="G261">_xlfn.IFS(ConProb[[#This Row],[Life Expect]]="0", 1.5, AND(ConProb[[#This Row],[Life Expect]]&lt;(LifeExpect[[#This Row],[NORMAL]]*(1/3)), ConProb[[#This Row],[Life Expect]]&gt;0), 0.75, ConProb[[#This Row],[Life Expect]]=(LifeExpect[[#This Row],[NORMAL]]*(1/3)), 0.75, ConProb[[#This Row],[Life Expect]]&gt;(LifeExpect[[#This Row],[NORMAL]]*(1/3)), 0)</f>
        <v>0</v>
      </c>
      <c r="H261" s="89" cm="1">
        <f t="array" ref="H261">_xlfn.IFS(DataCollect[[#This Row],[Capacity]]="Above",1, DataCollect[[#This Row],[Capacity]]="At",0.25, DataCollect[[#This Row],[Capacity]]="Below",0, DataCollect[[#This Row],[Capacity]]="",0)</f>
        <v>0</v>
      </c>
      <c r="I261" s="89">
        <f>IF(DataCollect[[#This Row],[Poor Reliability]]="Yes",1.5,0)</f>
        <v>0</v>
      </c>
      <c r="J261" s="89">
        <f t="shared" ref="J261:J324" si="9">SUM(1,G261:I261)</f>
        <v>1</v>
      </c>
    </row>
    <row r="262" spans="1:10" x14ac:dyDescent="0.25">
      <c r="A262" s="116" t="str">
        <f>IF(Results[[#This Row],[Life Expectancy]]=0,"0",Results[[#This Row],[Life Expectancy]])</f>
        <v/>
      </c>
      <c r="B262" s="89">
        <f>IF(DataCollect[[#This Row],[Back-Ups]]="No",1.5,0)</f>
        <v>0</v>
      </c>
      <c r="C262" s="89" cm="1">
        <f t="array" ref="C262">_xlfn.IFS(DataCollect[[#This Row],[Importance]]="0%-25%",0, DataCollect[[#This Row],[Importance]]="26%-50%",0.5, DataCollect[[#This Row],[Importance]]="51%-75%",0.75, DataCollect[[#This Row],[Importance]]="76%-100%",1, DataCollect[[#This Row],[Importance]]="",0)</f>
        <v>0</v>
      </c>
      <c r="D262" s="89">
        <f>IF(DataCollect[[#This Row],[Compliance]]="Yes",0.75,0)</f>
        <v>0</v>
      </c>
      <c r="E262" s="89">
        <f>IF(DataCollect[[#This Row],[Concerns]]="Yes",0.75,0)</f>
        <v>0</v>
      </c>
      <c r="F262" s="89">
        <f t="shared" si="8"/>
        <v>1</v>
      </c>
      <c r="G262" s="89" cm="1">
        <f t="array" ref="G262">_xlfn.IFS(ConProb[[#This Row],[Life Expect]]="0", 1.5, AND(ConProb[[#This Row],[Life Expect]]&lt;(LifeExpect[[#This Row],[NORMAL]]*(1/3)), ConProb[[#This Row],[Life Expect]]&gt;0), 0.75, ConProb[[#This Row],[Life Expect]]=(LifeExpect[[#This Row],[NORMAL]]*(1/3)), 0.75, ConProb[[#This Row],[Life Expect]]&gt;(LifeExpect[[#This Row],[NORMAL]]*(1/3)), 0)</f>
        <v>0</v>
      </c>
      <c r="H262" s="89" cm="1">
        <f t="array" ref="H262">_xlfn.IFS(DataCollect[[#This Row],[Capacity]]="Above",1, DataCollect[[#This Row],[Capacity]]="At",0.25, DataCollect[[#This Row],[Capacity]]="Below",0, DataCollect[[#This Row],[Capacity]]="",0)</f>
        <v>0</v>
      </c>
      <c r="I262" s="89">
        <f>IF(DataCollect[[#This Row],[Poor Reliability]]="Yes",1.5,0)</f>
        <v>0</v>
      </c>
      <c r="J262" s="89">
        <f t="shared" si="9"/>
        <v>1</v>
      </c>
    </row>
    <row r="263" spans="1:10" x14ac:dyDescent="0.25">
      <c r="A263" s="116" t="str">
        <f>IF(Results[[#This Row],[Life Expectancy]]=0,"0",Results[[#This Row],[Life Expectancy]])</f>
        <v/>
      </c>
      <c r="B263" s="89">
        <f>IF(DataCollect[[#This Row],[Back-Ups]]="No",1.5,0)</f>
        <v>0</v>
      </c>
      <c r="C263" s="89" cm="1">
        <f t="array" ref="C263">_xlfn.IFS(DataCollect[[#This Row],[Importance]]="0%-25%",0, DataCollect[[#This Row],[Importance]]="26%-50%",0.5, DataCollect[[#This Row],[Importance]]="51%-75%",0.75, DataCollect[[#This Row],[Importance]]="76%-100%",1, DataCollect[[#This Row],[Importance]]="",0)</f>
        <v>0</v>
      </c>
      <c r="D263" s="89">
        <f>IF(DataCollect[[#This Row],[Compliance]]="Yes",0.75,0)</f>
        <v>0</v>
      </c>
      <c r="E263" s="89">
        <f>IF(DataCollect[[#This Row],[Concerns]]="Yes",0.75,0)</f>
        <v>0</v>
      </c>
      <c r="F263" s="89">
        <f t="shared" si="8"/>
        <v>1</v>
      </c>
      <c r="G263" s="89" cm="1">
        <f t="array" ref="G263">_xlfn.IFS(ConProb[[#This Row],[Life Expect]]="0", 1.5, AND(ConProb[[#This Row],[Life Expect]]&lt;(LifeExpect[[#This Row],[NORMAL]]*(1/3)), ConProb[[#This Row],[Life Expect]]&gt;0), 0.75, ConProb[[#This Row],[Life Expect]]=(LifeExpect[[#This Row],[NORMAL]]*(1/3)), 0.75, ConProb[[#This Row],[Life Expect]]&gt;(LifeExpect[[#This Row],[NORMAL]]*(1/3)), 0)</f>
        <v>0</v>
      </c>
      <c r="H263" s="89" cm="1">
        <f t="array" ref="H263">_xlfn.IFS(DataCollect[[#This Row],[Capacity]]="Above",1, DataCollect[[#This Row],[Capacity]]="At",0.25, DataCollect[[#This Row],[Capacity]]="Below",0, DataCollect[[#This Row],[Capacity]]="",0)</f>
        <v>0</v>
      </c>
      <c r="I263" s="89">
        <f>IF(DataCollect[[#This Row],[Poor Reliability]]="Yes",1.5,0)</f>
        <v>0</v>
      </c>
      <c r="J263" s="89">
        <f t="shared" si="9"/>
        <v>1</v>
      </c>
    </row>
    <row r="264" spans="1:10" x14ac:dyDescent="0.25">
      <c r="A264" s="116" t="str">
        <f>IF(Results[[#This Row],[Life Expectancy]]=0,"0",Results[[#This Row],[Life Expectancy]])</f>
        <v/>
      </c>
      <c r="B264" s="89">
        <f>IF(DataCollect[[#This Row],[Back-Ups]]="No",1.5,0)</f>
        <v>0</v>
      </c>
      <c r="C264" s="89" cm="1">
        <f t="array" ref="C264">_xlfn.IFS(DataCollect[[#This Row],[Importance]]="0%-25%",0, DataCollect[[#This Row],[Importance]]="26%-50%",0.5, DataCollect[[#This Row],[Importance]]="51%-75%",0.75, DataCollect[[#This Row],[Importance]]="76%-100%",1, DataCollect[[#This Row],[Importance]]="",0)</f>
        <v>0</v>
      </c>
      <c r="D264" s="89">
        <f>IF(DataCollect[[#This Row],[Compliance]]="Yes",0.75,0)</f>
        <v>0</v>
      </c>
      <c r="E264" s="89">
        <f>IF(DataCollect[[#This Row],[Concerns]]="Yes",0.75,0)</f>
        <v>0</v>
      </c>
      <c r="F264" s="89">
        <f t="shared" si="8"/>
        <v>1</v>
      </c>
      <c r="G264" s="89" cm="1">
        <f t="array" ref="G264">_xlfn.IFS(ConProb[[#This Row],[Life Expect]]="0", 1.5, AND(ConProb[[#This Row],[Life Expect]]&lt;(LifeExpect[[#This Row],[NORMAL]]*(1/3)), ConProb[[#This Row],[Life Expect]]&gt;0), 0.75, ConProb[[#This Row],[Life Expect]]=(LifeExpect[[#This Row],[NORMAL]]*(1/3)), 0.75, ConProb[[#This Row],[Life Expect]]&gt;(LifeExpect[[#This Row],[NORMAL]]*(1/3)), 0)</f>
        <v>0</v>
      </c>
      <c r="H264" s="89" cm="1">
        <f t="array" ref="H264">_xlfn.IFS(DataCollect[[#This Row],[Capacity]]="Above",1, DataCollect[[#This Row],[Capacity]]="At",0.25, DataCollect[[#This Row],[Capacity]]="Below",0, DataCollect[[#This Row],[Capacity]]="",0)</f>
        <v>0</v>
      </c>
      <c r="I264" s="89">
        <f>IF(DataCollect[[#This Row],[Poor Reliability]]="Yes",1.5,0)</f>
        <v>0</v>
      </c>
      <c r="J264" s="89">
        <f t="shared" si="9"/>
        <v>1</v>
      </c>
    </row>
    <row r="265" spans="1:10" x14ac:dyDescent="0.25">
      <c r="A265" s="116" t="str">
        <f>IF(Results[[#This Row],[Life Expectancy]]=0,"0",Results[[#This Row],[Life Expectancy]])</f>
        <v/>
      </c>
      <c r="B265" s="89">
        <f>IF(DataCollect[[#This Row],[Back-Ups]]="No",1.5,0)</f>
        <v>0</v>
      </c>
      <c r="C265" s="89" cm="1">
        <f t="array" ref="C265">_xlfn.IFS(DataCollect[[#This Row],[Importance]]="0%-25%",0, DataCollect[[#This Row],[Importance]]="26%-50%",0.5, DataCollect[[#This Row],[Importance]]="51%-75%",0.75, DataCollect[[#This Row],[Importance]]="76%-100%",1, DataCollect[[#This Row],[Importance]]="",0)</f>
        <v>0</v>
      </c>
      <c r="D265" s="89">
        <f>IF(DataCollect[[#This Row],[Compliance]]="Yes",0.75,0)</f>
        <v>0</v>
      </c>
      <c r="E265" s="89">
        <f>IF(DataCollect[[#This Row],[Concerns]]="Yes",0.75,0)</f>
        <v>0</v>
      </c>
      <c r="F265" s="89">
        <f t="shared" si="8"/>
        <v>1</v>
      </c>
      <c r="G265" s="89" cm="1">
        <f t="array" ref="G265">_xlfn.IFS(ConProb[[#This Row],[Life Expect]]="0", 1.5, AND(ConProb[[#This Row],[Life Expect]]&lt;(LifeExpect[[#This Row],[NORMAL]]*(1/3)), ConProb[[#This Row],[Life Expect]]&gt;0), 0.75, ConProb[[#This Row],[Life Expect]]=(LifeExpect[[#This Row],[NORMAL]]*(1/3)), 0.75, ConProb[[#This Row],[Life Expect]]&gt;(LifeExpect[[#This Row],[NORMAL]]*(1/3)), 0)</f>
        <v>0</v>
      </c>
      <c r="H265" s="89" cm="1">
        <f t="array" ref="H265">_xlfn.IFS(DataCollect[[#This Row],[Capacity]]="Above",1, DataCollect[[#This Row],[Capacity]]="At",0.25, DataCollect[[#This Row],[Capacity]]="Below",0, DataCollect[[#This Row],[Capacity]]="",0)</f>
        <v>0</v>
      </c>
      <c r="I265" s="89">
        <f>IF(DataCollect[[#This Row],[Poor Reliability]]="Yes",1.5,0)</f>
        <v>0</v>
      </c>
      <c r="J265" s="89">
        <f t="shared" si="9"/>
        <v>1</v>
      </c>
    </row>
    <row r="266" spans="1:10" x14ac:dyDescent="0.25">
      <c r="A266" s="116" t="str">
        <f>IF(Results[[#This Row],[Life Expectancy]]=0,"0",Results[[#This Row],[Life Expectancy]])</f>
        <v/>
      </c>
      <c r="B266" s="89">
        <f>IF(DataCollect[[#This Row],[Back-Ups]]="No",1.5,0)</f>
        <v>0</v>
      </c>
      <c r="C266" s="89" cm="1">
        <f t="array" ref="C266">_xlfn.IFS(DataCollect[[#This Row],[Importance]]="0%-25%",0, DataCollect[[#This Row],[Importance]]="26%-50%",0.5, DataCollect[[#This Row],[Importance]]="51%-75%",0.75, DataCollect[[#This Row],[Importance]]="76%-100%",1, DataCollect[[#This Row],[Importance]]="",0)</f>
        <v>0</v>
      </c>
      <c r="D266" s="89">
        <f>IF(DataCollect[[#This Row],[Compliance]]="Yes",0.75,0)</f>
        <v>0</v>
      </c>
      <c r="E266" s="89">
        <f>IF(DataCollect[[#This Row],[Concerns]]="Yes",0.75,0)</f>
        <v>0</v>
      </c>
      <c r="F266" s="89">
        <f t="shared" si="8"/>
        <v>1</v>
      </c>
      <c r="G266" s="89" cm="1">
        <f t="array" ref="G266">_xlfn.IFS(ConProb[[#This Row],[Life Expect]]="0", 1.5, AND(ConProb[[#This Row],[Life Expect]]&lt;(LifeExpect[[#This Row],[NORMAL]]*(1/3)), ConProb[[#This Row],[Life Expect]]&gt;0), 0.75, ConProb[[#This Row],[Life Expect]]=(LifeExpect[[#This Row],[NORMAL]]*(1/3)), 0.75, ConProb[[#This Row],[Life Expect]]&gt;(LifeExpect[[#This Row],[NORMAL]]*(1/3)), 0)</f>
        <v>0</v>
      </c>
      <c r="H266" s="89" cm="1">
        <f t="array" ref="H266">_xlfn.IFS(DataCollect[[#This Row],[Capacity]]="Above",1, DataCollect[[#This Row],[Capacity]]="At",0.25, DataCollect[[#This Row],[Capacity]]="Below",0, DataCollect[[#This Row],[Capacity]]="",0)</f>
        <v>0</v>
      </c>
      <c r="I266" s="89">
        <f>IF(DataCollect[[#This Row],[Poor Reliability]]="Yes",1.5,0)</f>
        <v>0</v>
      </c>
      <c r="J266" s="89">
        <f t="shared" si="9"/>
        <v>1</v>
      </c>
    </row>
    <row r="267" spans="1:10" x14ac:dyDescent="0.25">
      <c r="A267" s="116" t="str">
        <f>IF(Results[[#This Row],[Life Expectancy]]=0,"0",Results[[#This Row],[Life Expectancy]])</f>
        <v/>
      </c>
      <c r="B267" s="89">
        <f>IF(DataCollect[[#This Row],[Back-Ups]]="No",1.5,0)</f>
        <v>0</v>
      </c>
      <c r="C267" s="89" cm="1">
        <f t="array" ref="C267">_xlfn.IFS(DataCollect[[#This Row],[Importance]]="0%-25%",0, DataCollect[[#This Row],[Importance]]="26%-50%",0.5, DataCollect[[#This Row],[Importance]]="51%-75%",0.75, DataCollect[[#This Row],[Importance]]="76%-100%",1, DataCollect[[#This Row],[Importance]]="",0)</f>
        <v>0</v>
      </c>
      <c r="D267" s="89">
        <f>IF(DataCollect[[#This Row],[Compliance]]="Yes",0.75,0)</f>
        <v>0</v>
      </c>
      <c r="E267" s="89">
        <f>IF(DataCollect[[#This Row],[Concerns]]="Yes",0.75,0)</f>
        <v>0</v>
      </c>
      <c r="F267" s="89">
        <f t="shared" si="8"/>
        <v>1</v>
      </c>
      <c r="G267" s="89" cm="1">
        <f t="array" ref="G267">_xlfn.IFS(ConProb[[#This Row],[Life Expect]]="0", 1.5, AND(ConProb[[#This Row],[Life Expect]]&lt;(LifeExpect[[#This Row],[NORMAL]]*(1/3)), ConProb[[#This Row],[Life Expect]]&gt;0), 0.75, ConProb[[#This Row],[Life Expect]]=(LifeExpect[[#This Row],[NORMAL]]*(1/3)), 0.75, ConProb[[#This Row],[Life Expect]]&gt;(LifeExpect[[#This Row],[NORMAL]]*(1/3)), 0)</f>
        <v>0</v>
      </c>
      <c r="H267" s="89" cm="1">
        <f t="array" ref="H267">_xlfn.IFS(DataCollect[[#This Row],[Capacity]]="Above",1, DataCollect[[#This Row],[Capacity]]="At",0.25, DataCollect[[#This Row],[Capacity]]="Below",0, DataCollect[[#This Row],[Capacity]]="",0)</f>
        <v>0</v>
      </c>
      <c r="I267" s="89">
        <f>IF(DataCollect[[#This Row],[Poor Reliability]]="Yes",1.5,0)</f>
        <v>0</v>
      </c>
      <c r="J267" s="89">
        <f t="shared" si="9"/>
        <v>1</v>
      </c>
    </row>
    <row r="268" spans="1:10" x14ac:dyDescent="0.25">
      <c r="A268" s="116" t="str">
        <f>IF(Results[[#This Row],[Life Expectancy]]=0,"0",Results[[#This Row],[Life Expectancy]])</f>
        <v/>
      </c>
      <c r="B268" s="89">
        <f>IF(DataCollect[[#This Row],[Back-Ups]]="No",1.5,0)</f>
        <v>0</v>
      </c>
      <c r="C268" s="89" cm="1">
        <f t="array" ref="C268">_xlfn.IFS(DataCollect[[#This Row],[Importance]]="0%-25%",0, DataCollect[[#This Row],[Importance]]="26%-50%",0.5, DataCollect[[#This Row],[Importance]]="51%-75%",0.75, DataCollect[[#This Row],[Importance]]="76%-100%",1, DataCollect[[#This Row],[Importance]]="",0)</f>
        <v>0</v>
      </c>
      <c r="D268" s="89">
        <f>IF(DataCollect[[#This Row],[Compliance]]="Yes",0.75,0)</f>
        <v>0</v>
      </c>
      <c r="E268" s="89">
        <f>IF(DataCollect[[#This Row],[Concerns]]="Yes",0.75,0)</f>
        <v>0</v>
      </c>
      <c r="F268" s="89">
        <f t="shared" si="8"/>
        <v>1</v>
      </c>
      <c r="G268" s="89" cm="1">
        <f t="array" ref="G268">_xlfn.IFS(ConProb[[#This Row],[Life Expect]]="0", 1.5, AND(ConProb[[#This Row],[Life Expect]]&lt;(LifeExpect[[#This Row],[NORMAL]]*(1/3)), ConProb[[#This Row],[Life Expect]]&gt;0), 0.75, ConProb[[#This Row],[Life Expect]]=(LifeExpect[[#This Row],[NORMAL]]*(1/3)), 0.75, ConProb[[#This Row],[Life Expect]]&gt;(LifeExpect[[#This Row],[NORMAL]]*(1/3)), 0)</f>
        <v>0</v>
      </c>
      <c r="H268" s="89" cm="1">
        <f t="array" ref="H268">_xlfn.IFS(DataCollect[[#This Row],[Capacity]]="Above",1, DataCollect[[#This Row],[Capacity]]="At",0.25, DataCollect[[#This Row],[Capacity]]="Below",0, DataCollect[[#This Row],[Capacity]]="",0)</f>
        <v>0</v>
      </c>
      <c r="I268" s="89">
        <f>IF(DataCollect[[#This Row],[Poor Reliability]]="Yes",1.5,0)</f>
        <v>0</v>
      </c>
      <c r="J268" s="89">
        <f t="shared" si="9"/>
        <v>1</v>
      </c>
    </row>
    <row r="269" spans="1:10" x14ac:dyDescent="0.25">
      <c r="A269" s="116" t="str">
        <f>IF(Results[[#This Row],[Life Expectancy]]=0,"0",Results[[#This Row],[Life Expectancy]])</f>
        <v/>
      </c>
      <c r="B269" s="89">
        <f>IF(DataCollect[[#This Row],[Back-Ups]]="No",1.5,0)</f>
        <v>0</v>
      </c>
      <c r="C269" s="89" cm="1">
        <f t="array" ref="C269">_xlfn.IFS(DataCollect[[#This Row],[Importance]]="0%-25%",0, DataCollect[[#This Row],[Importance]]="26%-50%",0.5, DataCollect[[#This Row],[Importance]]="51%-75%",0.75, DataCollect[[#This Row],[Importance]]="76%-100%",1, DataCollect[[#This Row],[Importance]]="",0)</f>
        <v>0</v>
      </c>
      <c r="D269" s="89">
        <f>IF(DataCollect[[#This Row],[Compliance]]="Yes",0.75,0)</f>
        <v>0</v>
      </c>
      <c r="E269" s="89">
        <f>IF(DataCollect[[#This Row],[Concerns]]="Yes",0.75,0)</f>
        <v>0</v>
      </c>
      <c r="F269" s="89">
        <f t="shared" si="8"/>
        <v>1</v>
      </c>
      <c r="G269" s="89" cm="1">
        <f t="array" ref="G269">_xlfn.IFS(ConProb[[#This Row],[Life Expect]]="0", 1.5, AND(ConProb[[#This Row],[Life Expect]]&lt;(LifeExpect[[#This Row],[NORMAL]]*(1/3)), ConProb[[#This Row],[Life Expect]]&gt;0), 0.75, ConProb[[#This Row],[Life Expect]]=(LifeExpect[[#This Row],[NORMAL]]*(1/3)), 0.75, ConProb[[#This Row],[Life Expect]]&gt;(LifeExpect[[#This Row],[NORMAL]]*(1/3)), 0)</f>
        <v>0</v>
      </c>
      <c r="H269" s="89" cm="1">
        <f t="array" ref="H269">_xlfn.IFS(DataCollect[[#This Row],[Capacity]]="Above",1, DataCollect[[#This Row],[Capacity]]="At",0.25, DataCollect[[#This Row],[Capacity]]="Below",0, DataCollect[[#This Row],[Capacity]]="",0)</f>
        <v>0</v>
      </c>
      <c r="I269" s="89">
        <f>IF(DataCollect[[#This Row],[Poor Reliability]]="Yes",1.5,0)</f>
        <v>0</v>
      </c>
      <c r="J269" s="89">
        <f t="shared" si="9"/>
        <v>1</v>
      </c>
    </row>
    <row r="270" spans="1:10" x14ac:dyDescent="0.25">
      <c r="A270" s="116" t="str">
        <f>IF(Results[[#This Row],[Life Expectancy]]=0,"0",Results[[#This Row],[Life Expectancy]])</f>
        <v/>
      </c>
      <c r="B270" s="89">
        <f>IF(DataCollect[[#This Row],[Back-Ups]]="No",1.5,0)</f>
        <v>0</v>
      </c>
      <c r="C270" s="89" cm="1">
        <f t="array" ref="C270">_xlfn.IFS(DataCollect[[#This Row],[Importance]]="0%-25%",0, DataCollect[[#This Row],[Importance]]="26%-50%",0.5, DataCollect[[#This Row],[Importance]]="51%-75%",0.75, DataCollect[[#This Row],[Importance]]="76%-100%",1, DataCollect[[#This Row],[Importance]]="",0)</f>
        <v>0</v>
      </c>
      <c r="D270" s="89">
        <f>IF(DataCollect[[#This Row],[Compliance]]="Yes",0.75,0)</f>
        <v>0</v>
      </c>
      <c r="E270" s="89">
        <f>IF(DataCollect[[#This Row],[Concerns]]="Yes",0.75,0)</f>
        <v>0</v>
      </c>
      <c r="F270" s="89">
        <f t="shared" si="8"/>
        <v>1</v>
      </c>
      <c r="G270" s="89" cm="1">
        <f t="array" ref="G270">_xlfn.IFS(ConProb[[#This Row],[Life Expect]]="0", 1.5, AND(ConProb[[#This Row],[Life Expect]]&lt;(LifeExpect[[#This Row],[NORMAL]]*(1/3)), ConProb[[#This Row],[Life Expect]]&gt;0), 0.75, ConProb[[#This Row],[Life Expect]]=(LifeExpect[[#This Row],[NORMAL]]*(1/3)), 0.75, ConProb[[#This Row],[Life Expect]]&gt;(LifeExpect[[#This Row],[NORMAL]]*(1/3)), 0)</f>
        <v>0</v>
      </c>
      <c r="H270" s="89" cm="1">
        <f t="array" ref="H270">_xlfn.IFS(DataCollect[[#This Row],[Capacity]]="Above",1, DataCollect[[#This Row],[Capacity]]="At",0.25, DataCollect[[#This Row],[Capacity]]="Below",0, DataCollect[[#This Row],[Capacity]]="",0)</f>
        <v>0</v>
      </c>
      <c r="I270" s="89">
        <f>IF(DataCollect[[#This Row],[Poor Reliability]]="Yes",1.5,0)</f>
        <v>0</v>
      </c>
      <c r="J270" s="89">
        <f t="shared" si="9"/>
        <v>1</v>
      </c>
    </row>
    <row r="271" spans="1:10" x14ac:dyDescent="0.25">
      <c r="A271" s="116" t="str">
        <f>IF(Results[[#This Row],[Life Expectancy]]=0,"0",Results[[#This Row],[Life Expectancy]])</f>
        <v/>
      </c>
      <c r="B271" s="89">
        <f>IF(DataCollect[[#This Row],[Back-Ups]]="No",1.5,0)</f>
        <v>0</v>
      </c>
      <c r="C271" s="89" cm="1">
        <f t="array" ref="C271">_xlfn.IFS(DataCollect[[#This Row],[Importance]]="0%-25%",0, DataCollect[[#This Row],[Importance]]="26%-50%",0.5, DataCollect[[#This Row],[Importance]]="51%-75%",0.75, DataCollect[[#This Row],[Importance]]="76%-100%",1, DataCollect[[#This Row],[Importance]]="",0)</f>
        <v>0</v>
      </c>
      <c r="D271" s="89">
        <f>IF(DataCollect[[#This Row],[Compliance]]="Yes",0.75,0)</f>
        <v>0</v>
      </c>
      <c r="E271" s="89">
        <f>IF(DataCollect[[#This Row],[Concerns]]="Yes",0.75,0)</f>
        <v>0</v>
      </c>
      <c r="F271" s="89">
        <f t="shared" si="8"/>
        <v>1</v>
      </c>
      <c r="G271" s="89" cm="1">
        <f t="array" ref="G271">_xlfn.IFS(ConProb[[#This Row],[Life Expect]]="0", 1.5, AND(ConProb[[#This Row],[Life Expect]]&lt;(LifeExpect[[#This Row],[NORMAL]]*(1/3)), ConProb[[#This Row],[Life Expect]]&gt;0), 0.75, ConProb[[#This Row],[Life Expect]]=(LifeExpect[[#This Row],[NORMAL]]*(1/3)), 0.75, ConProb[[#This Row],[Life Expect]]&gt;(LifeExpect[[#This Row],[NORMAL]]*(1/3)), 0)</f>
        <v>0</v>
      </c>
      <c r="H271" s="89" cm="1">
        <f t="array" ref="H271">_xlfn.IFS(DataCollect[[#This Row],[Capacity]]="Above",1, DataCollect[[#This Row],[Capacity]]="At",0.25, DataCollect[[#This Row],[Capacity]]="Below",0, DataCollect[[#This Row],[Capacity]]="",0)</f>
        <v>0</v>
      </c>
      <c r="I271" s="89">
        <f>IF(DataCollect[[#This Row],[Poor Reliability]]="Yes",1.5,0)</f>
        <v>0</v>
      </c>
      <c r="J271" s="89">
        <f t="shared" si="9"/>
        <v>1</v>
      </c>
    </row>
    <row r="272" spans="1:10" x14ac:dyDescent="0.25">
      <c r="A272" s="116" t="str">
        <f>IF(Results[[#This Row],[Life Expectancy]]=0,"0",Results[[#This Row],[Life Expectancy]])</f>
        <v/>
      </c>
      <c r="B272" s="89">
        <f>IF(DataCollect[[#This Row],[Back-Ups]]="No",1.5,0)</f>
        <v>0</v>
      </c>
      <c r="C272" s="89" cm="1">
        <f t="array" ref="C272">_xlfn.IFS(DataCollect[[#This Row],[Importance]]="0%-25%",0, DataCollect[[#This Row],[Importance]]="26%-50%",0.5, DataCollect[[#This Row],[Importance]]="51%-75%",0.75, DataCollect[[#This Row],[Importance]]="76%-100%",1, DataCollect[[#This Row],[Importance]]="",0)</f>
        <v>0</v>
      </c>
      <c r="D272" s="89">
        <f>IF(DataCollect[[#This Row],[Compliance]]="Yes",0.75,0)</f>
        <v>0</v>
      </c>
      <c r="E272" s="89">
        <f>IF(DataCollect[[#This Row],[Concerns]]="Yes",0.75,0)</f>
        <v>0</v>
      </c>
      <c r="F272" s="89">
        <f t="shared" si="8"/>
        <v>1</v>
      </c>
      <c r="G272" s="89" cm="1">
        <f t="array" ref="G272">_xlfn.IFS(ConProb[[#This Row],[Life Expect]]="0", 1.5, AND(ConProb[[#This Row],[Life Expect]]&lt;(LifeExpect[[#This Row],[NORMAL]]*(1/3)), ConProb[[#This Row],[Life Expect]]&gt;0), 0.75, ConProb[[#This Row],[Life Expect]]=(LifeExpect[[#This Row],[NORMAL]]*(1/3)), 0.75, ConProb[[#This Row],[Life Expect]]&gt;(LifeExpect[[#This Row],[NORMAL]]*(1/3)), 0)</f>
        <v>0</v>
      </c>
      <c r="H272" s="89" cm="1">
        <f t="array" ref="H272">_xlfn.IFS(DataCollect[[#This Row],[Capacity]]="Above",1, DataCollect[[#This Row],[Capacity]]="At",0.25, DataCollect[[#This Row],[Capacity]]="Below",0, DataCollect[[#This Row],[Capacity]]="",0)</f>
        <v>0</v>
      </c>
      <c r="I272" s="89">
        <f>IF(DataCollect[[#This Row],[Poor Reliability]]="Yes",1.5,0)</f>
        <v>0</v>
      </c>
      <c r="J272" s="89">
        <f t="shared" si="9"/>
        <v>1</v>
      </c>
    </row>
    <row r="273" spans="1:10" x14ac:dyDescent="0.25">
      <c r="A273" s="116" t="str">
        <f>IF(Results[[#This Row],[Life Expectancy]]=0,"0",Results[[#This Row],[Life Expectancy]])</f>
        <v/>
      </c>
      <c r="B273" s="89">
        <f>IF(DataCollect[[#This Row],[Back-Ups]]="No",1.5,0)</f>
        <v>0</v>
      </c>
      <c r="C273" s="89" cm="1">
        <f t="array" ref="C273">_xlfn.IFS(DataCollect[[#This Row],[Importance]]="0%-25%",0, DataCollect[[#This Row],[Importance]]="26%-50%",0.5, DataCollect[[#This Row],[Importance]]="51%-75%",0.75, DataCollect[[#This Row],[Importance]]="76%-100%",1, DataCollect[[#This Row],[Importance]]="",0)</f>
        <v>0</v>
      </c>
      <c r="D273" s="89">
        <f>IF(DataCollect[[#This Row],[Compliance]]="Yes",0.75,0)</f>
        <v>0</v>
      </c>
      <c r="E273" s="89">
        <f>IF(DataCollect[[#This Row],[Concerns]]="Yes",0.75,0)</f>
        <v>0</v>
      </c>
      <c r="F273" s="89">
        <f t="shared" si="8"/>
        <v>1</v>
      </c>
      <c r="G273" s="89" cm="1">
        <f t="array" ref="G273">_xlfn.IFS(ConProb[[#This Row],[Life Expect]]="0", 1.5, AND(ConProb[[#This Row],[Life Expect]]&lt;(LifeExpect[[#This Row],[NORMAL]]*(1/3)), ConProb[[#This Row],[Life Expect]]&gt;0), 0.75, ConProb[[#This Row],[Life Expect]]=(LifeExpect[[#This Row],[NORMAL]]*(1/3)), 0.75, ConProb[[#This Row],[Life Expect]]&gt;(LifeExpect[[#This Row],[NORMAL]]*(1/3)), 0)</f>
        <v>0</v>
      </c>
      <c r="H273" s="89" cm="1">
        <f t="array" ref="H273">_xlfn.IFS(DataCollect[[#This Row],[Capacity]]="Above",1, DataCollect[[#This Row],[Capacity]]="At",0.25, DataCollect[[#This Row],[Capacity]]="Below",0, DataCollect[[#This Row],[Capacity]]="",0)</f>
        <v>0</v>
      </c>
      <c r="I273" s="89">
        <f>IF(DataCollect[[#This Row],[Poor Reliability]]="Yes",1.5,0)</f>
        <v>0</v>
      </c>
      <c r="J273" s="89">
        <f t="shared" si="9"/>
        <v>1</v>
      </c>
    </row>
    <row r="274" spans="1:10" x14ac:dyDescent="0.25">
      <c r="A274" s="116" t="str">
        <f>IF(Results[[#This Row],[Life Expectancy]]=0,"0",Results[[#This Row],[Life Expectancy]])</f>
        <v/>
      </c>
      <c r="B274" s="89">
        <f>IF(DataCollect[[#This Row],[Back-Ups]]="No",1.5,0)</f>
        <v>0</v>
      </c>
      <c r="C274" s="89" cm="1">
        <f t="array" ref="C274">_xlfn.IFS(DataCollect[[#This Row],[Importance]]="0%-25%",0, DataCollect[[#This Row],[Importance]]="26%-50%",0.5, DataCollect[[#This Row],[Importance]]="51%-75%",0.75, DataCollect[[#This Row],[Importance]]="76%-100%",1, DataCollect[[#This Row],[Importance]]="",0)</f>
        <v>0</v>
      </c>
      <c r="D274" s="89">
        <f>IF(DataCollect[[#This Row],[Compliance]]="Yes",0.75,0)</f>
        <v>0</v>
      </c>
      <c r="E274" s="89">
        <f>IF(DataCollect[[#This Row],[Concerns]]="Yes",0.75,0)</f>
        <v>0</v>
      </c>
      <c r="F274" s="89">
        <f t="shared" si="8"/>
        <v>1</v>
      </c>
      <c r="G274" s="89" cm="1">
        <f t="array" ref="G274">_xlfn.IFS(ConProb[[#This Row],[Life Expect]]="0", 1.5, AND(ConProb[[#This Row],[Life Expect]]&lt;(LifeExpect[[#This Row],[NORMAL]]*(1/3)), ConProb[[#This Row],[Life Expect]]&gt;0), 0.75, ConProb[[#This Row],[Life Expect]]=(LifeExpect[[#This Row],[NORMAL]]*(1/3)), 0.75, ConProb[[#This Row],[Life Expect]]&gt;(LifeExpect[[#This Row],[NORMAL]]*(1/3)), 0)</f>
        <v>0</v>
      </c>
      <c r="H274" s="89" cm="1">
        <f t="array" ref="H274">_xlfn.IFS(DataCollect[[#This Row],[Capacity]]="Above",1, DataCollect[[#This Row],[Capacity]]="At",0.25, DataCollect[[#This Row],[Capacity]]="Below",0, DataCollect[[#This Row],[Capacity]]="",0)</f>
        <v>0</v>
      </c>
      <c r="I274" s="89">
        <f>IF(DataCollect[[#This Row],[Poor Reliability]]="Yes",1.5,0)</f>
        <v>0</v>
      </c>
      <c r="J274" s="89">
        <f t="shared" si="9"/>
        <v>1</v>
      </c>
    </row>
    <row r="275" spans="1:10" x14ac:dyDescent="0.25">
      <c r="A275" s="116" t="str">
        <f>IF(Results[[#This Row],[Life Expectancy]]=0,"0",Results[[#This Row],[Life Expectancy]])</f>
        <v/>
      </c>
      <c r="B275" s="89">
        <f>IF(DataCollect[[#This Row],[Back-Ups]]="No",1.5,0)</f>
        <v>0</v>
      </c>
      <c r="C275" s="89" cm="1">
        <f t="array" ref="C275">_xlfn.IFS(DataCollect[[#This Row],[Importance]]="0%-25%",0, DataCollect[[#This Row],[Importance]]="26%-50%",0.5, DataCollect[[#This Row],[Importance]]="51%-75%",0.75, DataCollect[[#This Row],[Importance]]="76%-100%",1, DataCollect[[#This Row],[Importance]]="",0)</f>
        <v>0</v>
      </c>
      <c r="D275" s="89">
        <f>IF(DataCollect[[#This Row],[Compliance]]="Yes",0.75,0)</f>
        <v>0</v>
      </c>
      <c r="E275" s="89">
        <f>IF(DataCollect[[#This Row],[Concerns]]="Yes",0.75,0)</f>
        <v>0</v>
      </c>
      <c r="F275" s="89">
        <f t="shared" si="8"/>
        <v>1</v>
      </c>
      <c r="G275" s="89" cm="1">
        <f t="array" ref="G275">_xlfn.IFS(ConProb[[#This Row],[Life Expect]]="0", 1.5, AND(ConProb[[#This Row],[Life Expect]]&lt;(LifeExpect[[#This Row],[NORMAL]]*(1/3)), ConProb[[#This Row],[Life Expect]]&gt;0), 0.75, ConProb[[#This Row],[Life Expect]]=(LifeExpect[[#This Row],[NORMAL]]*(1/3)), 0.75, ConProb[[#This Row],[Life Expect]]&gt;(LifeExpect[[#This Row],[NORMAL]]*(1/3)), 0)</f>
        <v>0</v>
      </c>
      <c r="H275" s="89" cm="1">
        <f t="array" ref="H275">_xlfn.IFS(DataCollect[[#This Row],[Capacity]]="Above",1, DataCollect[[#This Row],[Capacity]]="At",0.25, DataCollect[[#This Row],[Capacity]]="Below",0, DataCollect[[#This Row],[Capacity]]="",0)</f>
        <v>0</v>
      </c>
      <c r="I275" s="89">
        <f>IF(DataCollect[[#This Row],[Poor Reliability]]="Yes",1.5,0)</f>
        <v>0</v>
      </c>
      <c r="J275" s="89">
        <f t="shared" si="9"/>
        <v>1</v>
      </c>
    </row>
    <row r="276" spans="1:10" x14ac:dyDescent="0.25">
      <c r="A276" s="116" t="str">
        <f>IF(Results[[#This Row],[Life Expectancy]]=0,"0",Results[[#This Row],[Life Expectancy]])</f>
        <v/>
      </c>
      <c r="B276" s="89">
        <f>IF(DataCollect[[#This Row],[Back-Ups]]="No",1.5,0)</f>
        <v>0</v>
      </c>
      <c r="C276" s="89" cm="1">
        <f t="array" ref="C276">_xlfn.IFS(DataCollect[[#This Row],[Importance]]="0%-25%",0, DataCollect[[#This Row],[Importance]]="26%-50%",0.5, DataCollect[[#This Row],[Importance]]="51%-75%",0.75, DataCollect[[#This Row],[Importance]]="76%-100%",1, DataCollect[[#This Row],[Importance]]="",0)</f>
        <v>0</v>
      </c>
      <c r="D276" s="89">
        <f>IF(DataCollect[[#This Row],[Compliance]]="Yes",0.75,0)</f>
        <v>0</v>
      </c>
      <c r="E276" s="89">
        <f>IF(DataCollect[[#This Row],[Concerns]]="Yes",0.75,0)</f>
        <v>0</v>
      </c>
      <c r="F276" s="89">
        <f t="shared" si="8"/>
        <v>1</v>
      </c>
      <c r="G276" s="89" cm="1">
        <f t="array" ref="G276">_xlfn.IFS(ConProb[[#This Row],[Life Expect]]="0", 1.5, AND(ConProb[[#This Row],[Life Expect]]&lt;(LifeExpect[[#This Row],[NORMAL]]*(1/3)), ConProb[[#This Row],[Life Expect]]&gt;0), 0.75, ConProb[[#This Row],[Life Expect]]=(LifeExpect[[#This Row],[NORMAL]]*(1/3)), 0.75, ConProb[[#This Row],[Life Expect]]&gt;(LifeExpect[[#This Row],[NORMAL]]*(1/3)), 0)</f>
        <v>0</v>
      </c>
      <c r="H276" s="89" cm="1">
        <f t="array" ref="H276">_xlfn.IFS(DataCollect[[#This Row],[Capacity]]="Above",1, DataCollect[[#This Row],[Capacity]]="At",0.25, DataCollect[[#This Row],[Capacity]]="Below",0, DataCollect[[#This Row],[Capacity]]="",0)</f>
        <v>0</v>
      </c>
      <c r="I276" s="89">
        <f>IF(DataCollect[[#This Row],[Poor Reliability]]="Yes",1.5,0)</f>
        <v>0</v>
      </c>
      <c r="J276" s="89">
        <f t="shared" si="9"/>
        <v>1</v>
      </c>
    </row>
    <row r="277" spans="1:10" x14ac:dyDescent="0.25">
      <c r="A277" s="116" t="str">
        <f>IF(Results[[#This Row],[Life Expectancy]]=0,"0",Results[[#This Row],[Life Expectancy]])</f>
        <v/>
      </c>
      <c r="B277" s="89">
        <f>IF(DataCollect[[#This Row],[Back-Ups]]="No",1.5,0)</f>
        <v>0</v>
      </c>
      <c r="C277" s="89" cm="1">
        <f t="array" ref="C277">_xlfn.IFS(DataCollect[[#This Row],[Importance]]="0%-25%",0, DataCollect[[#This Row],[Importance]]="26%-50%",0.5, DataCollect[[#This Row],[Importance]]="51%-75%",0.75, DataCollect[[#This Row],[Importance]]="76%-100%",1, DataCollect[[#This Row],[Importance]]="",0)</f>
        <v>0</v>
      </c>
      <c r="D277" s="89">
        <f>IF(DataCollect[[#This Row],[Compliance]]="Yes",0.75,0)</f>
        <v>0</v>
      </c>
      <c r="E277" s="89">
        <f>IF(DataCollect[[#This Row],[Concerns]]="Yes",0.75,0)</f>
        <v>0</v>
      </c>
      <c r="F277" s="89">
        <f t="shared" si="8"/>
        <v>1</v>
      </c>
      <c r="G277" s="89" cm="1">
        <f t="array" ref="G277">_xlfn.IFS(ConProb[[#This Row],[Life Expect]]="0", 1.5, AND(ConProb[[#This Row],[Life Expect]]&lt;(LifeExpect[[#This Row],[NORMAL]]*(1/3)), ConProb[[#This Row],[Life Expect]]&gt;0), 0.75, ConProb[[#This Row],[Life Expect]]=(LifeExpect[[#This Row],[NORMAL]]*(1/3)), 0.75, ConProb[[#This Row],[Life Expect]]&gt;(LifeExpect[[#This Row],[NORMAL]]*(1/3)), 0)</f>
        <v>0</v>
      </c>
      <c r="H277" s="89" cm="1">
        <f t="array" ref="H277">_xlfn.IFS(DataCollect[[#This Row],[Capacity]]="Above",1, DataCollect[[#This Row],[Capacity]]="At",0.25, DataCollect[[#This Row],[Capacity]]="Below",0, DataCollect[[#This Row],[Capacity]]="",0)</f>
        <v>0</v>
      </c>
      <c r="I277" s="89">
        <f>IF(DataCollect[[#This Row],[Poor Reliability]]="Yes",1.5,0)</f>
        <v>0</v>
      </c>
      <c r="J277" s="89">
        <f t="shared" si="9"/>
        <v>1</v>
      </c>
    </row>
    <row r="278" spans="1:10" x14ac:dyDescent="0.25">
      <c r="A278" s="116" t="str">
        <f>IF(Results[[#This Row],[Life Expectancy]]=0,"0",Results[[#This Row],[Life Expectancy]])</f>
        <v/>
      </c>
      <c r="B278" s="89">
        <f>IF(DataCollect[[#This Row],[Back-Ups]]="No",1.5,0)</f>
        <v>0</v>
      </c>
      <c r="C278" s="89" cm="1">
        <f t="array" ref="C278">_xlfn.IFS(DataCollect[[#This Row],[Importance]]="0%-25%",0, DataCollect[[#This Row],[Importance]]="26%-50%",0.5, DataCollect[[#This Row],[Importance]]="51%-75%",0.75, DataCollect[[#This Row],[Importance]]="76%-100%",1, DataCollect[[#This Row],[Importance]]="",0)</f>
        <v>0</v>
      </c>
      <c r="D278" s="89">
        <f>IF(DataCollect[[#This Row],[Compliance]]="Yes",0.75,0)</f>
        <v>0</v>
      </c>
      <c r="E278" s="89">
        <f>IF(DataCollect[[#This Row],[Concerns]]="Yes",0.75,0)</f>
        <v>0</v>
      </c>
      <c r="F278" s="89">
        <f t="shared" si="8"/>
        <v>1</v>
      </c>
      <c r="G278" s="89" cm="1">
        <f t="array" ref="G278">_xlfn.IFS(ConProb[[#This Row],[Life Expect]]="0", 1.5, AND(ConProb[[#This Row],[Life Expect]]&lt;(LifeExpect[[#This Row],[NORMAL]]*(1/3)), ConProb[[#This Row],[Life Expect]]&gt;0), 0.75, ConProb[[#This Row],[Life Expect]]=(LifeExpect[[#This Row],[NORMAL]]*(1/3)), 0.75, ConProb[[#This Row],[Life Expect]]&gt;(LifeExpect[[#This Row],[NORMAL]]*(1/3)), 0)</f>
        <v>0</v>
      </c>
      <c r="H278" s="89" cm="1">
        <f t="array" ref="H278">_xlfn.IFS(DataCollect[[#This Row],[Capacity]]="Above",1, DataCollect[[#This Row],[Capacity]]="At",0.25, DataCollect[[#This Row],[Capacity]]="Below",0, DataCollect[[#This Row],[Capacity]]="",0)</f>
        <v>0</v>
      </c>
      <c r="I278" s="89">
        <f>IF(DataCollect[[#This Row],[Poor Reliability]]="Yes",1.5,0)</f>
        <v>0</v>
      </c>
      <c r="J278" s="89">
        <f t="shared" si="9"/>
        <v>1</v>
      </c>
    </row>
    <row r="279" spans="1:10" x14ac:dyDescent="0.25">
      <c r="A279" s="116" t="str">
        <f>IF(Results[[#This Row],[Life Expectancy]]=0,"0",Results[[#This Row],[Life Expectancy]])</f>
        <v/>
      </c>
      <c r="B279" s="89">
        <f>IF(DataCollect[[#This Row],[Back-Ups]]="No",1.5,0)</f>
        <v>0</v>
      </c>
      <c r="C279" s="89" cm="1">
        <f t="array" ref="C279">_xlfn.IFS(DataCollect[[#This Row],[Importance]]="0%-25%",0, DataCollect[[#This Row],[Importance]]="26%-50%",0.5, DataCollect[[#This Row],[Importance]]="51%-75%",0.75, DataCollect[[#This Row],[Importance]]="76%-100%",1, DataCollect[[#This Row],[Importance]]="",0)</f>
        <v>0</v>
      </c>
      <c r="D279" s="89">
        <f>IF(DataCollect[[#This Row],[Compliance]]="Yes",0.75,0)</f>
        <v>0</v>
      </c>
      <c r="E279" s="89">
        <f>IF(DataCollect[[#This Row],[Concerns]]="Yes",0.75,0)</f>
        <v>0</v>
      </c>
      <c r="F279" s="89">
        <f t="shared" si="8"/>
        <v>1</v>
      </c>
      <c r="G279" s="89" cm="1">
        <f t="array" ref="G279">_xlfn.IFS(ConProb[[#This Row],[Life Expect]]="0", 1.5, AND(ConProb[[#This Row],[Life Expect]]&lt;(LifeExpect[[#This Row],[NORMAL]]*(1/3)), ConProb[[#This Row],[Life Expect]]&gt;0), 0.75, ConProb[[#This Row],[Life Expect]]=(LifeExpect[[#This Row],[NORMAL]]*(1/3)), 0.75, ConProb[[#This Row],[Life Expect]]&gt;(LifeExpect[[#This Row],[NORMAL]]*(1/3)), 0)</f>
        <v>0</v>
      </c>
      <c r="H279" s="89" cm="1">
        <f t="array" ref="H279">_xlfn.IFS(DataCollect[[#This Row],[Capacity]]="Above",1, DataCollect[[#This Row],[Capacity]]="At",0.25, DataCollect[[#This Row],[Capacity]]="Below",0, DataCollect[[#This Row],[Capacity]]="",0)</f>
        <v>0</v>
      </c>
      <c r="I279" s="89">
        <f>IF(DataCollect[[#This Row],[Poor Reliability]]="Yes",1.5,0)</f>
        <v>0</v>
      </c>
      <c r="J279" s="89">
        <f t="shared" si="9"/>
        <v>1</v>
      </c>
    </row>
    <row r="280" spans="1:10" x14ac:dyDescent="0.25">
      <c r="A280" s="116" t="str">
        <f>IF(Results[[#This Row],[Life Expectancy]]=0,"0",Results[[#This Row],[Life Expectancy]])</f>
        <v/>
      </c>
      <c r="B280" s="89">
        <f>IF(DataCollect[[#This Row],[Back-Ups]]="No",1.5,0)</f>
        <v>0</v>
      </c>
      <c r="C280" s="89" cm="1">
        <f t="array" ref="C280">_xlfn.IFS(DataCollect[[#This Row],[Importance]]="0%-25%",0, DataCollect[[#This Row],[Importance]]="26%-50%",0.5, DataCollect[[#This Row],[Importance]]="51%-75%",0.75, DataCollect[[#This Row],[Importance]]="76%-100%",1, DataCollect[[#This Row],[Importance]]="",0)</f>
        <v>0</v>
      </c>
      <c r="D280" s="89">
        <f>IF(DataCollect[[#This Row],[Compliance]]="Yes",0.75,0)</f>
        <v>0</v>
      </c>
      <c r="E280" s="89">
        <f>IF(DataCollect[[#This Row],[Concerns]]="Yes",0.75,0)</f>
        <v>0</v>
      </c>
      <c r="F280" s="89">
        <f t="shared" si="8"/>
        <v>1</v>
      </c>
      <c r="G280" s="89" cm="1">
        <f t="array" ref="G280">_xlfn.IFS(ConProb[[#This Row],[Life Expect]]="0", 1.5, AND(ConProb[[#This Row],[Life Expect]]&lt;(LifeExpect[[#This Row],[NORMAL]]*(1/3)), ConProb[[#This Row],[Life Expect]]&gt;0), 0.75, ConProb[[#This Row],[Life Expect]]=(LifeExpect[[#This Row],[NORMAL]]*(1/3)), 0.75, ConProb[[#This Row],[Life Expect]]&gt;(LifeExpect[[#This Row],[NORMAL]]*(1/3)), 0)</f>
        <v>0</v>
      </c>
      <c r="H280" s="89" cm="1">
        <f t="array" ref="H280">_xlfn.IFS(DataCollect[[#This Row],[Capacity]]="Above",1, DataCollect[[#This Row],[Capacity]]="At",0.25, DataCollect[[#This Row],[Capacity]]="Below",0, DataCollect[[#This Row],[Capacity]]="",0)</f>
        <v>0</v>
      </c>
      <c r="I280" s="89">
        <f>IF(DataCollect[[#This Row],[Poor Reliability]]="Yes",1.5,0)</f>
        <v>0</v>
      </c>
      <c r="J280" s="89">
        <f t="shared" si="9"/>
        <v>1</v>
      </c>
    </row>
    <row r="281" spans="1:10" x14ac:dyDescent="0.25">
      <c r="A281" s="116" t="str">
        <f>IF(Results[[#This Row],[Life Expectancy]]=0,"0",Results[[#This Row],[Life Expectancy]])</f>
        <v/>
      </c>
      <c r="B281" s="89">
        <f>IF(DataCollect[[#This Row],[Back-Ups]]="No",1.5,0)</f>
        <v>0</v>
      </c>
      <c r="C281" s="89" cm="1">
        <f t="array" ref="C281">_xlfn.IFS(DataCollect[[#This Row],[Importance]]="0%-25%",0, DataCollect[[#This Row],[Importance]]="26%-50%",0.5, DataCollect[[#This Row],[Importance]]="51%-75%",0.75, DataCollect[[#This Row],[Importance]]="76%-100%",1, DataCollect[[#This Row],[Importance]]="",0)</f>
        <v>0</v>
      </c>
      <c r="D281" s="89">
        <f>IF(DataCollect[[#This Row],[Compliance]]="Yes",0.75,0)</f>
        <v>0</v>
      </c>
      <c r="E281" s="89">
        <f>IF(DataCollect[[#This Row],[Concerns]]="Yes",0.75,0)</f>
        <v>0</v>
      </c>
      <c r="F281" s="89">
        <f t="shared" si="8"/>
        <v>1</v>
      </c>
      <c r="G281" s="89" cm="1">
        <f t="array" ref="G281">_xlfn.IFS(ConProb[[#This Row],[Life Expect]]="0", 1.5, AND(ConProb[[#This Row],[Life Expect]]&lt;(LifeExpect[[#This Row],[NORMAL]]*(1/3)), ConProb[[#This Row],[Life Expect]]&gt;0), 0.75, ConProb[[#This Row],[Life Expect]]=(LifeExpect[[#This Row],[NORMAL]]*(1/3)), 0.75, ConProb[[#This Row],[Life Expect]]&gt;(LifeExpect[[#This Row],[NORMAL]]*(1/3)), 0)</f>
        <v>0</v>
      </c>
      <c r="H281" s="89" cm="1">
        <f t="array" ref="H281">_xlfn.IFS(DataCollect[[#This Row],[Capacity]]="Above",1, DataCollect[[#This Row],[Capacity]]="At",0.25, DataCollect[[#This Row],[Capacity]]="Below",0, DataCollect[[#This Row],[Capacity]]="",0)</f>
        <v>0</v>
      </c>
      <c r="I281" s="89">
        <f>IF(DataCollect[[#This Row],[Poor Reliability]]="Yes",1.5,0)</f>
        <v>0</v>
      </c>
      <c r="J281" s="89">
        <f t="shared" si="9"/>
        <v>1</v>
      </c>
    </row>
    <row r="282" spans="1:10" x14ac:dyDescent="0.25">
      <c r="A282" s="116" t="str">
        <f>IF(Results[[#This Row],[Life Expectancy]]=0,"0",Results[[#This Row],[Life Expectancy]])</f>
        <v/>
      </c>
      <c r="B282" s="89">
        <f>IF(DataCollect[[#This Row],[Back-Ups]]="No",1.5,0)</f>
        <v>0</v>
      </c>
      <c r="C282" s="89" cm="1">
        <f t="array" ref="C282">_xlfn.IFS(DataCollect[[#This Row],[Importance]]="0%-25%",0, DataCollect[[#This Row],[Importance]]="26%-50%",0.5, DataCollect[[#This Row],[Importance]]="51%-75%",0.75, DataCollect[[#This Row],[Importance]]="76%-100%",1, DataCollect[[#This Row],[Importance]]="",0)</f>
        <v>0</v>
      </c>
      <c r="D282" s="89">
        <f>IF(DataCollect[[#This Row],[Compliance]]="Yes",0.75,0)</f>
        <v>0</v>
      </c>
      <c r="E282" s="89">
        <f>IF(DataCollect[[#This Row],[Concerns]]="Yes",0.75,0)</f>
        <v>0</v>
      </c>
      <c r="F282" s="89">
        <f t="shared" si="8"/>
        <v>1</v>
      </c>
      <c r="G282" s="89" cm="1">
        <f t="array" ref="G282">_xlfn.IFS(ConProb[[#This Row],[Life Expect]]="0", 1.5, AND(ConProb[[#This Row],[Life Expect]]&lt;(LifeExpect[[#This Row],[NORMAL]]*(1/3)), ConProb[[#This Row],[Life Expect]]&gt;0), 0.75, ConProb[[#This Row],[Life Expect]]=(LifeExpect[[#This Row],[NORMAL]]*(1/3)), 0.75, ConProb[[#This Row],[Life Expect]]&gt;(LifeExpect[[#This Row],[NORMAL]]*(1/3)), 0)</f>
        <v>0</v>
      </c>
      <c r="H282" s="89" cm="1">
        <f t="array" ref="H282">_xlfn.IFS(DataCollect[[#This Row],[Capacity]]="Above",1, DataCollect[[#This Row],[Capacity]]="At",0.25, DataCollect[[#This Row],[Capacity]]="Below",0, DataCollect[[#This Row],[Capacity]]="",0)</f>
        <v>0</v>
      </c>
      <c r="I282" s="89">
        <f>IF(DataCollect[[#This Row],[Poor Reliability]]="Yes",1.5,0)</f>
        <v>0</v>
      </c>
      <c r="J282" s="89">
        <f t="shared" si="9"/>
        <v>1</v>
      </c>
    </row>
    <row r="283" spans="1:10" x14ac:dyDescent="0.25">
      <c r="A283" s="116" t="str">
        <f>IF(Results[[#This Row],[Life Expectancy]]=0,"0",Results[[#This Row],[Life Expectancy]])</f>
        <v/>
      </c>
      <c r="B283" s="89">
        <f>IF(DataCollect[[#This Row],[Back-Ups]]="No",1.5,0)</f>
        <v>0</v>
      </c>
      <c r="C283" s="89" cm="1">
        <f t="array" ref="C283">_xlfn.IFS(DataCollect[[#This Row],[Importance]]="0%-25%",0, DataCollect[[#This Row],[Importance]]="26%-50%",0.5, DataCollect[[#This Row],[Importance]]="51%-75%",0.75, DataCollect[[#This Row],[Importance]]="76%-100%",1, DataCollect[[#This Row],[Importance]]="",0)</f>
        <v>0</v>
      </c>
      <c r="D283" s="89">
        <f>IF(DataCollect[[#This Row],[Compliance]]="Yes",0.75,0)</f>
        <v>0</v>
      </c>
      <c r="E283" s="89">
        <f>IF(DataCollect[[#This Row],[Concerns]]="Yes",0.75,0)</f>
        <v>0</v>
      </c>
      <c r="F283" s="89">
        <f t="shared" si="8"/>
        <v>1</v>
      </c>
      <c r="G283" s="89" cm="1">
        <f t="array" ref="G283">_xlfn.IFS(ConProb[[#This Row],[Life Expect]]="0", 1.5, AND(ConProb[[#This Row],[Life Expect]]&lt;(LifeExpect[[#This Row],[NORMAL]]*(1/3)), ConProb[[#This Row],[Life Expect]]&gt;0), 0.75, ConProb[[#This Row],[Life Expect]]=(LifeExpect[[#This Row],[NORMAL]]*(1/3)), 0.75, ConProb[[#This Row],[Life Expect]]&gt;(LifeExpect[[#This Row],[NORMAL]]*(1/3)), 0)</f>
        <v>0</v>
      </c>
      <c r="H283" s="89" cm="1">
        <f t="array" ref="H283">_xlfn.IFS(DataCollect[[#This Row],[Capacity]]="Above",1, DataCollect[[#This Row],[Capacity]]="At",0.25, DataCollect[[#This Row],[Capacity]]="Below",0, DataCollect[[#This Row],[Capacity]]="",0)</f>
        <v>0</v>
      </c>
      <c r="I283" s="89">
        <f>IF(DataCollect[[#This Row],[Poor Reliability]]="Yes",1.5,0)</f>
        <v>0</v>
      </c>
      <c r="J283" s="89">
        <f t="shared" si="9"/>
        <v>1</v>
      </c>
    </row>
    <row r="284" spans="1:10" x14ac:dyDescent="0.25">
      <c r="A284" s="116" t="str">
        <f>IF(Results[[#This Row],[Life Expectancy]]=0,"0",Results[[#This Row],[Life Expectancy]])</f>
        <v/>
      </c>
      <c r="B284" s="89">
        <f>IF(DataCollect[[#This Row],[Back-Ups]]="No",1.5,0)</f>
        <v>0</v>
      </c>
      <c r="C284" s="89" cm="1">
        <f t="array" ref="C284">_xlfn.IFS(DataCollect[[#This Row],[Importance]]="0%-25%",0, DataCollect[[#This Row],[Importance]]="26%-50%",0.5, DataCollect[[#This Row],[Importance]]="51%-75%",0.75, DataCollect[[#This Row],[Importance]]="76%-100%",1, DataCollect[[#This Row],[Importance]]="",0)</f>
        <v>0</v>
      </c>
      <c r="D284" s="89">
        <f>IF(DataCollect[[#This Row],[Compliance]]="Yes",0.75,0)</f>
        <v>0</v>
      </c>
      <c r="E284" s="89">
        <f>IF(DataCollect[[#This Row],[Concerns]]="Yes",0.75,0)</f>
        <v>0</v>
      </c>
      <c r="F284" s="89">
        <f t="shared" si="8"/>
        <v>1</v>
      </c>
      <c r="G284" s="89" cm="1">
        <f t="array" ref="G284">_xlfn.IFS(ConProb[[#This Row],[Life Expect]]="0", 1.5, AND(ConProb[[#This Row],[Life Expect]]&lt;(LifeExpect[[#This Row],[NORMAL]]*(1/3)), ConProb[[#This Row],[Life Expect]]&gt;0), 0.75, ConProb[[#This Row],[Life Expect]]=(LifeExpect[[#This Row],[NORMAL]]*(1/3)), 0.75, ConProb[[#This Row],[Life Expect]]&gt;(LifeExpect[[#This Row],[NORMAL]]*(1/3)), 0)</f>
        <v>0</v>
      </c>
      <c r="H284" s="89" cm="1">
        <f t="array" ref="H284">_xlfn.IFS(DataCollect[[#This Row],[Capacity]]="Above",1, DataCollect[[#This Row],[Capacity]]="At",0.25, DataCollect[[#This Row],[Capacity]]="Below",0, DataCollect[[#This Row],[Capacity]]="",0)</f>
        <v>0</v>
      </c>
      <c r="I284" s="89">
        <f>IF(DataCollect[[#This Row],[Poor Reliability]]="Yes",1.5,0)</f>
        <v>0</v>
      </c>
      <c r="J284" s="89">
        <f t="shared" si="9"/>
        <v>1</v>
      </c>
    </row>
    <row r="285" spans="1:10" x14ac:dyDescent="0.25">
      <c r="A285" s="116" t="str">
        <f>IF(Results[[#This Row],[Life Expectancy]]=0,"0",Results[[#This Row],[Life Expectancy]])</f>
        <v/>
      </c>
      <c r="B285" s="89">
        <f>IF(DataCollect[[#This Row],[Back-Ups]]="No",1.5,0)</f>
        <v>0</v>
      </c>
      <c r="C285" s="89" cm="1">
        <f t="array" ref="C285">_xlfn.IFS(DataCollect[[#This Row],[Importance]]="0%-25%",0, DataCollect[[#This Row],[Importance]]="26%-50%",0.5, DataCollect[[#This Row],[Importance]]="51%-75%",0.75, DataCollect[[#This Row],[Importance]]="76%-100%",1, DataCollect[[#This Row],[Importance]]="",0)</f>
        <v>0</v>
      </c>
      <c r="D285" s="89">
        <f>IF(DataCollect[[#This Row],[Compliance]]="Yes",0.75,0)</f>
        <v>0</v>
      </c>
      <c r="E285" s="89">
        <f>IF(DataCollect[[#This Row],[Concerns]]="Yes",0.75,0)</f>
        <v>0</v>
      </c>
      <c r="F285" s="89">
        <f t="shared" si="8"/>
        <v>1</v>
      </c>
      <c r="G285" s="89" cm="1">
        <f t="array" ref="G285">_xlfn.IFS(ConProb[[#This Row],[Life Expect]]="0", 1.5, AND(ConProb[[#This Row],[Life Expect]]&lt;(LifeExpect[[#This Row],[NORMAL]]*(1/3)), ConProb[[#This Row],[Life Expect]]&gt;0), 0.75, ConProb[[#This Row],[Life Expect]]=(LifeExpect[[#This Row],[NORMAL]]*(1/3)), 0.75, ConProb[[#This Row],[Life Expect]]&gt;(LifeExpect[[#This Row],[NORMAL]]*(1/3)), 0)</f>
        <v>0</v>
      </c>
      <c r="H285" s="89" cm="1">
        <f t="array" ref="H285">_xlfn.IFS(DataCollect[[#This Row],[Capacity]]="Above",1, DataCollect[[#This Row],[Capacity]]="At",0.25, DataCollect[[#This Row],[Capacity]]="Below",0, DataCollect[[#This Row],[Capacity]]="",0)</f>
        <v>0</v>
      </c>
      <c r="I285" s="89">
        <f>IF(DataCollect[[#This Row],[Poor Reliability]]="Yes",1.5,0)</f>
        <v>0</v>
      </c>
      <c r="J285" s="89">
        <f t="shared" si="9"/>
        <v>1</v>
      </c>
    </row>
    <row r="286" spans="1:10" x14ac:dyDescent="0.25">
      <c r="A286" s="116" t="str">
        <f>IF(Results[[#This Row],[Life Expectancy]]=0,"0",Results[[#This Row],[Life Expectancy]])</f>
        <v/>
      </c>
      <c r="B286" s="89">
        <f>IF(DataCollect[[#This Row],[Back-Ups]]="No",1.5,0)</f>
        <v>0</v>
      </c>
      <c r="C286" s="89" cm="1">
        <f t="array" ref="C286">_xlfn.IFS(DataCollect[[#This Row],[Importance]]="0%-25%",0, DataCollect[[#This Row],[Importance]]="26%-50%",0.5, DataCollect[[#This Row],[Importance]]="51%-75%",0.75, DataCollect[[#This Row],[Importance]]="76%-100%",1, DataCollect[[#This Row],[Importance]]="",0)</f>
        <v>0</v>
      </c>
      <c r="D286" s="89">
        <f>IF(DataCollect[[#This Row],[Compliance]]="Yes",0.75,0)</f>
        <v>0</v>
      </c>
      <c r="E286" s="89">
        <f>IF(DataCollect[[#This Row],[Concerns]]="Yes",0.75,0)</f>
        <v>0</v>
      </c>
      <c r="F286" s="89">
        <f t="shared" si="8"/>
        <v>1</v>
      </c>
      <c r="G286" s="89" cm="1">
        <f t="array" ref="G286">_xlfn.IFS(ConProb[[#This Row],[Life Expect]]="0", 1.5, AND(ConProb[[#This Row],[Life Expect]]&lt;(LifeExpect[[#This Row],[NORMAL]]*(1/3)), ConProb[[#This Row],[Life Expect]]&gt;0), 0.75, ConProb[[#This Row],[Life Expect]]=(LifeExpect[[#This Row],[NORMAL]]*(1/3)), 0.75, ConProb[[#This Row],[Life Expect]]&gt;(LifeExpect[[#This Row],[NORMAL]]*(1/3)), 0)</f>
        <v>0</v>
      </c>
      <c r="H286" s="89" cm="1">
        <f t="array" ref="H286">_xlfn.IFS(DataCollect[[#This Row],[Capacity]]="Above",1, DataCollect[[#This Row],[Capacity]]="At",0.25, DataCollect[[#This Row],[Capacity]]="Below",0, DataCollect[[#This Row],[Capacity]]="",0)</f>
        <v>0</v>
      </c>
      <c r="I286" s="89">
        <f>IF(DataCollect[[#This Row],[Poor Reliability]]="Yes",1.5,0)</f>
        <v>0</v>
      </c>
      <c r="J286" s="89">
        <f t="shared" si="9"/>
        <v>1</v>
      </c>
    </row>
    <row r="287" spans="1:10" x14ac:dyDescent="0.25">
      <c r="A287" s="116" t="str">
        <f>IF(Results[[#This Row],[Life Expectancy]]=0,"0",Results[[#This Row],[Life Expectancy]])</f>
        <v/>
      </c>
      <c r="B287" s="89">
        <f>IF(DataCollect[[#This Row],[Back-Ups]]="No",1.5,0)</f>
        <v>0</v>
      </c>
      <c r="C287" s="89" cm="1">
        <f t="array" ref="C287">_xlfn.IFS(DataCollect[[#This Row],[Importance]]="0%-25%",0, DataCollect[[#This Row],[Importance]]="26%-50%",0.5, DataCollect[[#This Row],[Importance]]="51%-75%",0.75, DataCollect[[#This Row],[Importance]]="76%-100%",1, DataCollect[[#This Row],[Importance]]="",0)</f>
        <v>0</v>
      </c>
      <c r="D287" s="89">
        <f>IF(DataCollect[[#This Row],[Compliance]]="Yes",0.75,0)</f>
        <v>0</v>
      </c>
      <c r="E287" s="89">
        <f>IF(DataCollect[[#This Row],[Concerns]]="Yes",0.75,0)</f>
        <v>0</v>
      </c>
      <c r="F287" s="89">
        <f t="shared" si="8"/>
        <v>1</v>
      </c>
      <c r="G287" s="89" cm="1">
        <f t="array" ref="G287">_xlfn.IFS(ConProb[[#This Row],[Life Expect]]="0", 1.5, AND(ConProb[[#This Row],[Life Expect]]&lt;(LifeExpect[[#This Row],[NORMAL]]*(1/3)), ConProb[[#This Row],[Life Expect]]&gt;0), 0.75, ConProb[[#This Row],[Life Expect]]=(LifeExpect[[#This Row],[NORMAL]]*(1/3)), 0.75, ConProb[[#This Row],[Life Expect]]&gt;(LifeExpect[[#This Row],[NORMAL]]*(1/3)), 0)</f>
        <v>0</v>
      </c>
      <c r="H287" s="89" cm="1">
        <f t="array" ref="H287">_xlfn.IFS(DataCollect[[#This Row],[Capacity]]="Above",1, DataCollect[[#This Row],[Capacity]]="At",0.25, DataCollect[[#This Row],[Capacity]]="Below",0, DataCollect[[#This Row],[Capacity]]="",0)</f>
        <v>0</v>
      </c>
      <c r="I287" s="89">
        <f>IF(DataCollect[[#This Row],[Poor Reliability]]="Yes",1.5,0)</f>
        <v>0</v>
      </c>
      <c r="J287" s="89">
        <f t="shared" si="9"/>
        <v>1</v>
      </c>
    </row>
    <row r="288" spans="1:10" x14ac:dyDescent="0.25">
      <c r="A288" s="116" t="str">
        <f>IF(Results[[#This Row],[Life Expectancy]]=0,"0",Results[[#This Row],[Life Expectancy]])</f>
        <v/>
      </c>
      <c r="B288" s="89">
        <f>IF(DataCollect[[#This Row],[Back-Ups]]="No",1.5,0)</f>
        <v>0</v>
      </c>
      <c r="C288" s="89" cm="1">
        <f t="array" ref="C288">_xlfn.IFS(DataCollect[[#This Row],[Importance]]="0%-25%",0, DataCollect[[#This Row],[Importance]]="26%-50%",0.5, DataCollect[[#This Row],[Importance]]="51%-75%",0.75, DataCollect[[#This Row],[Importance]]="76%-100%",1, DataCollect[[#This Row],[Importance]]="",0)</f>
        <v>0</v>
      </c>
      <c r="D288" s="89">
        <f>IF(DataCollect[[#This Row],[Compliance]]="Yes",0.75,0)</f>
        <v>0</v>
      </c>
      <c r="E288" s="89">
        <f>IF(DataCollect[[#This Row],[Concerns]]="Yes",0.75,0)</f>
        <v>0</v>
      </c>
      <c r="F288" s="89">
        <f t="shared" si="8"/>
        <v>1</v>
      </c>
      <c r="G288" s="89" cm="1">
        <f t="array" ref="G288">_xlfn.IFS(ConProb[[#This Row],[Life Expect]]="0", 1.5, AND(ConProb[[#This Row],[Life Expect]]&lt;(LifeExpect[[#This Row],[NORMAL]]*(1/3)), ConProb[[#This Row],[Life Expect]]&gt;0), 0.75, ConProb[[#This Row],[Life Expect]]=(LifeExpect[[#This Row],[NORMAL]]*(1/3)), 0.75, ConProb[[#This Row],[Life Expect]]&gt;(LifeExpect[[#This Row],[NORMAL]]*(1/3)), 0)</f>
        <v>0</v>
      </c>
      <c r="H288" s="89" cm="1">
        <f t="array" ref="H288">_xlfn.IFS(DataCollect[[#This Row],[Capacity]]="Above",1, DataCollect[[#This Row],[Capacity]]="At",0.25, DataCollect[[#This Row],[Capacity]]="Below",0, DataCollect[[#This Row],[Capacity]]="",0)</f>
        <v>0</v>
      </c>
      <c r="I288" s="89">
        <f>IF(DataCollect[[#This Row],[Poor Reliability]]="Yes",1.5,0)</f>
        <v>0</v>
      </c>
      <c r="J288" s="89">
        <f t="shared" si="9"/>
        <v>1</v>
      </c>
    </row>
    <row r="289" spans="1:10" x14ac:dyDescent="0.25">
      <c r="A289" s="116" t="str">
        <f>IF(Results[[#This Row],[Life Expectancy]]=0,"0",Results[[#This Row],[Life Expectancy]])</f>
        <v/>
      </c>
      <c r="B289" s="89">
        <f>IF(DataCollect[[#This Row],[Back-Ups]]="No",1.5,0)</f>
        <v>0</v>
      </c>
      <c r="C289" s="89" cm="1">
        <f t="array" ref="C289">_xlfn.IFS(DataCollect[[#This Row],[Importance]]="0%-25%",0, DataCollect[[#This Row],[Importance]]="26%-50%",0.5, DataCollect[[#This Row],[Importance]]="51%-75%",0.75, DataCollect[[#This Row],[Importance]]="76%-100%",1, DataCollect[[#This Row],[Importance]]="",0)</f>
        <v>0</v>
      </c>
      <c r="D289" s="89">
        <f>IF(DataCollect[[#This Row],[Compliance]]="Yes",0.75,0)</f>
        <v>0</v>
      </c>
      <c r="E289" s="89">
        <f>IF(DataCollect[[#This Row],[Concerns]]="Yes",0.75,0)</f>
        <v>0</v>
      </c>
      <c r="F289" s="89">
        <f t="shared" si="8"/>
        <v>1</v>
      </c>
      <c r="G289" s="89" cm="1">
        <f t="array" ref="G289">_xlfn.IFS(ConProb[[#This Row],[Life Expect]]="0", 1.5, AND(ConProb[[#This Row],[Life Expect]]&lt;(LifeExpect[[#This Row],[NORMAL]]*(1/3)), ConProb[[#This Row],[Life Expect]]&gt;0), 0.75, ConProb[[#This Row],[Life Expect]]=(LifeExpect[[#This Row],[NORMAL]]*(1/3)), 0.75, ConProb[[#This Row],[Life Expect]]&gt;(LifeExpect[[#This Row],[NORMAL]]*(1/3)), 0)</f>
        <v>0</v>
      </c>
      <c r="H289" s="89" cm="1">
        <f t="array" ref="H289">_xlfn.IFS(DataCollect[[#This Row],[Capacity]]="Above",1, DataCollect[[#This Row],[Capacity]]="At",0.25, DataCollect[[#This Row],[Capacity]]="Below",0, DataCollect[[#This Row],[Capacity]]="",0)</f>
        <v>0</v>
      </c>
      <c r="I289" s="89">
        <f>IF(DataCollect[[#This Row],[Poor Reliability]]="Yes",1.5,0)</f>
        <v>0</v>
      </c>
      <c r="J289" s="89">
        <f t="shared" si="9"/>
        <v>1</v>
      </c>
    </row>
    <row r="290" spans="1:10" x14ac:dyDescent="0.25">
      <c r="A290" s="116" t="str">
        <f>IF(Results[[#This Row],[Life Expectancy]]=0,"0",Results[[#This Row],[Life Expectancy]])</f>
        <v/>
      </c>
      <c r="B290" s="89">
        <f>IF(DataCollect[[#This Row],[Back-Ups]]="No",1.5,0)</f>
        <v>0</v>
      </c>
      <c r="C290" s="89" cm="1">
        <f t="array" ref="C290">_xlfn.IFS(DataCollect[[#This Row],[Importance]]="0%-25%",0, DataCollect[[#This Row],[Importance]]="26%-50%",0.5, DataCollect[[#This Row],[Importance]]="51%-75%",0.75, DataCollect[[#This Row],[Importance]]="76%-100%",1, DataCollect[[#This Row],[Importance]]="",0)</f>
        <v>0</v>
      </c>
      <c r="D290" s="89">
        <f>IF(DataCollect[[#This Row],[Compliance]]="Yes",0.75,0)</f>
        <v>0</v>
      </c>
      <c r="E290" s="89">
        <f>IF(DataCollect[[#This Row],[Concerns]]="Yes",0.75,0)</f>
        <v>0</v>
      </c>
      <c r="F290" s="89">
        <f t="shared" si="8"/>
        <v>1</v>
      </c>
      <c r="G290" s="89" cm="1">
        <f t="array" ref="G290">_xlfn.IFS(ConProb[[#This Row],[Life Expect]]="0", 1.5, AND(ConProb[[#This Row],[Life Expect]]&lt;(LifeExpect[[#This Row],[NORMAL]]*(1/3)), ConProb[[#This Row],[Life Expect]]&gt;0), 0.75, ConProb[[#This Row],[Life Expect]]=(LifeExpect[[#This Row],[NORMAL]]*(1/3)), 0.75, ConProb[[#This Row],[Life Expect]]&gt;(LifeExpect[[#This Row],[NORMAL]]*(1/3)), 0)</f>
        <v>0</v>
      </c>
      <c r="H290" s="89" cm="1">
        <f t="array" ref="H290">_xlfn.IFS(DataCollect[[#This Row],[Capacity]]="Above",1, DataCollect[[#This Row],[Capacity]]="At",0.25, DataCollect[[#This Row],[Capacity]]="Below",0, DataCollect[[#This Row],[Capacity]]="",0)</f>
        <v>0</v>
      </c>
      <c r="I290" s="89">
        <f>IF(DataCollect[[#This Row],[Poor Reliability]]="Yes",1.5,0)</f>
        <v>0</v>
      </c>
      <c r="J290" s="89">
        <f t="shared" si="9"/>
        <v>1</v>
      </c>
    </row>
    <row r="291" spans="1:10" x14ac:dyDescent="0.25">
      <c r="A291" s="116" t="str">
        <f>IF(Results[[#This Row],[Life Expectancy]]=0,"0",Results[[#This Row],[Life Expectancy]])</f>
        <v/>
      </c>
      <c r="B291" s="89">
        <f>IF(DataCollect[[#This Row],[Back-Ups]]="No",1.5,0)</f>
        <v>0</v>
      </c>
      <c r="C291" s="89" cm="1">
        <f t="array" ref="C291">_xlfn.IFS(DataCollect[[#This Row],[Importance]]="0%-25%",0, DataCollect[[#This Row],[Importance]]="26%-50%",0.5, DataCollect[[#This Row],[Importance]]="51%-75%",0.75, DataCollect[[#This Row],[Importance]]="76%-100%",1, DataCollect[[#This Row],[Importance]]="",0)</f>
        <v>0</v>
      </c>
      <c r="D291" s="89">
        <f>IF(DataCollect[[#This Row],[Compliance]]="Yes",0.75,0)</f>
        <v>0</v>
      </c>
      <c r="E291" s="89">
        <f>IF(DataCollect[[#This Row],[Concerns]]="Yes",0.75,0)</f>
        <v>0</v>
      </c>
      <c r="F291" s="89">
        <f t="shared" si="8"/>
        <v>1</v>
      </c>
      <c r="G291" s="89" cm="1">
        <f t="array" ref="G291">_xlfn.IFS(ConProb[[#This Row],[Life Expect]]="0", 1.5, AND(ConProb[[#This Row],[Life Expect]]&lt;(LifeExpect[[#This Row],[NORMAL]]*(1/3)), ConProb[[#This Row],[Life Expect]]&gt;0), 0.75, ConProb[[#This Row],[Life Expect]]=(LifeExpect[[#This Row],[NORMAL]]*(1/3)), 0.75, ConProb[[#This Row],[Life Expect]]&gt;(LifeExpect[[#This Row],[NORMAL]]*(1/3)), 0)</f>
        <v>0</v>
      </c>
      <c r="H291" s="89" cm="1">
        <f t="array" ref="H291">_xlfn.IFS(DataCollect[[#This Row],[Capacity]]="Above",1, DataCollect[[#This Row],[Capacity]]="At",0.25, DataCollect[[#This Row],[Capacity]]="Below",0, DataCollect[[#This Row],[Capacity]]="",0)</f>
        <v>0</v>
      </c>
      <c r="I291" s="89">
        <f>IF(DataCollect[[#This Row],[Poor Reliability]]="Yes",1.5,0)</f>
        <v>0</v>
      </c>
      <c r="J291" s="89">
        <f t="shared" si="9"/>
        <v>1</v>
      </c>
    </row>
    <row r="292" spans="1:10" x14ac:dyDescent="0.25">
      <c r="A292" s="116" t="str">
        <f>IF(Results[[#This Row],[Life Expectancy]]=0,"0",Results[[#This Row],[Life Expectancy]])</f>
        <v/>
      </c>
      <c r="B292" s="89">
        <f>IF(DataCollect[[#This Row],[Back-Ups]]="No",1.5,0)</f>
        <v>0</v>
      </c>
      <c r="C292" s="89" cm="1">
        <f t="array" ref="C292">_xlfn.IFS(DataCollect[[#This Row],[Importance]]="0%-25%",0, DataCollect[[#This Row],[Importance]]="26%-50%",0.5, DataCollect[[#This Row],[Importance]]="51%-75%",0.75, DataCollect[[#This Row],[Importance]]="76%-100%",1, DataCollect[[#This Row],[Importance]]="",0)</f>
        <v>0</v>
      </c>
      <c r="D292" s="89">
        <f>IF(DataCollect[[#This Row],[Compliance]]="Yes",0.75,0)</f>
        <v>0</v>
      </c>
      <c r="E292" s="89">
        <f>IF(DataCollect[[#This Row],[Concerns]]="Yes",0.75,0)</f>
        <v>0</v>
      </c>
      <c r="F292" s="89">
        <f t="shared" si="8"/>
        <v>1</v>
      </c>
      <c r="G292" s="89" cm="1">
        <f t="array" ref="G292">_xlfn.IFS(ConProb[[#This Row],[Life Expect]]="0", 1.5, AND(ConProb[[#This Row],[Life Expect]]&lt;(LifeExpect[[#This Row],[NORMAL]]*(1/3)), ConProb[[#This Row],[Life Expect]]&gt;0), 0.75, ConProb[[#This Row],[Life Expect]]=(LifeExpect[[#This Row],[NORMAL]]*(1/3)), 0.75, ConProb[[#This Row],[Life Expect]]&gt;(LifeExpect[[#This Row],[NORMAL]]*(1/3)), 0)</f>
        <v>0</v>
      </c>
      <c r="H292" s="89" cm="1">
        <f t="array" ref="H292">_xlfn.IFS(DataCollect[[#This Row],[Capacity]]="Above",1, DataCollect[[#This Row],[Capacity]]="At",0.25, DataCollect[[#This Row],[Capacity]]="Below",0, DataCollect[[#This Row],[Capacity]]="",0)</f>
        <v>0</v>
      </c>
      <c r="I292" s="89">
        <f>IF(DataCollect[[#This Row],[Poor Reliability]]="Yes",1.5,0)</f>
        <v>0</v>
      </c>
      <c r="J292" s="89">
        <f t="shared" si="9"/>
        <v>1</v>
      </c>
    </row>
    <row r="293" spans="1:10" x14ac:dyDescent="0.25">
      <c r="A293" s="116" t="str">
        <f>IF(Results[[#This Row],[Life Expectancy]]=0,"0",Results[[#This Row],[Life Expectancy]])</f>
        <v/>
      </c>
      <c r="B293" s="89">
        <f>IF(DataCollect[[#This Row],[Back-Ups]]="No",1.5,0)</f>
        <v>0</v>
      </c>
      <c r="C293" s="89" cm="1">
        <f t="array" ref="C293">_xlfn.IFS(DataCollect[[#This Row],[Importance]]="0%-25%",0, DataCollect[[#This Row],[Importance]]="26%-50%",0.5, DataCollect[[#This Row],[Importance]]="51%-75%",0.75, DataCollect[[#This Row],[Importance]]="76%-100%",1, DataCollect[[#This Row],[Importance]]="",0)</f>
        <v>0</v>
      </c>
      <c r="D293" s="89">
        <f>IF(DataCollect[[#This Row],[Compliance]]="Yes",0.75,0)</f>
        <v>0</v>
      </c>
      <c r="E293" s="89">
        <f>IF(DataCollect[[#This Row],[Concerns]]="Yes",0.75,0)</f>
        <v>0</v>
      </c>
      <c r="F293" s="89">
        <f t="shared" si="8"/>
        <v>1</v>
      </c>
      <c r="G293" s="89" cm="1">
        <f t="array" ref="G293">_xlfn.IFS(ConProb[[#This Row],[Life Expect]]="0", 1.5, AND(ConProb[[#This Row],[Life Expect]]&lt;(LifeExpect[[#This Row],[NORMAL]]*(1/3)), ConProb[[#This Row],[Life Expect]]&gt;0), 0.75, ConProb[[#This Row],[Life Expect]]=(LifeExpect[[#This Row],[NORMAL]]*(1/3)), 0.75, ConProb[[#This Row],[Life Expect]]&gt;(LifeExpect[[#This Row],[NORMAL]]*(1/3)), 0)</f>
        <v>0</v>
      </c>
      <c r="H293" s="89" cm="1">
        <f t="array" ref="H293">_xlfn.IFS(DataCollect[[#This Row],[Capacity]]="Above",1, DataCollect[[#This Row],[Capacity]]="At",0.25, DataCollect[[#This Row],[Capacity]]="Below",0, DataCollect[[#This Row],[Capacity]]="",0)</f>
        <v>0</v>
      </c>
      <c r="I293" s="89">
        <f>IF(DataCollect[[#This Row],[Poor Reliability]]="Yes",1.5,0)</f>
        <v>0</v>
      </c>
      <c r="J293" s="89">
        <f t="shared" si="9"/>
        <v>1</v>
      </c>
    </row>
    <row r="294" spans="1:10" x14ac:dyDescent="0.25">
      <c r="A294" s="116" t="str">
        <f>IF(Results[[#This Row],[Life Expectancy]]=0,"0",Results[[#This Row],[Life Expectancy]])</f>
        <v/>
      </c>
      <c r="B294" s="89">
        <f>IF(DataCollect[[#This Row],[Back-Ups]]="No",1.5,0)</f>
        <v>0</v>
      </c>
      <c r="C294" s="89" cm="1">
        <f t="array" ref="C294">_xlfn.IFS(DataCollect[[#This Row],[Importance]]="0%-25%",0, DataCollect[[#This Row],[Importance]]="26%-50%",0.5, DataCollect[[#This Row],[Importance]]="51%-75%",0.75, DataCollect[[#This Row],[Importance]]="76%-100%",1, DataCollect[[#This Row],[Importance]]="",0)</f>
        <v>0</v>
      </c>
      <c r="D294" s="89">
        <f>IF(DataCollect[[#This Row],[Compliance]]="Yes",0.75,0)</f>
        <v>0</v>
      </c>
      <c r="E294" s="89">
        <f>IF(DataCollect[[#This Row],[Concerns]]="Yes",0.75,0)</f>
        <v>0</v>
      </c>
      <c r="F294" s="89">
        <f t="shared" si="8"/>
        <v>1</v>
      </c>
      <c r="G294" s="89" cm="1">
        <f t="array" ref="G294">_xlfn.IFS(ConProb[[#This Row],[Life Expect]]="0", 1.5, AND(ConProb[[#This Row],[Life Expect]]&lt;(LifeExpect[[#This Row],[NORMAL]]*(1/3)), ConProb[[#This Row],[Life Expect]]&gt;0), 0.75, ConProb[[#This Row],[Life Expect]]=(LifeExpect[[#This Row],[NORMAL]]*(1/3)), 0.75, ConProb[[#This Row],[Life Expect]]&gt;(LifeExpect[[#This Row],[NORMAL]]*(1/3)), 0)</f>
        <v>0</v>
      </c>
      <c r="H294" s="89" cm="1">
        <f t="array" ref="H294">_xlfn.IFS(DataCollect[[#This Row],[Capacity]]="Above",1, DataCollect[[#This Row],[Capacity]]="At",0.25, DataCollect[[#This Row],[Capacity]]="Below",0, DataCollect[[#This Row],[Capacity]]="",0)</f>
        <v>0</v>
      </c>
      <c r="I294" s="89">
        <f>IF(DataCollect[[#This Row],[Poor Reliability]]="Yes",1.5,0)</f>
        <v>0</v>
      </c>
      <c r="J294" s="89">
        <f t="shared" si="9"/>
        <v>1</v>
      </c>
    </row>
    <row r="295" spans="1:10" x14ac:dyDescent="0.25">
      <c r="A295" s="116" t="str">
        <f>IF(Results[[#This Row],[Life Expectancy]]=0,"0",Results[[#This Row],[Life Expectancy]])</f>
        <v/>
      </c>
      <c r="B295" s="89">
        <f>IF(DataCollect[[#This Row],[Back-Ups]]="No",1.5,0)</f>
        <v>0</v>
      </c>
      <c r="C295" s="89" cm="1">
        <f t="array" ref="C295">_xlfn.IFS(DataCollect[[#This Row],[Importance]]="0%-25%",0, DataCollect[[#This Row],[Importance]]="26%-50%",0.5, DataCollect[[#This Row],[Importance]]="51%-75%",0.75, DataCollect[[#This Row],[Importance]]="76%-100%",1, DataCollect[[#This Row],[Importance]]="",0)</f>
        <v>0</v>
      </c>
      <c r="D295" s="89">
        <f>IF(DataCollect[[#This Row],[Compliance]]="Yes",0.75,0)</f>
        <v>0</v>
      </c>
      <c r="E295" s="89">
        <f>IF(DataCollect[[#This Row],[Concerns]]="Yes",0.75,0)</f>
        <v>0</v>
      </c>
      <c r="F295" s="89">
        <f t="shared" si="8"/>
        <v>1</v>
      </c>
      <c r="G295" s="89" cm="1">
        <f t="array" ref="G295">_xlfn.IFS(ConProb[[#This Row],[Life Expect]]="0", 1.5, AND(ConProb[[#This Row],[Life Expect]]&lt;(LifeExpect[[#This Row],[NORMAL]]*(1/3)), ConProb[[#This Row],[Life Expect]]&gt;0), 0.75, ConProb[[#This Row],[Life Expect]]=(LifeExpect[[#This Row],[NORMAL]]*(1/3)), 0.75, ConProb[[#This Row],[Life Expect]]&gt;(LifeExpect[[#This Row],[NORMAL]]*(1/3)), 0)</f>
        <v>0</v>
      </c>
      <c r="H295" s="89" cm="1">
        <f t="array" ref="H295">_xlfn.IFS(DataCollect[[#This Row],[Capacity]]="Above",1, DataCollect[[#This Row],[Capacity]]="At",0.25, DataCollect[[#This Row],[Capacity]]="Below",0, DataCollect[[#This Row],[Capacity]]="",0)</f>
        <v>0</v>
      </c>
      <c r="I295" s="89">
        <f>IF(DataCollect[[#This Row],[Poor Reliability]]="Yes",1.5,0)</f>
        <v>0</v>
      </c>
      <c r="J295" s="89">
        <f t="shared" si="9"/>
        <v>1</v>
      </c>
    </row>
    <row r="296" spans="1:10" x14ac:dyDescent="0.25">
      <c r="A296" s="116" t="str">
        <f>IF(Results[[#This Row],[Life Expectancy]]=0,"0",Results[[#This Row],[Life Expectancy]])</f>
        <v/>
      </c>
      <c r="B296" s="89">
        <f>IF(DataCollect[[#This Row],[Back-Ups]]="No",1.5,0)</f>
        <v>0</v>
      </c>
      <c r="C296" s="89" cm="1">
        <f t="array" ref="C296">_xlfn.IFS(DataCollect[[#This Row],[Importance]]="0%-25%",0, DataCollect[[#This Row],[Importance]]="26%-50%",0.5, DataCollect[[#This Row],[Importance]]="51%-75%",0.75, DataCollect[[#This Row],[Importance]]="76%-100%",1, DataCollect[[#This Row],[Importance]]="",0)</f>
        <v>0</v>
      </c>
      <c r="D296" s="89">
        <f>IF(DataCollect[[#This Row],[Compliance]]="Yes",0.75,0)</f>
        <v>0</v>
      </c>
      <c r="E296" s="89">
        <f>IF(DataCollect[[#This Row],[Concerns]]="Yes",0.75,0)</f>
        <v>0</v>
      </c>
      <c r="F296" s="89">
        <f t="shared" si="8"/>
        <v>1</v>
      </c>
      <c r="G296" s="89" cm="1">
        <f t="array" ref="G296">_xlfn.IFS(ConProb[[#This Row],[Life Expect]]="0", 1.5, AND(ConProb[[#This Row],[Life Expect]]&lt;(LifeExpect[[#This Row],[NORMAL]]*(1/3)), ConProb[[#This Row],[Life Expect]]&gt;0), 0.75, ConProb[[#This Row],[Life Expect]]=(LifeExpect[[#This Row],[NORMAL]]*(1/3)), 0.75, ConProb[[#This Row],[Life Expect]]&gt;(LifeExpect[[#This Row],[NORMAL]]*(1/3)), 0)</f>
        <v>0</v>
      </c>
      <c r="H296" s="89" cm="1">
        <f t="array" ref="H296">_xlfn.IFS(DataCollect[[#This Row],[Capacity]]="Above",1, DataCollect[[#This Row],[Capacity]]="At",0.25, DataCollect[[#This Row],[Capacity]]="Below",0, DataCollect[[#This Row],[Capacity]]="",0)</f>
        <v>0</v>
      </c>
      <c r="I296" s="89">
        <f>IF(DataCollect[[#This Row],[Poor Reliability]]="Yes",1.5,0)</f>
        <v>0</v>
      </c>
      <c r="J296" s="89">
        <f t="shared" si="9"/>
        <v>1</v>
      </c>
    </row>
    <row r="297" spans="1:10" x14ac:dyDescent="0.25">
      <c r="A297" s="116" t="str">
        <f>IF(Results[[#This Row],[Life Expectancy]]=0,"0",Results[[#This Row],[Life Expectancy]])</f>
        <v/>
      </c>
      <c r="B297" s="89">
        <f>IF(DataCollect[[#This Row],[Back-Ups]]="No",1.5,0)</f>
        <v>0</v>
      </c>
      <c r="C297" s="89" cm="1">
        <f t="array" ref="C297">_xlfn.IFS(DataCollect[[#This Row],[Importance]]="0%-25%",0, DataCollect[[#This Row],[Importance]]="26%-50%",0.5, DataCollect[[#This Row],[Importance]]="51%-75%",0.75, DataCollect[[#This Row],[Importance]]="76%-100%",1, DataCollect[[#This Row],[Importance]]="",0)</f>
        <v>0</v>
      </c>
      <c r="D297" s="89">
        <f>IF(DataCollect[[#This Row],[Compliance]]="Yes",0.75,0)</f>
        <v>0</v>
      </c>
      <c r="E297" s="89">
        <f>IF(DataCollect[[#This Row],[Concerns]]="Yes",0.75,0)</f>
        <v>0</v>
      </c>
      <c r="F297" s="89">
        <f t="shared" si="8"/>
        <v>1</v>
      </c>
      <c r="G297" s="89" cm="1">
        <f t="array" ref="G297">_xlfn.IFS(ConProb[[#This Row],[Life Expect]]="0", 1.5, AND(ConProb[[#This Row],[Life Expect]]&lt;(LifeExpect[[#This Row],[NORMAL]]*(1/3)), ConProb[[#This Row],[Life Expect]]&gt;0), 0.75, ConProb[[#This Row],[Life Expect]]=(LifeExpect[[#This Row],[NORMAL]]*(1/3)), 0.75, ConProb[[#This Row],[Life Expect]]&gt;(LifeExpect[[#This Row],[NORMAL]]*(1/3)), 0)</f>
        <v>0</v>
      </c>
      <c r="H297" s="89" cm="1">
        <f t="array" ref="H297">_xlfn.IFS(DataCollect[[#This Row],[Capacity]]="Above",1, DataCollect[[#This Row],[Capacity]]="At",0.25, DataCollect[[#This Row],[Capacity]]="Below",0, DataCollect[[#This Row],[Capacity]]="",0)</f>
        <v>0</v>
      </c>
      <c r="I297" s="89">
        <f>IF(DataCollect[[#This Row],[Poor Reliability]]="Yes",1.5,0)</f>
        <v>0</v>
      </c>
      <c r="J297" s="89">
        <f t="shared" si="9"/>
        <v>1</v>
      </c>
    </row>
    <row r="298" spans="1:10" x14ac:dyDescent="0.25">
      <c r="A298" s="116" t="str">
        <f>IF(Results[[#This Row],[Life Expectancy]]=0,"0",Results[[#This Row],[Life Expectancy]])</f>
        <v/>
      </c>
      <c r="B298" s="89">
        <f>IF(DataCollect[[#This Row],[Back-Ups]]="No",1.5,0)</f>
        <v>0</v>
      </c>
      <c r="C298" s="89" cm="1">
        <f t="array" ref="C298">_xlfn.IFS(DataCollect[[#This Row],[Importance]]="0%-25%",0, DataCollect[[#This Row],[Importance]]="26%-50%",0.5, DataCollect[[#This Row],[Importance]]="51%-75%",0.75, DataCollect[[#This Row],[Importance]]="76%-100%",1, DataCollect[[#This Row],[Importance]]="",0)</f>
        <v>0</v>
      </c>
      <c r="D298" s="89">
        <f>IF(DataCollect[[#This Row],[Compliance]]="Yes",0.75,0)</f>
        <v>0</v>
      </c>
      <c r="E298" s="89">
        <f>IF(DataCollect[[#This Row],[Concerns]]="Yes",0.75,0)</f>
        <v>0</v>
      </c>
      <c r="F298" s="89">
        <f t="shared" si="8"/>
        <v>1</v>
      </c>
      <c r="G298" s="89" cm="1">
        <f t="array" ref="G298">_xlfn.IFS(ConProb[[#This Row],[Life Expect]]="0", 1.5, AND(ConProb[[#This Row],[Life Expect]]&lt;(LifeExpect[[#This Row],[NORMAL]]*(1/3)), ConProb[[#This Row],[Life Expect]]&gt;0), 0.75, ConProb[[#This Row],[Life Expect]]=(LifeExpect[[#This Row],[NORMAL]]*(1/3)), 0.75, ConProb[[#This Row],[Life Expect]]&gt;(LifeExpect[[#This Row],[NORMAL]]*(1/3)), 0)</f>
        <v>0</v>
      </c>
      <c r="H298" s="89" cm="1">
        <f t="array" ref="H298">_xlfn.IFS(DataCollect[[#This Row],[Capacity]]="Above",1, DataCollect[[#This Row],[Capacity]]="At",0.25, DataCollect[[#This Row],[Capacity]]="Below",0, DataCollect[[#This Row],[Capacity]]="",0)</f>
        <v>0</v>
      </c>
      <c r="I298" s="89">
        <f>IF(DataCollect[[#This Row],[Poor Reliability]]="Yes",1.5,0)</f>
        <v>0</v>
      </c>
      <c r="J298" s="89">
        <f t="shared" si="9"/>
        <v>1</v>
      </c>
    </row>
    <row r="299" spans="1:10" x14ac:dyDescent="0.25">
      <c r="A299" s="116" t="str">
        <f>IF(Results[[#This Row],[Life Expectancy]]=0,"0",Results[[#This Row],[Life Expectancy]])</f>
        <v/>
      </c>
      <c r="B299" s="89">
        <f>IF(DataCollect[[#This Row],[Back-Ups]]="No",1.5,0)</f>
        <v>0</v>
      </c>
      <c r="C299" s="89" cm="1">
        <f t="array" ref="C299">_xlfn.IFS(DataCollect[[#This Row],[Importance]]="0%-25%",0, DataCollect[[#This Row],[Importance]]="26%-50%",0.5, DataCollect[[#This Row],[Importance]]="51%-75%",0.75, DataCollect[[#This Row],[Importance]]="76%-100%",1, DataCollect[[#This Row],[Importance]]="",0)</f>
        <v>0</v>
      </c>
      <c r="D299" s="89">
        <f>IF(DataCollect[[#This Row],[Compliance]]="Yes",0.75,0)</f>
        <v>0</v>
      </c>
      <c r="E299" s="89">
        <f>IF(DataCollect[[#This Row],[Concerns]]="Yes",0.75,0)</f>
        <v>0</v>
      </c>
      <c r="F299" s="89">
        <f t="shared" si="8"/>
        <v>1</v>
      </c>
      <c r="G299" s="89" cm="1">
        <f t="array" ref="G299">_xlfn.IFS(ConProb[[#This Row],[Life Expect]]="0", 1.5, AND(ConProb[[#This Row],[Life Expect]]&lt;(LifeExpect[[#This Row],[NORMAL]]*(1/3)), ConProb[[#This Row],[Life Expect]]&gt;0), 0.75, ConProb[[#This Row],[Life Expect]]=(LifeExpect[[#This Row],[NORMAL]]*(1/3)), 0.75, ConProb[[#This Row],[Life Expect]]&gt;(LifeExpect[[#This Row],[NORMAL]]*(1/3)), 0)</f>
        <v>0</v>
      </c>
      <c r="H299" s="89" cm="1">
        <f t="array" ref="H299">_xlfn.IFS(DataCollect[[#This Row],[Capacity]]="Above",1, DataCollect[[#This Row],[Capacity]]="At",0.25, DataCollect[[#This Row],[Capacity]]="Below",0, DataCollect[[#This Row],[Capacity]]="",0)</f>
        <v>0</v>
      </c>
      <c r="I299" s="89">
        <f>IF(DataCollect[[#This Row],[Poor Reliability]]="Yes",1.5,0)</f>
        <v>0</v>
      </c>
      <c r="J299" s="89">
        <f t="shared" si="9"/>
        <v>1</v>
      </c>
    </row>
    <row r="300" spans="1:10" x14ac:dyDescent="0.25">
      <c r="A300" s="116" t="str">
        <f>IF(Results[[#This Row],[Life Expectancy]]=0,"0",Results[[#This Row],[Life Expectancy]])</f>
        <v/>
      </c>
      <c r="B300" s="89">
        <f>IF(DataCollect[[#This Row],[Back-Ups]]="No",1.5,0)</f>
        <v>0</v>
      </c>
      <c r="C300" s="89" cm="1">
        <f t="array" ref="C300">_xlfn.IFS(DataCollect[[#This Row],[Importance]]="0%-25%",0, DataCollect[[#This Row],[Importance]]="26%-50%",0.5, DataCollect[[#This Row],[Importance]]="51%-75%",0.75, DataCollect[[#This Row],[Importance]]="76%-100%",1, DataCollect[[#This Row],[Importance]]="",0)</f>
        <v>0</v>
      </c>
      <c r="D300" s="89">
        <f>IF(DataCollect[[#This Row],[Compliance]]="Yes",0.75,0)</f>
        <v>0</v>
      </c>
      <c r="E300" s="89">
        <f>IF(DataCollect[[#This Row],[Concerns]]="Yes",0.75,0)</f>
        <v>0</v>
      </c>
      <c r="F300" s="89">
        <f t="shared" si="8"/>
        <v>1</v>
      </c>
      <c r="G300" s="89" cm="1">
        <f t="array" ref="G300">_xlfn.IFS(ConProb[[#This Row],[Life Expect]]="0", 1.5, AND(ConProb[[#This Row],[Life Expect]]&lt;(LifeExpect[[#This Row],[NORMAL]]*(1/3)), ConProb[[#This Row],[Life Expect]]&gt;0), 0.75, ConProb[[#This Row],[Life Expect]]=(LifeExpect[[#This Row],[NORMAL]]*(1/3)), 0.75, ConProb[[#This Row],[Life Expect]]&gt;(LifeExpect[[#This Row],[NORMAL]]*(1/3)), 0)</f>
        <v>0</v>
      </c>
      <c r="H300" s="89" cm="1">
        <f t="array" ref="H300">_xlfn.IFS(DataCollect[[#This Row],[Capacity]]="Above",1, DataCollect[[#This Row],[Capacity]]="At",0.25, DataCollect[[#This Row],[Capacity]]="Below",0, DataCollect[[#This Row],[Capacity]]="",0)</f>
        <v>0</v>
      </c>
      <c r="I300" s="89">
        <f>IF(DataCollect[[#This Row],[Poor Reliability]]="Yes",1.5,0)</f>
        <v>0</v>
      </c>
      <c r="J300" s="89">
        <f t="shared" si="9"/>
        <v>1</v>
      </c>
    </row>
    <row r="301" spans="1:10" x14ac:dyDescent="0.25">
      <c r="A301" s="116" t="str">
        <f>IF(Results[[#This Row],[Life Expectancy]]=0,"0",Results[[#This Row],[Life Expectancy]])</f>
        <v/>
      </c>
      <c r="B301" s="89">
        <f>IF(DataCollect[[#This Row],[Back-Ups]]="No",1.5,0)</f>
        <v>0</v>
      </c>
      <c r="C301" s="89" cm="1">
        <f t="array" ref="C301">_xlfn.IFS(DataCollect[[#This Row],[Importance]]="0%-25%",0, DataCollect[[#This Row],[Importance]]="26%-50%",0.5, DataCollect[[#This Row],[Importance]]="51%-75%",0.75, DataCollect[[#This Row],[Importance]]="76%-100%",1, DataCollect[[#This Row],[Importance]]="",0)</f>
        <v>0</v>
      </c>
      <c r="D301" s="89">
        <f>IF(DataCollect[[#This Row],[Compliance]]="Yes",0.75,0)</f>
        <v>0</v>
      </c>
      <c r="E301" s="89">
        <f>IF(DataCollect[[#This Row],[Concerns]]="Yes",0.75,0)</f>
        <v>0</v>
      </c>
      <c r="F301" s="89">
        <f t="shared" si="8"/>
        <v>1</v>
      </c>
      <c r="G301" s="89" cm="1">
        <f t="array" ref="G301">_xlfn.IFS(ConProb[[#This Row],[Life Expect]]="0", 1.5, AND(ConProb[[#This Row],[Life Expect]]&lt;(LifeExpect[[#This Row],[NORMAL]]*(1/3)), ConProb[[#This Row],[Life Expect]]&gt;0), 0.75, ConProb[[#This Row],[Life Expect]]=(LifeExpect[[#This Row],[NORMAL]]*(1/3)), 0.75, ConProb[[#This Row],[Life Expect]]&gt;(LifeExpect[[#This Row],[NORMAL]]*(1/3)), 0)</f>
        <v>0</v>
      </c>
      <c r="H301" s="89" cm="1">
        <f t="array" ref="H301">_xlfn.IFS(DataCollect[[#This Row],[Capacity]]="Above",1, DataCollect[[#This Row],[Capacity]]="At",0.25, DataCollect[[#This Row],[Capacity]]="Below",0, DataCollect[[#This Row],[Capacity]]="",0)</f>
        <v>0</v>
      </c>
      <c r="I301" s="89">
        <f>IF(DataCollect[[#This Row],[Poor Reliability]]="Yes",1.5,0)</f>
        <v>0</v>
      </c>
      <c r="J301" s="89">
        <f t="shared" si="9"/>
        <v>1</v>
      </c>
    </row>
    <row r="302" spans="1:10" x14ac:dyDescent="0.25">
      <c r="A302" s="116" t="str">
        <f>IF(Results[[#This Row],[Life Expectancy]]=0,"0",Results[[#This Row],[Life Expectancy]])</f>
        <v/>
      </c>
      <c r="B302" s="89">
        <f>IF(DataCollect[[#This Row],[Back-Ups]]="No",1.5,0)</f>
        <v>0</v>
      </c>
      <c r="C302" s="89" cm="1">
        <f t="array" ref="C302">_xlfn.IFS(DataCollect[[#This Row],[Importance]]="0%-25%",0, DataCollect[[#This Row],[Importance]]="26%-50%",0.5, DataCollect[[#This Row],[Importance]]="51%-75%",0.75, DataCollect[[#This Row],[Importance]]="76%-100%",1, DataCollect[[#This Row],[Importance]]="",0)</f>
        <v>0</v>
      </c>
      <c r="D302" s="89">
        <f>IF(DataCollect[[#This Row],[Compliance]]="Yes",0.75,0)</f>
        <v>0</v>
      </c>
      <c r="E302" s="89">
        <f>IF(DataCollect[[#This Row],[Concerns]]="Yes",0.75,0)</f>
        <v>0</v>
      </c>
      <c r="F302" s="89">
        <f t="shared" si="8"/>
        <v>1</v>
      </c>
      <c r="G302" s="89" cm="1">
        <f t="array" ref="G302">_xlfn.IFS(ConProb[[#This Row],[Life Expect]]="0", 1.5, AND(ConProb[[#This Row],[Life Expect]]&lt;(LifeExpect[[#This Row],[NORMAL]]*(1/3)), ConProb[[#This Row],[Life Expect]]&gt;0), 0.75, ConProb[[#This Row],[Life Expect]]=(LifeExpect[[#This Row],[NORMAL]]*(1/3)), 0.75, ConProb[[#This Row],[Life Expect]]&gt;(LifeExpect[[#This Row],[NORMAL]]*(1/3)), 0)</f>
        <v>0</v>
      </c>
      <c r="H302" s="89" cm="1">
        <f t="array" ref="H302">_xlfn.IFS(DataCollect[[#This Row],[Capacity]]="Above",1, DataCollect[[#This Row],[Capacity]]="At",0.25, DataCollect[[#This Row],[Capacity]]="Below",0, DataCollect[[#This Row],[Capacity]]="",0)</f>
        <v>0</v>
      </c>
      <c r="I302" s="89">
        <f>IF(DataCollect[[#This Row],[Poor Reliability]]="Yes",1.5,0)</f>
        <v>0</v>
      </c>
      <c r="J302" s="89">
        <f t="shared" si="9"/>
        <v>1</v>
      </c>
    </row>
    <row r="303" spans="1:10" x14ac:dyDescent="0.25">
      <c r="A303" s="116" t="str">
        <f>IF(Results[[#This Row],[Life Expectancy]]=0,"0",Results[[#This Row],[Life Expectancy]])</f>
        <v/>
      </c>
      <c r="B303" s="89">
        <f>IF(DataCollect[[#This Row],[Back-Ups]]="No",1.5,0)</f>
        <v>0</v>
      </c>
      <c r="C303" s="89" cm="1">
        <f t="array" ref="C303">_xlfn.IFS(DataCollect[[#This Row],[Importance]]="0%-25%",0, DataCollect[[#This Row],[Importance]]="26%-50%",0.5, DataCollect[[#This Row],[Importance]]="51%-75%",0.75, DataCollect[[#This Row],[Importance]]="76%-100%",1, DataCollect[[#This Row],[Importance]]="",0)</f>
        <v>0</v>
      </c>
      <c r="D303" s="89">
        <f>IF(DataCollect[[#This Row],[Compliance]]="Yes",0.75,0)</f>
        <v>0</v>
      </c>
      <c r="E303" s="89">
        <f>IF(DataCollect[[#This Row],[Concerns]]="Yes",0.75,0)</f>
        <v>0</v>
      </c>
      <c r="F303" s="89">
        <f t="shared" si="8"/>
        <v>1</v>
      </c>
      <c r="G303" s="89" cm="1">
        <f t="array" ref="G303">_xlfn.IFS(ConProb[[#This Row],[Life Expect]]="0", 1.5, AND(ConProb[[#This Row],[Life Expect]]&lt;(LifeExpect[[#This Row],[NORMAL]]*(1/3)), ConProb[[#This Row],[Life Expect]]&gt;0), 0.75, ConProb[[#This Row],[Life Expect]]=(LifeExpect[[#This Row],[NORMAL]]*(1/3)), 0.75, ConProb[[#This Row],[Life Expect]]&gt;(LifeExpect[[#This Row],[NORMAL]]*(1/3)), 0)</f>
        <v>0</v>
      </c>
      <c r="H303" s="89" cm="1">
        <f t="array" ref="H303">_xlfn.IFS(DataCollect[[#This Row],[Capacity]]="Above",1, DataCollect[[#This Row],[Capacity]]="At",0.25, DataCollect[[#This Row],[Capacity]]="Below",0, DataCollect[[#This Row],[Capacity]]="",0)</f>
        <v>0</v>
      </c>
      <c r="I303" s="89">
        <f>IF(DataCollect[[#This Row],[Poor Reliability]]="Yes",1.5,0)</f>
        <v>0</v>
      </c>
      <c r="J303" s="89">
        <f t="shared" si="9"/>
        <v>1</v>
      </c>
    </row>
    <row r="304" spans="1:10" x14ac:dyDescent="0.25">
      <c r="A304" s="116" t="e">
        <f>IF(Results[[#This Row],[Life Expectancy]]=0,"0",Results[[#This Row],[Life Expectancy]])</f>
        <v>#VALUE!</v>
      </c>
      <c r="B304" s="89">
        <f>IF(DataCollect[[#This Row],[Back-Ups]]="No",1.5,0)</f>
        <v>0</v>
      </c>
      <c r="C304" s="89" cm="1">
        <f t="array" ref="C304">_xlfn.IFS(DataCollect[[#This Row],[Importance]]="0%-25%",0, DataCollect[[#This Row],[Importance]]="26%-50%",0.5, DataCollect[[#This Row],[Importance]]="51%-75%",0.75, DataCollect[[#This Row],[Importance]]="76%-100%",1, DataCollect[[#This Row],[Importance]]="",0)</f>
        <v>0</v>
      </c>
      <c r="D304" s="89">
        <f>IF(DataCollect[[#This Row],[Compliance]]="Yes",0.75,0)</f>
        <v>0</v>
      </c>
      <c r="E304" s="89">
        <f>IF(DataCollect[[#This Row],[Concerns]]="Yes",0.75,0)</f>
        <v>0</v>
      </c>
      <c r="F304" s="89">
        <f t="shared" si="8"/>
        <v>1</v>
      </c>
      <c r="G304" s="89" t="e" cm="1">
        <f t="array" ref="G304">_xlfn.IFS(ConProb[[#This Row],[Life Expect]]="0", 1.5, AND(ConProb[[#This Row],[Life Expect]]&lt;(LifeExpect[[#This Row],[NORMAL]]*(1/3)), ConProb[[#This Row],[Life Expect]]&gt;0), 0.75, ConProb[[#This Row],[Life Expect]]=(LifeExpect[[#This Row],[NORMAL]]*(1/3)), 0.75, ConProb[[#This Row],[Life Expect]]&gt;(LifeExpect[[#This Row],[NORMAL]]*(1/3)), 0)</f>
        <v>#VALUE!</v>
      </c>
      <c r="H304" s="89" cm="1">
        <f t="array" ref="H304">_xlfn.IFS(DataCollect[[#This Row],[Capacity]]="Above",1, DataCollect[[#This Row],[Capacity]]="At",0.25, DataCollect[[#This Row],[Capacity]]="Below",0, DataCollect[[#This Row],[Capacity]]="",0)</f>
        <v>0</v>
      </c>
      <c r="I304" s="89">
        <f>IF(DataCollect[[#This Row],[Poor Reliability]]="Yes",1.5,0)</f>
        <v>0</v>
      </c>
      <c r="J304" s="89" t="e">
        <f t="shared" si="9"/>
        <v>#VALUE!</v>
      </c>
    </row>
    <row r="305" spans="1:10" x14ac:dyDescent="0.25">
      <c r="A305" s="116" t="e">
        <f>IF(Results[[#This Row],[Life Expectancy]]=0,"0",Results[[#This Row],[Life Expectancy]])</f>
        <v>#VALUE!</v>
      </c>
      <c r="B305" s="89">
        <f>IF(DataCollect[[#This Row],[Back-Ups]]="No",1.5,0)</f>
        <v>0</v>
      </c>
      <c r="C305" s="89" cm="1">
        <f t="array" ref="C305">_xlfn.IFS(DataCollect[[#This Row],[Importance]]="0%-25%",0, DataCollect[[#This Row],[Importance]]="26%-50%",0.5, DataCollect[[#This Row],[Importance]]="51%-75%",0.75, DataCollect[[#This Row],[Importance]]="76%-100%",1, DataCollect[[#This Row],[Importance]]="",0)</f>
        <v>0</v>
      </c>
      <c r="D305" s="89">
        <f>IF(DataCollect[[#This Row],[Compliance]]="Yes",0.75,0)</f>
        <v>0</v>
      </c>
      <c r="E305" s="89">
        <f>IF(DataCollect[[#This Row],[Concerns]]="Yes",0.75,0)</f>
        <v>0</v>
      </c>
      <c r="F305" s="89">
        <f t="shared" si="8"/>
        <v>1</v>
      </c>
      <c r="G305" s="89" t="e" cm="1">
        <f t="array" ref="G305">_xlfn.IFS(ConProb[[#This Row],[Life Expect]]="0", 1.5, AND(ConProb[[#This Row],[Life Expect]]&lt;(LifeExpect[[#This Row],[NORMAL]]*(1/3)), ConProb[[#This Row],[Life Expect]]&gt;0), 0.75, ConProb[[#This Row],[Life Expect]]=(LifeExpect[[#This Row],[NORMAL]]*(1/3)), 0.75, ConProb[[#This Row],[Life Expect]]&gt;(LifeExpect[[#This Row],[NORMAL]]*(1/3)), 0)</f>
        <v>#VALUE!</v>
      </c>
      <c r="H305" s="89" cm="1">
        <f t="array" ref="H305">_xlfn.IFS(DataCollect[[#This Row],[Capacity]]="Above",1, DataCollect[[#This Row],[Capacity]]="At",0.25, DataCollect[[#This Row],[Capacity]]="Below",0, DataCollect[[#This Row],[Capacity]]="",0)</f>
        <v>0</v>
      </c>
      <c r="I305" s="89">
        <f>IF(DataCollect[[#This Row],[Poor Reliability]]="Yes",1.5,0)</f>
        <v>0</v>
      </c>
      <c r="J305" s="89" t="e">
        <f t="shared" si="9"/>
        <v>#VALUE!</v>
      </c>
    </row>
    <row r="306" spans="1:10" x14ac:dyDescent="0.25">
      <c r="A306" s="116" t="e">
        <f>IF(Results[[#This Row],[Life Expectancy]]=0,"0",Results[[#This Row],[Life Expectancy]])</f>
        <v>#VALUE!</v>
      </c>
      <c r="B306" s="89">
        <f>IF(DataCollect[[#This Row],[Back-Ups]]="No",1.5,0)</f>
        <v>0</v>
      </c>
      <c r="C306" s="89" cm="1">
        <f t="array" ref="C306">_xlfn.IFS(DataCollect[[#This Row],[Importance]]="0%-25%",0, DataCollect[[#This Row],[Importance]]="26%-50%",0.5, DataCollect[[#This Row],[Importance]]="51%-75%",0.75, DataCollect[[#This Row],[Importance]]="76%-100%",1, DataCollect[[#This Row],[Importance]]="",0)</f>
        <v>0</v>
      </c>
      <c r="D306" s="89">
        <f>IF(DataCollect[[#This Row],[Compliance]]="Yes",0.75,0)</f>
        <v>0</v>
      </c>
      <c r="E306" s="89">
        <f>IF(DataCollect[[#This Row],[Concerns]]="Yes",0.75,0)</f>
        <v>0</v>
      </c>
      <c r="F306" s="89">
        <f t="shared" si="8"/>
        <v>1</v>
      </c>
      <c r="G306" s="89" t="e" cm="1">
        <f t="array" ref="G306">_xlfn.IFS(ConProb[[#This Row],[Life Expect]]="0", 1.5, AND(ConProb[[#This Row],[Life Expect]]&lt;(LifeExpect[[#This Row],[NORMAL]]*(1/3)), ConProb[[#This Row],[Life Expect]]&gt;0), 0.75, ConProb[[#This Row],[Life Expect]]=(LifeExpect[[#This Row],[NORMAL]]*(1/3)), 0.75, ConProb[[#This Row],[Life Expect]]&gt;(LifeExpect[[#This Row],[NORMAL]]*(1/3)), 0)</f>
        <v>#VALUE!</v>
      </c>
      <c r="H306" s="89" cm="1">
        <f t="array" ref="H306">_xlfn.IFS(DataCollect[[#This Row],[Capacity]]="Above",1, DataCollect[[#This Row],[Capacity]]="At",0.25, DataCollect[[#This Row],[Capacity]]="Below",0, DataCollect[[#This Row],[Capacity]]="",0)</f>
        <v>0</v>
      </c>
      <c r="I306" s="89">
        <f>IF(DataCollect[[#This Row],[Poor Reliability]]="Yes",1.5,0)</f>
        <v>0</v>
      </c>
      <c r="J306" s="89" t="e">
        <f t="shared" si="9"/>
        <v>#VALUE!</v>
      </c>
    </row>
    <row r="307" spans="1:10" x14ac:dyDescent="0.25">
      <c r="A307" s="116" t="e">
        <f>IF(Results[[#This Row],[Life Expectancy]]=0,"0",Results[[#This Row],[Life Expectancy]])</f>
        <v>#VALUE!</v>
      </c>
      <c r="B307" s="89">
        <f>IF(DataCollect[[#This Row],[Back-Ups]]="No",1.5,0)</f>
        <v>0</v>
      </c>
      <c r="C307" s="89" cm="1">
        <f t="array" ref="C307">_xlfn.IFS(DataCollect[[#This Row],[Importance]]="0%-25%",0, DataCollect[[#This Row],[Importance]]="26%-50%",0.5, DataCollect[[#This Row],[Importance]]="51%-75%",0.75, DataCollect[[#This Row],[Importance]]="76%-100%",1, DataCollect[[#This Row],[Importance]]="",0)</f>
        <v>0</v>
      </c>
      <c r="D307" s="89">
        <f>IF(DataCollect[[#This Row],[Compliance]]="Yes",0.75,0)</f>
        <v>0</v>
      </c>
      <c r="E307" s="89">
        <f>IF(DataCollect[[#This Row],[Concerns]]="Yes",0.75,0)</f>
        <v>0</v>
      </c>
      <c r="F307" s="89">
        <f t="shared" si="8"/>
        <v>1</v>
      </c>
      <c r="G307" s="89" t="e" cm="1">
        <f t="array" ref="G307">_xlfn.IFS(ConProb[[#This Row],[Life Expect]]="0", 1.5, AND(ConProb[[#This Row],[Life Expect]]&lt;(LifeExpect[[#This Row],[NORMAL]]*(1/3)), ConProb[[#This Row],[Life Expect]]&gt;0), 0.75, ConProb[[#This Row],[Life Expect]]=(LifeExpect[[#This Row],[NORMAL]]*(1/3)), 0.75, ConProb[[#This Row],[Life Expect]]&gt;(LifeExpect[[#This Row],[NORMAL]]*(1/3)), 0)</f>
        <v>#VALUE!</v>
      </c>
      <c r="H307" s="89" cm="1">
        <f t="array" ref="H307">_xlfn.IFS(DataCollect[[#This Row],[Capacity]]="Above",1, DataCollect[[#This Row],[Capacity]]="At",0.25, DataCollect[[#This Row],[Capacity]]="Below",0, DataCollect[[#This Row],[Capacity]]="",0)</f>
        <v>0</v>
      </c>
      <c r="I307" s="89">
        <f>IF(DataCollect[[#This Row],[Poor Reliability]]="Yes",1.5,0)</f>
        <v>0</v>
      </c>
      <c r="J307" s="89" t="e">
        <f t="shared" si="9"/>
        <v>#VALUE!</v>
      </c>
    </row>
    <row r="308" spans="1:10" x14ac:dyDescent="0.25">
      <c r="A308" s="116" t="e">
        <f>IF(Results[[#This Row],[Life Expectancy]]=0,"0",Results[[#This Row],[Life Expectancy]])</f>
        <v>#VALUE!</v>
      </c>
      <c r="B308" s="89">
        <f>IF(DataCollect[[#This Row],[Back-Ups]]="No",1.5,0)</f>
        <v>0</v>
      </c>
      <c r="C308" s="89" cm="1">
        <f t="array" ref="C308">_xlfn.IFS(DataCollect[[#This Row],[Importance]]="0%-25%",0, DataCollect[[#This Row],[Importance]]="26%-50%",0.5, DataCollect[[#This Row],[Importance]]="51%-75%",0.75, DataCollect[[#This Row],[Importance]]="76%-100%",1, DataCollect[[#This Row],[Importance]]="",0)</f>
        <v>0</v>
      </c>
      <c r="D308" s="89">
        <f>IF(DataCollect[[#This Row],[Compliance]]="Yes",0.75,0)</f>
        <v>0</v>
      </c>
      <c r="E308" s="89">
        <f>IF(DataCollect[[#This Row],[Concerns]]="Yes",0.75,0)</f>
        <v>0</v>
      </c>
      <c r="F308" s="89">
        <f t="shared" si="8"/>
        <v>1</v>
      </c>
      <c r="G308" s="89" t="e" cm="1">
        <f t="array" ref="G308">_xlfn.IFS(ConProb[[#This Row],[Life Expect]]="0", 1.5, AND(ConProb[[#This Row],[Life Expect]]&lt;(LifeExpect[[#This Row],[NORMAL]]*(1/3)), ConProb[[#This Row],[Life Expect]]&gt;0), 0.75, ConProb[[#This Row],[Life Expect]]=(LifeExpect[[#This Row],[NORMAL]]*(1/3)), 0.75, ConProb[[#This Row],[Life Expect]]&gt;(LifeExpect[[#This Row],[NORMAL]]*(1/3)), 0)</f>
        <v>#VALUE!</v>
      </c>
      <c r="H308" s="89" cm="1">
        <f t="array" ref="H308">_xlfn.IFS(DataCollect[[#This Row],[Capacity]]="Above",1, DataCollect[[#This Row],[Capacity]]="At",0.25, DataCollect[[#This Row],[Capacity]]="Below",0, DataCollect[[#This Row],[Capacity]]="",0)</f>
        <v>0</v>
      </c>
      <c r="I308" s="89">
        <f>IF(DataCollect[[#This Row],[Poor Reliability]]="Yes",1.5,0)</f>
        <v>0</v>
      </c>
      <c r="J308" s="89" t="e">
        <f t="shared" si="9"/>
        <v>#VALUE!</v>
      </c>
    </row>
    <row r="309" spans="1:10" x14ac:dyDescent="0.25">
      <c r="A309" s="116" t="e">
        <f>IF(Results[[#This Row],[Life Expectancy]]=0,"0",Results[[#This Row],[Life Expectancy]])</f>
        <v>#VALUE!</v>
      </c>
      <c r="B309" s="89">
        <f>IF(DataCollect[[#This Row],[Back-Ups]]="No",1.5,0)</f>
        <v>0</v>
      </c>
      <c r="C309" s="89" cm="1">
        <f t="array" ref="C309">_xlfn.IFS(DataCollect[[#This Row],[Importance]]="0%-25%",0, DataCollect[[#This Row],[Importance]]="26%-50%",0.5, DataCollect[[#This Row],[Importance]]="51%-75%",0.75, DataCollect[[#This Row],[Importance]]="76%-100%",1, DataCollect[[#This Row],[Importance]]="",0)</f>
        <v>0</v>
      </c>
      <c r="D309" s="89">
        <f>IF(DataCollect[[#This Row],[Compliance]]="Yes",0.75,0)</f>
        <v>0</v>
      </c>
      <c r="E309" s="89">
        <f>IF(DataCollect[[#This Row],[Concerns]]="Yes",0.75,0)</f>
        <v>0</v>
      </c>
      <c r="F309" s="89">
        <f t="shared" si="8"/>
        <v>1</v>
      </c>
      <c r="G309" s="89" t="e" cm="1">
        <f t="array" ref="G309">_xlfn.IFS(ConProb[[#This Row],[Life Expect]]="0", 1.5, AND(ConProb[[#This Row],[Life Expect]]&lt;(LifeExpect[[#This Row],[NORMAL]]*(1/3)), ConProb[[#This Row],[Life Expect]]&gt;0), 0.75, ConProb[[#This Row],[Life Expect]]=(LifeExpect[[#This Row],[NORMAL]]*(1/3)), 0.75, ConProb[[#This Row],[Life Expect]]&gt;(LifeExpect[[#This Row],[NORMAL]]*(1/3)), 0)</f>
        <v>#VALUE!</v>
      </c>
      <c r="H309" s="89" cm="1">
        <f t="array" ref="H309">_xlfn.IFS(DataCollect[[#This Row],[Capacity]]="Above",1, DataCollect[[#This Row],[Capacity]]="At",0.25, DataCollect[[#This Row],[Capacity]]="Below",0, DataCollect[[#This Row],[Capacity]]="",0)</f>
        <v>0</v>
      </c>
      <c r="I309" s="89">
        <f>IF(DataCollect[[#This Row],[Poor Reliability]]="Yes",1.5,0)</f>
        <v>0</v>
      </c>
      <c r="J309" s="89" t="e">
        <f t="shared" si="9"/>
        <v>#VALUE!</v>
      </c>
    </row>
    <row r="310" spans="1:10" x14ac:dyDescent="0.25">
      <c r="A310" s="116" t="e">
        <f>IF(Results[[#This Row],[Life Expectancy]]=0,"0",Results[[#This Row],[Life Expectancy]])</f>
        <v>#VALUE!</v>
      </c>
      <c r="B310" s="89">
        <f>IF(DataCollect[[#This Row],[Back-Ups]]="No",1.5,0)</f>
        <v>0</v>
      </c>
      <c r="C310" s="89" cm="1">
        <f t="array" ref="C310">_xlfn.IFS(DataCollect[[#This Row],[Importance]]="0%-25%",0, DataCollect[[#This Row],[Importance]]="26%-50%",0.5, DataCollect[[#This Row],[Importance]]="51%-75%",0.75, DataCollect[[#This Row],[Importance]]="76%-100%",1, DataCollect[[#This Row],[Importance]]="",0)</f>
        <v>0</v>
      </c>
      <c r="D310" s="89">
        <f>IF(DataCollect[[#This Row],[Compliance]]="Yes",0.75,0)</f>
        <v>0</v>
      </c>
      <c r="E310" s="89">
        <f>IF(DataCollect[[#This Row],[Concerns]]="Yes",0.75,0)</f>
        <v>0</v>
      </c>
      <c r="F310" s="89">
        <f t="shared" si="8"/>
        <v>1</v>
      </c>
      <c r="G310" s="89" t="e" cm="1">
        <f t="array" ref="G310">_xlfn.IFS(ConProb[[#This Row],[Life Expect]]="0", 1.5, AND(ConProb[[#This Row],[Life Expect]]&lt;(LifeExpect[[#This Row],[NORMAL]]*(1/3)), ConProb[[#This Row],[Life Expect]]&gt;0), 0.75, ConProb[[#This Row],[Life Expect]]=(LifeExpect[[#This Row],[NORMAL]]*(1/3)), 0.75, ConProb[[#This Row],[Life Expect]]&gt;(LifeExpect[[#This Row],[NORMAL]]*(1/3)), 0)</f>
        <v>#VALUE!</v>
      </c>
      <c r="H310" s="89" cm="1">
        <f t="array" ref="H310">_xlfn.IFS(DataCollect[[#This Row],[Capacity]]="Above",1, DataCollect[[#This Row],[Capacity]]="At",0.25, DataCollect[[#This Row],[Capacity]]="Below",0, DataCollect[[#This Row],[Capacity]]="",0)</f>
        <v>0</v>
      </c>
      <c r="I310" s="89">
        <f>IF(DataCollect[[#This Row],[Poor Reliability]]="Yes",1.5,0)</f>
        <v>0</v>
      </c>
      <c r="J310" s="89" t="e">
        <f t="shared" si="9"/>
        <v>#VALUE!</v>
      </c>
    </row>
    <row r="311" spans="1:10" x14ac:dyDescent="0.25">
      <c r="A311" s="116" t="e">
        <f>IF(Results[[#This Row],[Life Expectancy]]=0,"0",Results[[#This Row],[Life Expectancy]])</f>
        <v>#VALUE!</v>
      </c>
      <c r="B311" s="89">
        <f>IF(DataCollect[[#This Row],[Back-Ups]]="No",1.5,0)</f>
        <v>0</v>
      </c>
      <c r="C311" s="89" cm="1">
        <f t="array" ref="C311">_xlfn.IFS(DataCollect[[#This Row],[Importance]]="0%-25%",0, DataCollect[[#This Row],[Importance]]="26%-50%",0.5, DataCollect[[#This Row],[Importance]]="51%-75%",0.75, DataCollect[[#This Row],[Importance]]="76%-100%",1, DataCollect[[#This Row],[Importance]]="",0)</f>
        <v>0</v>
      </c>
      <c r="D311" s="89">
        <f>IF(DataCollect[[#This Row],[Compliance]]="Yes",0.75,0)</f>
        <v>0</v>
      </c>
      <c r="E311" s="89">
        <f>IF(DataCollect[[#This Row],[Concerns]]="Yes",0.75,0)</f>
        <v>0</v>
      </c>
      <c r="F311" s="89">
        <f t="shared" si="8"/>
        <v>1</v>
      </c>
      <c r="G311" s="89" t="e" cm="1">
        <f t="array" ref="G311">_xlfn.IFS(ConProb[[#This Row],[Life Expect]]="0", 1.5, AND(ConProb[[#This Row],[Life Expect]]&lt;(LifeExpect[[#This Row],[NORMAL]]*(1/3)), ConProb[[#This Row],[Life Expect]]&gt;0), 0.75, ConProb[[#This Row],[Life Expect]]=(LifeExpect[[#This Row],[NORMAL]]*(1/3)), 0.75, ConProb[[#This Row],[Life Expect]]&gt;(LifeExpect[[#This Row],[NORMAL]]*(1/3)), 0)</f>
        <v>#VALUE!</v>
      </c>
      <c r="H311" s="89" cm="1">
        <f t="array" ref="H311">_xlfn.IFS(DataCollect[[#This Row],[Capacity]]="Above",1, DataCollect[[#This Row],[Capacity]]="At",0.25, DataCollect[[#This Row],[Capacity]]="Below",0, DataCollect[[#This Row],[Capacity]]="",0)</f>
        <v>0</v>
      </c>
      <c r="I311" s="89">
        <f>IF(DataCollect[[#This Row],[Poor Reliability]]="Yes",1.5,0)</f>
        <v>0</v>
      </c>
      <c r="J311" s="89" t="e">
        <f t="shared" si="9"/>
        <v>#VALUE!</v>
      </c>
    </row>
    <row r="312" spans="1:10" x14ac:dyDescent="0.25">
      <c r="A312" s="116" t="e">
        <f>IF(Results[[#This Row],[Life Expectancy]]=0,"0",Results[[#This Row],[Life Expectancy]])</f>
        <v>#VALUE!</v>
      </c>
      <c r="B312" s="89">
        <f>IF(DataCollect[[#This Row],[Back-Ups]]="No",1.5,0)</f>
        <v>0</v>
      </c>
      <c r="C312" s="89" cm="1">
        <f t="array" ref="C312">_xlfn.IFS(DataCollect[[#This Row],[Importance]]="0%-25%",0, DataCollect[[#This Row],[Importance]]="26%-50%",0.5, DataCollect[[#This Row],[Importance]]="51%-75%",0.75, DataCollect[[#This Row],[Importance]]="76%-100%",1, DataCollect[[#This Row],[Importance]]="",0)</f>
        <v>0</v>
      </c>
      <c r="D312" s="89">
        <f>IF(DataCollect[[#This Row],[Compliance]]="Yes",0.75,0)</f>
        <v>0</v>
      </c>
      <c r="E312" s="89">
        <f>IF(DataCollect[[#This Row],[Concerns]]="Yes",0.75,0)</f>
        <v>0</v>
      </c>
      <c r="F312" s="89">
        <f t="shared" si="8"/>
        <v>1</v>
      </c>
      <c r="G312" s="89" t="e" cm="1">
        <f t="array" ref="G312">_xlfn.IFS(ConProb[[#This Row],[Life Expect]]="0", 1.5, AND(ConProb[[#This Row],[Life Expect]]&lt;(LifeExpect[[#This Row],[NORMAL]]*(1/3)), ConProb[[#This Row],[Life Expect]]&gt;0), 0.75, ConProb[[#This Row],[Life Expect]]=(LifeExpect[[#This Row],[NORMAL]]*(1/3)), 0.75, ConProb[[#This Row],[Life Expect]]&gt;(LifeExpect[[#This Row],[NORMAL]]*(1/3)), 0)</f>
        <v>#VALUE!</v>
      </c>
      <c r="H312" s="89" cm="1">
        <f t="array" ref="H312">_xlfn.IFS(DataCollect[[#This Row],[Capacity]]="Above",1, DataCollect[[#This Row],[Capacity]]="At",0.25, DataCollect[[#This Row],[Capacity]]="Below",0, DataCollect[[#This Row],[Capacity]]="",0)</f>
        <v>0</v>
      </c>
      <c r="I312" s="89">
        <f>IF(DataCollect[[#This Row],[Poor Reliability]]="Yes",1.5,0)</f>
        <v>0</v>
      </c>
      <c r="J312" s="89" t="e">
        <f t="shared" si="9"/>
        <v>#VALUE!</v>
      </c>
    </row>
    <row r="313" spans="1:10" x14ac:dyDescent="0.25">
      <c r="A313" s="116" t="e">
        <f>IF(Results[[#This Row],[Life Expectancy]]=0,"0",Results[[#This Row],[Life Expectancy]])</f>
        <v>#VALUE!</v>
      </c>
      <c r="B313" s="89">
        <f>IF(DataCollect[[#This Row],[Back-Ups]]="No",1.5,0)</f>
        <v>0</v>
      </c>
      <c r="C313" s="89" cm="1">
        <f t="array" ref="C313">_xlfn.IFS(DataCollect[[#This Row],[Importance]]="0%-25%",0, DataCollect[[#This Row],[Importance]]="26%-50%",0.5, DataCollect[[#This Row],[Importance]]="51%-75%",0.75, DataCollect[[#This Row],[Importance]]="76%-100%",1, DataCollect[[#This Row],[Importance]]="",0)</f>
        <v>0</v>
      </c>
      <c r="D313" s="89">
        <f>IF(DataCollect[[#This Row],[Compliance]]="Yes",0.75,0)</f>
        <v>0</v>
      </c>
      <c r="E313" s="89">
        <f>IF(DataCollect[[#This Row],[Concerns]]="Yes",0.75,0)</f>
        <v>0</v>
      </c>
      <c r="F313" s="89">
        <f t="shared" si="8"/>
        <v>1</v>
      </c>
      <c r="G313" s="89" t="e" cm="1">
        <f t="array" ref="G313">_xlfn.IFS(ConProb[[#This Row],[Life Expect]]="0", 1.5, AND(ConProb[[#This Row],[Life Expect]]&lt;(LifeExpect[[#This Row],[NORMAL]]*(1/3)), ConProb[[#This Row],[Life Expect]]&gt;0), 0.75, ConProb[[#This Row],[Life Expect]]=(LifeExpect[[#This Row],[NORMAL]]*(1/3)), 0.75, ConProb[[#This Row],[Life Expect]]&gt;(LifeExpect[[#This Row],[NORMAL]]*(1/3)), 0)</f>
        <v>#VALUE!</v>
      </c>
      <c r="H313" s="89" cm="1">
        <f t="array" ref="H313">_xlfn.IFS(DataCollect[[#This Row],[Capacity]]="Above",1, DataCollect[[#This Row],[Capacity]]="At",0.25, DataCollect[[#This Row],[Capacity]]="Below",0, DataCollect[[#This Row],[Capacity]]="",0)</f>
        <v>0</v>
      </c>
      <c r="I313" s="89">
        <f>IF(DataCollect[[#This Row],[Poor Reliability]]="Yes",1.5,0)</f>
        <v>0</v>
      </c>
      <c r="J313" s="89" t="e">
        <f t="shared" si="9"/>
        <v>#VALUE!</v>
      </c>
    </row>
    <row r="314" spans="1:10" x14ac:dyDescent="0.25">
      <c r="A314" s="116" t="e">
        <f>IF(Results[[#This Row],[Life Expectancy]]=0,"0",Results[[#This Row],[Life Expectancy]])</f>
        <v>#VALUE!</v>
      </c>
      <c r="B314" s="89">
        <f>IF(DataCollect[[#This Row],[Back-Ups]]="No",1.5,0)</f>
        <v>0</v>
      </c>
      <c r="C314" s="89" cm="1">
        <f t="array" ref="C314">_xlfn.IFS(DataCollect[[#This Row],[Importance]]="0%-25%",0, DataCollect[[#This Row],[Importance]]="26%-50%",0.5, DataCollect[[#This Row],[Importance]]="51%-75%",0.75, DataCollect[[#This Row],[Importance]]="76%-100%",1, DataCollect[[#This Row],[Importance]]="",0)</f>
        <v>0</v>
      </c>
      <c r="D314" s="89">
        <f>IF(DataCollect[[#This Row],[Compliance]]="Yes",0.75,0)</f>
        <v>0</v>
      </c>
      <c r="E314" s="89">
        <f>IF(DataCollect[[#This Row],[Concerns]]="Yes",0.75,0)</f>
        <v>0</v>
      </c>
      <c r="F314" s="89">
        <f t="shared" si="8"/>
        <v>1</v>
      </c>
      <c r="G314" s="89" t="e" cm="1">
        <f t="array" ref="G314">_xlfn.IFS(ConProb[[#This Row],[Life Expect]]="0", 1.5, AND(ConProb[[#This Row],[Life Expect]]&lt;(LifeExpect[[#This Row],[NORMAL]]*(1/3)), ConProb[[#This Row],[Life Expect]]&gt;0), 0.75, ConProb[[#This Row],[Life Expect]]=(LifeExpect[[#This Row],[NORMAL]]*(1/3)), 0.75, ConProb[[#This Row],[Life Expect]]&gt;(LifeExpect[[#This Row],[NORMAL]]*(1/3)), 0)</f>
        <v>#VALUE!</v>
      </c>
      <c r="H314" s="89" cm="1">
        <f t="array" ref="H314">_xlfn.IFS(DataCollect[[#This Row],[Capacity]]="Above",1, DataCollect[[#This Row],[Capacity]]="At",0.25, DataCollect[[#This Row],[Capacity]]="Below",0, DataCollect[[#This Row],[Capacity]]="",0)</f>
        <v>0</v>
      </c>
      <c r="I314" s="89">
        <f>IF(DataCollect[[#This Row],[Poor Reliability]]="Yes",1.5,0)</f>
        <v>0</v>
      </c>
      <c r="J314" s="89" t="e">
        <f t="shared" si="9"/>
        <v>#VALUE!</v>
      </c>
    </row>
    <row r="315" spans="1:10" x14ac:dyDescent="0.25">
      <c r="A315" s="116" t="e">
        <f>IF(Results[[#This Row],[Life Expectancy]]=0,"0",Results[[#This Row],[Life Expectancy]])</f>
        <v>#VALUE!</v>
      </c>
      <c r="B315" s="89">
        <f>IF(DataCollect[[#This Row],[Back-Ups]]="No",1.5,0)</f>
        <v>0</v>
      </c>
      <c r="C315" s="89" cm="1">
        <f t="array" ref="C315">_xlfn.IFS(DataCollect[[#This Row],[Importance]]="0%-25%",0, DataCollect[[#This Row],[Importance]]="26%-50%",0.5, DataCollect[[#This Row],[Importance]]="51%-75%",0.75, DataCollect[[#This Row],[Importance]]="76%-100%",1, DataCollect[[#This Row],[Importance]]="",0)</f>
        <v>0</v>
      </c>
      <c r="D315" s="89">
        <f>IF(DataCollect[[#This Row],[Compliance]]="Yes",0.75,0)</f>
        <v>0</v>
      </c>
      <c r="E315" s="89">
        <f>IF(DataCollect[[#This Row],[Concerns]]="Yes",0.75,0)</f>
        <v>0</v>
      </c>
      <c r="F315" s="89">
        <f t="shared" si="8"/>
        <v>1</v>
      </c>
      <c r="G315" s="89" t="e" cm="1">
        <f t="array" ref="G315">_xlfn.IFS(ConProb[[#This Row],[Life Expect]]="0", 1.5, AND(ConProb[[#This Row],[Life Expect]]&lt;(LifeExpect[[#This Row],[NORMAL]]*(1/3)), ConProb[[#This Row],[Life Expect]]&gt;0), 0.75, ConProb[[#This Row],[Life Expect]]=(LifeExpect[[#This Row],[NORMAL]]*(1/3)), 0.75, ConProb[[#This Row],[Life Expect]]&gt;(LifeExpect[[#This Row],[NORMAL]]*(1/3)), 0)</f>
        <v>#VALUE!</v>
      </c>
      <c r="H315" s="89" cm="1">
        <f t="array" ref="H315">_xlfn.IFS(DataCollect[[#This Row],[Capacity]]="Above",1, DataCollect[[#This Row],[Capacity]]="At",0.25, DataCollect[[#This Row],[Capacity]]="Below",0, DataCollect[[#This Row],[Capacity]]="",0)</f>
        <v>0</v>
      </c>
      <c r="I315" s="89">
        <f>IF(DataCollect[[#This Row],[Poor Reliability]]="Yes",1.5,0)</f>
        <v>0</v>
      </c>
      <c r="J315" s="89" t="e">
        <f t="shared" si="9"/>
        <v>#VALUE!</v>
      </c>
    </row>
    <row r="316" spans="1:10" x14ac:dyDescent="0.25">
      <c r="A316" s="116" t="e">
        <f>IF(Results[[#This Row],[Life Expectancy]]=0,"0",Results[[#This Row],[Life Expectancy]])</f>
        <v>#VALUE!</v>
      </c>
      <c r="B316" s="89">
        <f>IF(DataCollect[[#This Row],[Back-Ups]]="No",1.5,0)</f>
        <v>0</v>
      </c>
      <c r="C316" s="89" cm="1">
        <f t="array" ref="C316">_xlfn.IFS(DataCollect[[#This Row],[Importance]]="0%-25%",0, DataCollect[[#This Row],[Importance]]="26%-50%",0.5, DataCollect[[#This Row],[Importance]]="51%-75%",0.75, DataCollect[[#This Row],[Importance]]="76%-100%",1, DataCollect[[#This Row],[Importance]]="",0)</f>
        <v>0</v>
      </c>
      <c r="D316" s="89">
        <f>IF(DataCollect[[#This Row],[Compliance]]="Yes",0.75,0)</f>
        <v>0</v>
      </c>
      <c r="E316" s="89">
        <f>IF(DataCollect[[#This Row],[Concerns]]="Yes",0.75,0)</f>
        <v>0</v>
      </c>
      <c r="F316" s="89">
        <f t="shared" si="8"/>
        <v>1</v>
      </c>
      <c r="G316" s="89" t="e" cm="1">
        <f t="array" ref="G316">_xlfn.IFS(ConProb[[#This Row],[Life Expect]]="0", 1.5, AND(ConProb[[#This Row],[Life Expect]]&lt;(LifeExpect[[#This Row],[NORMAL]]*(1/3)), ConProb[[#This Row],[Life Expect]]&gt;0), 0.75, ConProb[[#This Row],[Life Expect]]=(LifeExpect[[#This Row],[NORMAL]]*(1/3)), 0.75, ConProb[[#This Row],[Life Expect]]&gt;(LifeExpect[[#This Row],[NORMAL]]*(1/3)), 0)</f>
        <v>#VALUE!</v>
      </c>
      <c r="H316" s="89" cm="1">
        <f t="array" ref="H316">_xlfn.IFS(DataCollect[[#This Row],[Capacity]]="Above",1, DataCollect[[#This Row],[Capacity]]="At",0.25, DataCollect[[#This Row],[Capacity]]="Below",0, DataCollect[[#This Row],[Capacity]]="",0)</f>
        <v>0</v>
      </c>
      <c r="I316" s="89">
        <f>IF(DataCollect[[#This Row],[Poor Reliability]]="Yes",1.5,0)</f>
        <v>0</v>
      </c>
      <c r="J316" s="89" t="e">
        <f t="shared" si="9"/>
        <v>#VALUE!</v>
      </c>
    </row>
    <row r="317" spans="1:10" x14ac:dyDescent="0.25">
      <c r="A317" s="116" t="e">
        <f>IF(Results[[#This Row],[Life Expectancy]]=0,"0",Results[[#This Row],[Life Expectancy]])</f>
        <v>#VALUE!</v>
      </c>
      <c r="B317" s="89">
        <f>IF(DataCollect[[#This Row],[Back-Ups]]="No",1.5,0)</f>
        <v>0</v>
      </c>
      <c r="C317" s="89" cm="1">
        <f t="array" ref="C317">_xlfn.IFS(DataCollect[[#This Row],[Importance]]="0%-25%",0, DataCollect[[#This Row],[Importance]]="26%-50%",0.5, DataCollect[[#This Row],[Importance]]="51%-75%",0.75, DataCollect[[#This Row],[Importance]]="76%-100%",1, DataCollect[[#This Row],[Importance]]="",0)</f>
        <v>0</v>
      </c>
      <c r="D317" s="89">
        <f>IF(DataCollect[[#This Row],[Compliance]]="Yes",0.75,0)</f>
        <v>0</v>
      </c>
      <c r="E317" s="89">
        <f>IF(DataCollect[[#This Row],[Concerns]]="Yes",0.75,0)</f>
        <v>0</v>
      </c>
      <c r="F317" s="89">
        <f t="shared" si="8"/>
        <v>1</v>
      </c>
      <c r="G317" s="89" t="e" cm="1">
        <f t="array" ref="G317">_xlfn.IFS(ConProb[[#This Row],[Life Expect]]="0", 1.5, AND(ConProb[[#This Row],[Life Expect]]&lt;(LifeExpect[[#This Row],[NORMAL]]*(1/3)), ConProb[[#This Row],[Life Expect]]&gt;0), 0.75, ConProb[[#This Row],[Life Expect]]=(LifeExpect[[#This Row],[NORMAL]]*(1/3)), 0.75, ConProb[[#This Row],[Life Expect]]&gt;(LifeExpect[[#This Row],[NORMAL]]*(1/3)), 0)</f>
        <v>#VALUE!</v>
      </c>
      <c r="H317" s="89" cm="1">
        <f t="array" ref="H317">_xlfn.IFS(DataCollect[[#This Row],[Capacity]]="Above",1, DataCollect[[#This Row],[Capacity]]="At",0.25, DataCollect[[#This Row],[Capacity]]="Below",0, DataCollect[[#This Row],[Capacity]]="",0)</f>
        <v>0</v>
      </c>
      <c r="I317" s="89">
        <f>IF(DataCollect[[#This Row],[Poor Reliability]]="Yes",1.5,0)</f>
        <v>0</v>
      </c>
      <c r="J317" s="89" t="e">
        <f t="shared" si="9"/>
        <v>#VALUE!</v>
      </c>
    </row>
    <row r="318" spans="1:10" x14ac:dyDescent="0.25">
      <c r="A318" s="116" t="e">
        <f>IF(Results[[#This Row],[Life Expectancy]]=0,"0",Results[[#This Row],[Life Expectancy]])</f>
        <v>#VALUE!</v>
      </c>
      <c r="B318" s="89">
        <f>IF(DataCollect[[#This Row],[Back-Ups]]="No",1.5,0)</f>
        <v>0</v>
      </c>
      <c r="C318" s="89" cm="1">
        <f t="array" ref="C318">_xlfn.IFS(DataCollect[[#This Row],[Importance]]="0%-25%",0, DataCollect[[#This Row],[Importance]]="26%-50%",0.5, DataCollect[[#This Row],[Importance]]="51%-75%",0.75, DataCollect[[#This Row],[Importance]]="76%-100%",1, DataCollect[[#This Row],[Importance]]="",0)</f>
        <v>0</v>
      </c>
      <c r="D318" s="89">
        <f>IF(DataCollect[[#This Row],[Compliance]]="Yes",0.75,0)</f>
        <v>0</v>
      </c>
      <c r="E318" s="89">
        <f>IF(DataCollect[[#This Row],[Concerns]]="Yes",0.75,0)</f>
        <v>0</v>
      </c>
      <c r="F318" s="89">
        <f t="shared" si="8"/>
        <v>1</v>
      </c>
      <c r="G318" s="89" t="e" cm="1">
        <f t="array" ref="G318">_xlfn.IFS(ConProb[[#This Row],[Life Expect]]="0", 1.5, AND(ConProb[[#This Row],[Life Expect]]&lt;(LifeExpect[[#This Row],[NORMAL]]*(1/3)), ConProb[[#This Row],[Life Expect]]&gt;0), 0.75, ConProb[[#This Row],[Life Expect]]=(LifeExpect[[#This Row],[NORMAL]]*(1/3)), 0.75, ConProb[[#This Row],[Life Expect]]&gt;(LifeExpect[[#This Row],[NORMAL]]*(1/3)), 0)</f>
        <v>#VALUE!</v>
      </c>
      <c r="H318" s="89" cm="1">
        <f t="array" ref="H318">_xlfn.IFS(DataCollect[[#This Row],[Capacity]]="Above",1, DataCollect[[#This Row],[Capacity]]="At",0.25, DataCollect[[#This Row],[Capacity]]="Below",0, DataCollect[[#This Row],[Capacity]]="",0)</f>
        <v>0</v>
      </c>
      <c r="I318" s="89">
        <f>IF(DataCollect[[#This Row],[Poor Reliability]]="Yes",1.5,0)</f>
        <v>0</v>
      </c>
      <c r="J318" s="89" t="e">
        <f t="shared" si="9"/>
        <v>#VALUE!</v>
      </c>
    </row>
    <row r="319" spans="1:10" x14ac:dyDescent="0.25">
      <c r="A319" s="116" t="e">
        <f>IF(Results[[#This Row],[Life Expectancy]]=0,"0",Results[[#This Row],[Life Expectancy]])</f>
        <v>#VALUE!</v>
      </c>
      <c r="B319" s="89">
        <f>IF(DataCollect[[#This Row],[Back-Ups]]="No",1.5,0)</f>
        <v>0</v>
      </c>
      <c r="C319" s="89" cm="1">
        <f t="array" ref="C319">_xlfn.IFS(DataCollect[[#This Row],[Importance]]="0%-25%",0, DataCollect[[#This Row],[Importance]]="26%-50%",0.5, DataCollect[[#This Row],[Importance]]="51%-75%",0.75, DataCollect[[#This Row],[Importance]]="76%-100%",1, DataCollect[[#This Row],[Importance]]="",0)</f>
        <v>0</v>
      </c>
      <c r="D319" s="89">
        <f>IF(DataCollect[[#This Row],[Compliance]]="Yes",0.75,0)</f>
        <v>0</v>
      </c>
      <c r="E319" s="89">
        <f>IF(DataCollect[[#This Row],[Concerns]]="Yes",0.75,0)</f>
        <v>0</v>
      </c>
      <c r="F319" s="89">
        <f t="shared" si="8"/>
        <v>1</v>
      </c>
      <c r="G319" s="89" t="e" cm="1">
        <f t="array" ref="G319">_xlfn.IFS(ConProb[[#This Row],[Life Expect]]="0", 1.5, AND(ConProb[[#This Row],[Life Expect]]&lt;(LifeExpect[[#This Row],[NORMAL]]*(1/3)), ConProb[[#This Row],[Life Expect]]&gt;0), 0.75, ConProb[[#This Row],[Life Expect]]=(LifeExpect[[#This Row],[NORMAL]]*(1/3)), 0.75, ConProb[[#This Row],[Life Expect]]&gt;(LifeExpect[[#This Row],[NORMAL]]*(1/3)), 0)</f>
        <v>#VALUE!</v>
      </c>
      <c r="H319" s="89" cm="1">
        <f t="array" ref="H319">_xlfn.IFS(DataCollect[[#This Row],[Capacity]]="Above",1, DataCollect[[#This Row],[Capacity]]="At",0.25, DataCollect[[#This Row],[Capacity]]="Below",0, DataCollect[[#This Row],[Capacity]]="",0)</f>
        <v>0</v>
      </c>
      <c r="I319" s="89">
        <f>IF(DataCollect[[#This Row],[Poor Reliability]]="Yes",1.5,0)</f>
        <v>0</v>
      </c>
      <c r="J319" s="89" t="e">
        <f t="shared" si="9"/>
        <v>#VALUE!</v>
      </c>
    </row>
    <row r="320" spans="1:10" x14ac:dyDescent="0.25">
      <c r="A320" s="116" t="e">
        <f>IF(Results[[#This Row],[Life Expectancy]]=0,"0",Results[[#This Row],[Life Expectancy]])</f>
        <v>#VALUE!</v>
      </c>
      <c r="B320" s="89">
        <f>IF(DataCollect[[#This Row],[Back-Ups]]="No",1.5,0)</f>
        <v>0</v>
      </c>
      <c r="C320" s="89" cm="1">
        <f t="array" ref="C320">_xlfn.IFS(DataCollect[[#This Row],[Importance]]="0%-25%",0, DataCollect[[#This Row],[Importance]]="26%-50%",0.5, DataCollect[[#This Row],[Importance]]="51%-75%",0.75, DataCollect[[#This Row],[Importance]]="76%-100%",1, DataCollect[[#This Row],[Importance]]="",0)</f>
        <v>0</v>
      </c>
      <c r="D320" s="89">
        <f>IF(DataCollect[[#This Row],[Compliance]]="Yes",0.75,0)</f>
        <v>0</v>
      </c>
      <c r="E320" s="89">
        <f>IF(DataCollect[[#This Row],[Concerns]]="Yes",0.75,0)</f>
        <v>0</v>
      </c>
      <c r="F320" s="89">
        <f t="shared" si="8"/>
        <v>1</v>
      </c>
      <c r="G320" s="89" t="e" cm="1">
        <f t="array" ref="G320">_xlfn.IFS(ConProb[[#This Row],[Life Expect]]="0", 1.5, AND(ConProb[[#This Row],[Life Expect]]&lt;(LifeExpect[[#This Row],[NORMAL]]*(1/3)), ConProb[[#This Row],[Life Expect]]&gt;0), 0.75, ConProb[[#This Row],[Life Expect]]=(LifeExpect[[#This Row],[NORMAL]]*(1/3)), 0.75, ConProb[[#This Row],[Life Expect]]&gt;(LifeExpect[[#This Row],[NORMAL]]*(1/3)), 0)</f>
        <v>#VALUE!</v>
      </c>
      <c r="H320" s="89" cm="1">
        <f t="array" ref="H320">_xlfn.IFS(DataCollect[[#This Row],[Capacity]]="Above",1, DataCollect[[#This Row],[Capacity]]="At",0.25, DataCollect[[#This Row],[Capacity]]="Below",0, DataCollect[[#This Row],[Capacity]]="",0)</f>
        <v>0</v>
      </c>
      <c r="I320" s="89">
        <f>IF(DataCollect[[#This Row],[Poor Reliability]]="Yes",1.5,0)</f>
        <v>0</v>
      </c>
      <c r="J320" s="89" t="e">
        <f t="shared" si="9"/>
        <v>#VALUE!</v>
      </c>
    </row>
    <row r="321" spans="1:10" x14ac:dyDescent="0.25">
      <c r="A321" s="116" t="e">
        <f>IF(Results[[#This Row],[Life Expectancy]]=0,"0",Results[[#This Row],[Life Expectancy]])</f>
        <v>#VALUE!</v>
      </c>
      <c r="B321" s="89">
        <f>IF(DataCollect[[#This Row],[Back-Ups]]="No",1.5,0)</f>
        <v>0</v>
      </c>
      <c r="C321" s="89" cm="1">
        <f t="array" ref="C321">_xlfn.IFS(DataCollect[[#This Row],[Importance]]="0%-25%",0, DataCollect[[#This Row],[Importance]]="26%-50%",0.5, DataCollect[[#This Row],[Importance]]="51%-75%",0.75, DataCollect[[#This Row],[Importance]]="76%-100%",1, DataCollect[[#This Row],[Importance]]="",0)</f>
        <v>0</v>
      </c>
      <c r="D321" s="89">
        <f>IF(DataCollect[[#This Row],[Compliance]]="Yes",0.75,0)</f>
        <v>0</v>
      </c>
      <c r="E321" s="89">
        <f>IF(DataCollect[[#This Row],[Concerns]]="Yes",0.75,0)</f>
        <v>0</v>
      </c>
      <c r="F321" s="89">
        <f t="shared" si="8"/>
        <v>1</v>
      </c>
      <c r="G321" s="89" t="e" cm="1">
        <f t="array" ref="G321">_xlfn.IFS(ConProb[[#This Row],[Life Expect]]="0", 1.5, AND(ConProb[[#This Row],[Life Expect]]&lt;(LifeExpect[[#This Row],[NORMAL]]*(1/3)), ConProb[[#This Row],[Life Expect]]&gt;0), 0.75, ConProb[[#This Row],[Life Expect]]=(LifeExpect[[#This Row],[NORMAL]]*(1/3)), 0.75, ConProb[[#This Row],[Life Expect]]&gt;(LifeExpect[[#This Row],[NORMAL]]*(1/3)), 0)</f>
        <v>#VALUE!</v>
      </c>
      <c r="H321" s="89" cm="1">
        <f t="array" ref="H321">_xlfn.IFS(DataCollect[[#This Row],[Capacity]]="Above",1, DataCollect[[#This Row],[Capacity]]="At",0.25, DataCollect[[#This Row],[Capacity]]="Below",0, DataCollect[[#This Row],[Capacity]]="",0)</f>
        <v>0</v>
      </c>
      <c r="I321" s="89">
        <f>IF(DataCollect[[#This Row],[Poor Reliability]]="Yes",1.5,0)</f>
        <v>0</v>
      </c>
      <c r="J321" s="89" t="e">
        <f t="shared" si="9"/>
        <v>#VALUE!</v>
      </c>
    </row>
    <row r="322" spans="1:10" x14ac:dyDescent="0.25">
      <c r="A322" s="116" t="e">
        <f>IF(Results[[#This Row],[Life Expectancy]]=0,"0",Results[[#This Row],[Life Expectancy]])</f>
        <v>#VALUE!</v>
      </c>
      <c r="B322" s="89">
        <f>IF(DataCollect[[#This Row],[Back-Ups]]="No",1.5,0)</f>
        <v>0</v>
      </c>
      <c r="C322" s="89" cm="1">
        <f t="array" ref="C322">_xlfn.IFS(DataCollect[[#This Row],[Importance]]="0%-25%",0, DataCollect[[#This Row],[Importance]]="26%-50%",0.5, DataCollect[[#This Row],[Importance]]="51%-75%",0.75, DataCollect[[#This Row],[Importance]]="76%-100%",1, DataCollect[[#This Row],[Importance]]="",0)</f>
        <v>0</v>
      </c>
      <c r="D322" s="89">
        <f>IF(DataCollect[[#This Row],[Compliance]]="Yes",0.75,0)</f>
        <v>0</v>
      </c>
      <c r="E322" s="89">
        <f>IF(DataCollect[[#This Row],[Concerns]]="Yes",0.75,0)</f>
        <v>0</v>
      </c>
      <c r="F322" s="89">
        <f t="shared" si="8"/>
        <v>1</v>
      </c>
      <c r="G322" s="89" t="e" cm="1">
        <f t="array" ref="G322">_xlfn.IFS(ConProb[[#This Row],[Life Expect]]="0", 1.5, AND(ConProb[[#This Row],[Life Expect]]&lt;(LifeExpect[[#This Row],[NORMAL]]*(1/3)), ConProb[[#This Row],[Life Expect]]&gt;0), 0.75, ConProb[[#This Row],[Life Expect]]=(LifeExpect[[#This Row],[NORMAL]]*(1/3)), 0.75, ConProb[[#This Row],[Life Expect]]&gt;(LifeExpect[[#This Row],[NORMAL]]*(1/3)), 0)</f>
        <v>#VALUE!</v>
      </c>
      <c r="H322" s="89" cm="1">
        <f t="array" ref="H322">_xlfn.IFS(DataCollect[[#This Row],[Capacity]]="Above",1, DataCollect[[#This Row],[Capacity]]="At",0.25, DataCollect[[#This Row],[Capacity]]="Below",0, DataCollect[[#This Row],[Capacity]]="",0)</f>
        <v>0</v>
      </c>
      <c r="I322" s="89">
        <f>IF(DataCollect[[#This Row],[Poor Reliability]]="Yes",1.5,0)</f>
        <v>0</v>
      </c>
      <c r="J322" s="89" t="e">
        <f t="shared" si="9"/>
        <v>#VALUE!</v>
      </c>
    </row>
    <row r="323" spans="1:10" x14ac:dyDescent="0.25">
      <c r="A323" s="116" t="e">
        <f>IF(Results[[#This Row],[Life Expectancy]]=0,"0",Results[[#This Row],[Life Expectancy]])</f>
        <v>#VALUE!</v>
      </c>
      <c r="B323" s="89">
        <f>IF(DataCollect[[#This Row],[Back-Ups]]="No",1.5,0)</f>
        <v>0</v>
      </c>
      <c r="C323" s="89" cm="1">
        <f t="array" ref="C323">_xlfn.IFS(DataCollect[[#This Row],[Importance]]="0%-25%",0, DataCollect[[#This Row],[Importance]]="26%-50%",0.5, DataCollect[[#This Row],[Importance]]="51%-75%",0.75, DataCollect[[#This Row],[Importance]]="76%-100%",1, DataCollect[[#This Row],[Importance]]="",0)</f>
        <v>0</v>
      </c>
      <c r="D323" s="89">
        <f>IF(DataCollect[[#This Row],[Compliance]]="Yes",0.75,0)</f>
        <v>0</v>
      </c>
      <c r="E323" s="89">
        <f>IF(DataCollect[[#This Row],[Concerns]]="Yes",0.75,0)</f>
        <v>0</v>
      </c>
      <c r="F323" s="89">
        <f t="shared" si="8"/>
        <v>1</v>
      </c>
      <c r="G323" s="89" t="e" cm="1">
        <f t="array" ref="G323">_xlfn.IFS(ConProb[[#This Row],[Life Expect]]="0", 1.5, AND(ConProb[[#This Row],[Life Expect]]&lt;(LifeExpect[[#This Row],[NORMAL]]*(1/3)), ConProb[[#This Row],[Life Expect]]&gt;0), 0.75, ConProb[[#This Row],[Life Expect]]=(LifeExpect[[#This Row],[NORMAL]]*(1/3)), 0.75, ConProb[[#This Row],[Life Expect]]&gt;(LifeExpect[[#This Row],[NORMAL]]*(1/3)), 0)</f>
        <v>#VALUE!</v>
      </c>
      <c r="H323" s="89" cm="1">
        <f t="array" ref="H323">_xlfn.IFS(DataCollect[[#This Row],[Capacity]]="Above",1, DataCollect[[#This Row],[Capacity]]="At",0.25, DataCollect[[#This Row],[Capacity]]="Below",0, DataCollect[[#This Row],[Capacity]]="",0)</f>
        <v>0</v>
      </c>
      <c r="I323" s="89">
        <f>IF(DataCollect[[#This Row],[Poor Reliability]]="Yes",1.5,0)</f>
        <v>0</v>
      </c>
      <c r="J323" s="89" t="e">
        <f t="shared" si="9"/>
        <v>#VALUE!</v>
      </c>
    </row>
    <row r="324" spans="1:10" x14ac:dyDescent="0.25">
      <c r="A324" s="116" t="e">
        <f>IF(Results[[#This Row],[Life Expectancy]]=0,"0",Results[[#This Row],[Life Expectancy]])</f>
        <v>#VALUE!</v>
      </c>
      <c r="B324" s="89">
        <f>IF(DataCollect[[#This Row],[Back-Ups]]="No",1.5,0)</f>
        <v>0</v>
      </c>
      <c r="C324" s="89" cm="1">
        <f t="array" ref="C324">_xlfn.IFS(DataCollect[[#This Row],[Importance]]="0%-25%",0, DataCollect[[#This Row],[Importance]]="26%-50%",0.5, DataCollect[[#This Row],[Importance]]="51%-75%",0.75, DataCollect[[#This Row],[Importance]]="76%-100%",1, DataCollect[[#This Row],[Importance]]="",0)</f>
        <v>0</v>
      </c>
      <c r="D324" s="89">
        <f>IF(DataCollect[[#This Row],[Compliance]]="Yes",0.75,0)</f>
        <v>0</v>
      </c>
      <c r="E324" s="89">
        <f>IF(DataCollect[[#This Row],[Concerns]]="Yes",0.75,0)</f>
        <v>0</v>
      </c>
      <c r="F324" s="89">
        <f t="shared" si="8"/>
        <v>1</v>
      </c>
      <c r="G324" s="89" t="e" cm="1">
        <f t="array" ref="G324">_xlfn.IFS(ConProb[[#This Row],[Life Expect]]="0", 1.5, AND(ConProb[[#This Row],[Life Expect]]&lt;(LifeExpect[[#This Row],[NORMAL]]*(1/3)), ConProb[[#This Row],[Life Expect]]&gt;0), 0.75, ConProb[[#This Row],[Life Expect]]=(LifeExpect[[#This Row],[NORMAL]]*(1/3)), 0.75, ConProb[[#This Row],[Life Expect]]&gt;(LifeExpect[[#This Row],[NORMAL]]*(1/3)), 0)</f>
        <v>#VALUE!</v>
      </c>
      <c r="H324" s="89" cm="1">
        <f t="array" ref="H324">_xlfn.IFS(DataCollect[[#This Row],[Capacity]]="Above",1, DataCollect[[#This Row],[Capacity]]="At",0.25, DataCollect[[#This Row],[Capacity]]="Below",0, DataCollect[[#This Row],[Capacity]]="",0)</f>
        <v>0</v>
      </c>
      <c r="I324" s="89">
        <f>IF(DataCollect[[#This Row],[Poor Reliability]]="Yes",1.5,0)</f>
        <v>0</v>
      </c>
      <c r="J324" s="89" t="e">
        <f t="shared" si="9"/>
        <v>#VALUE!</v>
      </c>
    </row>
    <row r="325" spans="1:10" x14ac:dyDescent="0.25">
      <c r="A325" s="116" t="e">
        <f>IF(Results[[#This Row],[Life Expectancy]]=0,"0",Results[[#This Row],[Life Expectancy]])</f>
        <v>#VALUE!</v>
      </c>
      <c r="B325" s="89">
        <f>IF(DataCollect[[#This Row],[Back-Ups]]="No",1.5,0)</f>
        <v>0</v>
      </c>
      <c r="C325" s="89" cm="1">
        <f t="array" ref="C325">_xlfn.IFS(DataCollect[[#This Row],[Importance]]="0%-25%",0, DataCollect[[#This Row],[Importance]]="26%-50%",0.5, DataCollect[[#This Row],[Importance]]="51%-75%",0.75, DataCollect[[#This Row],[Importance]]="76%-100%",1, DataCollect[[#This Row],[Importance]]="",0)</f>
        <v>0</v>
      </c>
      <c r="D325" s="89">
        <f>IF(DataCollect[[#This Row],[Compliance]]="Yes",0.75,0)</f>
        <v>0</v>
      </c>
      <c r="E325" s="89">
        <f>IF(DataCollect[[#This Row],[Concerns]]="Yes",0.75,0)</f>
        <v>0</v>
      </c>
      <c r="F325" s="89">
        <f t="shared" ref="F325:F388" si="10">SUM(1,B325:E325)</f>
        <v>1</v>
      </c>
      <c r="G325" s="89" t="e" cm="1">
        <f t="array" ref="G325">_xlfn.IFS(ConProb[[#This Row],[Life Expect]]="0", 1.5, AND(ConProb[[#This Row],[Life Expect]]&lt;(LifeExpect[[#This Row],[NORMAL]]*(1/3)), ConProb[[#This Row],[Life Expect]]&gt;0), 0.75, ConProb[[#This Row],[Life Expect]]=(LifeExpect[[#This Row],[NORMAL]]*(1/3)), 0.75, ConProb[[#This Row],[Life Expect]]&gt;(LifeExpect[[#This Row],[NORMAL]]*(1/3)), 0)</f>
        <v>#VALUE!</v>
      </c>
      <c r="H325" s="89" cm="1">
        <f t="array" ref="H325">_xlfn.IFS(DataCollect[[#This Row],[Capacity]]="Above",1, DataCollect[[#This Row],[Capacity]]="At",0.25, DataCollect[[#This Row],[Capacity]]="Below",0, DataCollect[[#This Row],[Capacity]]="",0)</f>
        <v>0</v>
      </c>
      <c r="I325" s="89">
        <f>IF(DataCollect[[#This Row],[Poor Reliability]]="Yes",1.5,0)</f>
        <v>0</v>
      </c>
      <c r="J325" s="89" t="e">
        <f t="shared" ref="J325:J388" si="11">SUM(1,G325:I325)</f>
        <v>#VALUE!</v>
      </c>
    </row>
    <row r="326" spans="1:10" x14ac:dyDescent="0.25">
      <c r="A326" s="116" t="e">
        <f>IF(Results[[#This Row],[Life Expectancy]]=0,"0",Results[[#This Row],[Life Expectancy]])</f>
        <v>#VALUE!</v>
      </c>
      <c r="B326" s="89">
        <f>IF(DataCollect[[#This Row],[Back-Ups]]="No",1.5,0)</f>
        <v>0</v>
      </c>
      <c r="C326" s="89" cm="1">
        <f t="array" ref="C326">_xlfn.IFS(DataCollect[[#This Row],[Importance]]="0%-25%",0, DataCollect[[#This Row],[Importance]]="26%-50%",0.5, DataCollect[[#This Row],[Importance]]="51%-75%",0.75, DataCollect[[#This Row],[Importance]]="76%-100%",1, DataCollect[[#This Row],[Importance]]="",0)</f>
        <v>0</v>
      </c>
      <c r="D326" s="89">
        <f>IF(DataCollect[[#This Row],[Compliance]]="Yes",0.75,0)</f>
        <v>0</v>
      </c>
      <c r="E326" s="89">
        <f>IF(DataCollect[[#This Row],[Concerns]]="Yes",0.75,0)</f>
        <v>0</v>
      </c>
      <c r="F326" s="89">
        <f t="shared" si="10"/>
        <v>1</v>
      </c>
      <c r="G326" s="89" t="e" cm="1">
        <f t="array" ref="G326">_xlfn.IFS(ConProb[[#This Row],[Life Expect]]="0", 1.5, AND(ConProb[[#This Row],[Life Expect]]&lt;(LifeExpect[[#This Row],[NORMAL]]*(1/3)), ConProb[[#This Row],[Life Expect]]&gt;0), 0.75, ConProb[[#This Row],[Life Expect]]=(LifeExpect[[#This Row],[NORMAL]]*(1/3)), 0.75, ConProb[[#This Row],[Life Expect]]&gt;(LifeExpect[[#This Row],[NORMAL]]*(1/3)), 0)</f>
        <v>#VALUE!</v>
      </c>
      <c r="H326" s="89" cm="1">
        <f t="array" ref="H326">_xlfn.IFS(DataCollect[[#This Row],[Capacity]]="Above",1, DataCollect[[#This Row],[Capacity]]="At",0.25, DataCollect[[#This Row],[Capacity]]="Below",0, DataCollect[[#This Row],[Capacity]]="",0)</f>
        <v>0</v>
      </c>
      <c r="I326" s="89">
        <f>IF(DataCollect[[#This Row],[Poor Reliability]]="Yes",1.5,0)</f>
        <v>0</v>
      </c>
      <c r="J326" s="89" t="e">
        <f t="shared" si="11"/>
        <v>#VALUE!</v>
      </c>
    </row>
    <row r="327" spans="1:10" x14ac:dyDescent="0.25">
      <c r="A327" s="116" t="e">
        <f>IF(Results[[#This Row],[Life Expectancy]]=0,"0",Results[[#This Row],[Life Expectancy]])</f>
        <v>#VALUE!</v>
      </c>
      <c r="B327" s="89">
        <f>IF(DataCollect[[#This Row],[Back-Ups]]="No",1.5,0)</f>
        <v>0</v>
      </c>
      <c r="C327" s="89" cm="1">
        <f t="array" ref="C327">_xlfn.IFS(DataCollect[[#This Row],[Importance]]="0%-25%",0, DataCollect[[#This Row],[Importance]]="26%-50%",0.5, DataCollect[[#This Row],[Importance]]="51%-75%",0.75, DataCollect[[#This Row],[Importance]]="76%-100%",1, DataCollect[[#This Row],[Importance]]="",0)</f>
        <v>0</v>
      </c>
      <c r="D327" s="89">
        <f>IF(DataCollect[[#This Row],[Compliance]]="Yes",0.75,0)</f>
        <v>0</v>
      </c>
      <c r="E327" s="89">
        <f>IF(DataCollect[[#This Row],[Concerns]]="Yes",0.75,0)</f>
        <v>0</v>
      </c>
      <c r="F327" s="89">
        <f t="shared" si="10"/>
        <v>1</v>
      </c>
      <c r="G327" s="89" t="e" cm="1">
        <f t="array" ref="G327">_xlfn.IFS(ConProb[[#This Row],[Life Expect]]="0", 1.5, AND(ConProb[[#This Row],[Life Expect]]&lt;(LifeExpect[[#This Row],[NORMAL]]*(1/3)), ConProb[[#This Row],[Life Expect]]&gt;0), 0.75, ConProb[[#This Row],[Life Expect]]=(LifeExpect[[#This Row],[NORMAL]]*(1/3)), 0.75, ConProb[[#This Row],[Life Expect]]&gt;(LifeExpect[[#This Row],[NORMAL]]*(1/3)), 0)</f>
        <v>#VALUE!</v>
      </c>
      <c r="H327" s="89" cm="1">
        <f t="array" ref="H327">_xlfn.IFS(DataCollect[[#This Row],[Capacity]]="Above",1, DataCollect[[#This Row],[Capacity]]="At",0.25, DataCollect[[#This Row],[Capacity]]="Below",0, DataCollect[[#This Row],[Capacity]]="",0)</f>
        <v>0</v>
      </c>
      <c r="I327" s="89">
        <f>IF(DataCollect[[#This Row],[Poor Reliability]]="Yes",1.5,0)</f>
        <v>0</v>
      </c>
      <c r="J327" s="89" t="e">
        <f t="shared" si="11"/>
        <v>#VALUE!</v>
      </c>
    </row>
    <row r="328" spans="1:10" x14ac:dyDescent="0.25">
      <c r="A328" s="116" t="e">
        <f>IF(Results[[#This Row],[Life Expectancy]]=0,"0",Results[[#This Row],[Life Expectancy]])</f>
        <v>#VALUE!</v>
      </c>
      <c r="B328" s="89">
        <f>IF(DataCollect[[#This Row],[Back-Ups]]="No",1.5,0)</f>
        <v>0</v>
      </c>
      <c r="C328" s="89" cm="1">
        <f t="array" ref="C328">_xlfn.IFS(DataCollect[[#This Row],[Importance]]="0%-25%",0, DataCollect[[#This Row],[Importance]]="26%-50%",0.5, DataCollect[[#This Row],[Importance]]="51%-75%",0.75, DataCollect[[#This Row],[Importance]]="76%-100%",1, DataCollect[[#This Row],[Importance]]="",0)</f>
        <v>0</v>
      </c>
      <c r="D328" s="89">
        <f>IF(DataCollect[[#This Row],[Compliance]]="Yes",0.75,0)</f>
        <v>0</v>
      </c>
      <c r="E328" s="89">
        <f>IF(DataCollect[[#This Row],[Concerns]]="Yes",0.75,0)</f>
        <v>0</v>
      </c>
      <c r="F328" s="89">
        <f t="shared" si="10"/>
        <v>1</v>
      </c>
      <c r="G328" s="89" t="e" cm="1">
        <f t="array" ref="G328">_xlfn.IFS(ConProb[[#This Row],[Life Expect]]="0", 1.5, AND(ConProb[[#This Row],[Life Expect]]&lt;(LifeExpect[[#This Row],[NORMAL]]*(1/3)), ConProb[[#This Row],[Life Expect]]&gt;0), 0.75, ConProb[[#This Row],[Life Expect]]=(LifeExpect[[#This Row],[NORMAL]]*(1/3)), 0.75, ConProb[[#This Row],[Life Expect]]&gt;(LifeExpect[[#This Row],[NORMAL]]*(1/3)), 0)</f>
        <v>#VALUE!</v>
      </c>
      <c r="H328" s="89" cm="1">
        <f t="array" ref="H328">_xlfn.IFS(DataCollect[[#This Row],[Capacity]]="Above",1, DataCollect[[#This Row],[Capacity]]="At",0.25, DataCollect[[#This Row],[Capacity]]="Below",0, DataCollect[[#This Row],[Capacity]]="",0)</f>
        <v>0</v>
      </c>
      <c r="I328" s="89">
        <f>IF(DataCollect[[#This Row],[Poor Reliability]]="Yes",1.5,0)</f>
        <v>0</v>
      </c>
      <c r="J328" s="89" t="e">
        <f t="shared" si="11"/>
        <v>#VALUE!</v>
      </c>
    </row>
    <row r="329" spans="1:10" x14ac:dyDescent="0.25">
      <c r="A329" s="116" t="e">
        <f>IF(Results[[#This Row],[Life Expectancy]]=0,"0",Results[[#This Row],[Life Expectancy]])</f>
        <v>#VALUE!</v>
      </c>
      <c r="B329" s="89">
        <f>IF(DataCollect[[#This Row],[Back-Ups]]="No",1.5,0)</f>
        <v>0</v>
      </c>
      <c r="C329" s="89" cm="1">
        <f t="array" ref="C329">_xlfn.IFS(DataCollect[[#This Row],[Importance]]="0%-25%",0, DataCollect[[#This Row],[Importance]]="26%-50%",0.5, DataCollect[[#This Row],[Importance]]="51%-75%",0.75, DataCollect[[#This Row],[Importance]]="76%-100%",1, DataCollect[[#This Row],[Importance]]="",0)</f>
        <v>0</v>
      </c>
      <c r="D329" s="89">
        <f>IF(DataCollect[[#This Row],[Compliance]]="Yes",0.75,0)</f>
        <v>0</v>
      </c>
      <c r="E329" s="89">
        <f>IF(DataCollect[[#This Row],[Concerns]]="Yes",0.75,0)</f>
        <v>0</v>
      </c>
      <c r="F329" s="89">
        <f t="shared" si="10"/>
        <v>1</v>
      </c>
      <c r="G329" s="89" t="e" cm="1">
        <f t="array" ref="G329">_xlfn.IFS(ConProb[[#This Row],[Life Expect]]="0", 1.5, AND(ConProb[[#This Row],[Life Expect]]&lt;(LifeExpect[[#This Row],[NORMAL]]*(1/3)), ConProb[[#This Row],[Life Expect]]&gt;0), 0.75, ConProb[[#This Row],[Life Expect]]=(LifeExpect[[#This Row],[NORMAL]]*(1/3)), 0.75, ConProb[[#This Row],[Life Expect]]&gt;(LifeExpect[[#This Row],[NORMAL]]*(1/3)), 0)</f>
        <v>#VALUE!</v>
      </c>
      <c r="H329" s="89" cm="1">
        <f t="array" ref="H329">_xlfn.IFS(DataCollect[[#This Row],[Capacity]]="Above",1, DataCollect[[#This Row],[Capacity]]="At",0.25, DataCollect[[#This Row],[Capacity]]="Below",0, DataCollect[[#This Row],[Capacity]]="",0)</f>
        <v>0</v>
      </c>
      <c r="I329" s="89">
        <f>IF(DataCollect[[#This Row],[Poor Reliability]]="Yes",1.5,0)</f>
        <v>0</v>
      </c>
      <c r="J329" s="89" t="e">
        <f t="shared" si="11"/>
        <v>#VALUE!</v>
      </c>
    </row>
    <row r="330" spans="1:10" x14ac:dyDescent="0.25">
      <c r="A330" s="116" t="e">
        <f>IF(Results[[#This Row],[Life Expectancy]]=0,"0",Results[[#This Row],[Life Expectancy]])</f>
        <v>#VALUE!</v>
      </c>
      <c r="B330" s="89">
        <f>IF(DataCollect[[#This Row],[Back-Ups]]="No",1.5,0)</f>
        <v>0</v>
      </c>
      <c r="C330" s="89" cm="1">
        <f t="array" ref="C330">_xlfn.IFS(DataCollect[[#This Row],[Importance]]="0%-25%",0, DataCollect[[#This Row],[Importance]]="26%-50%",0.5, DataCollect[[#This Row],[Importance]]="51%-75%",0.75, DataCollect[[#This Row],[Importance]]="76%-100%",1, DataCollect[[#This Row],[Importance]]="",0)</f>
        <v>0</v>
      </c>
      <c r="D330" s="89">
        <f>IF(DataCollect[[#This Row],[Compliance]]="Yes",0.75,0)</f>
        <v>0</v>
      </c>
      <c r="E330" s="89">
        <f>IF(DataCollect[[#This Row],[Concerns]]="Yes",0.75,0)</f>
        <v>0</v>
      </c>
      <c r="F330" s="89">
        <f t="shared" si="10"/>
        <v>1</v>
      </c>
      <c r="G330" s="89" t="e" cm="1">
        <f t="array" ref="G330">_xlfn.IFS(ConProb[[#This Row],[Life Expect]]="0", 1.5, AND(ConProb[[#This Row],[Life Expect]]&lt;(LifeExpect[[#This Row],[NORMAL]]*(1/3)), ConProb[[#This Row],[Life Expect]]&gt;0), 0.75, ConProb[[#This Row],[Life Expect]]=(LifeExpect[[#This Row],[NORMAL]]*(1/3)), 0.75, ConProb[[#This Row],[Life Expect]]&gt;(LifeExpect[[#This Row],[NORMAL]]*(1/3)), 0)</f>
        <v>#VALUE!</v>
      </c>
      <c r="H330" s="89" cm="1">
        <f t="array" ref="H330">_xlfn.IFS(DataCollect[[#This Row],[Capacity]]="Above",1, DataCollect[[#This Row],[Capacity]]="At",0.25, DataCollect[[#This Row],[Capacity]]="Below",0, DataCollect[[#This Row],[Capacity]]="",0)</f>
        <v>0</v>
      </c>
      <c r="I330" s="89">
        <f>IF(DataCollect[[#This Row],[Poor Reliability]]="Yes",1.5,0)</f>
        <v>0</v>
      </c>
      <c r="J330" s="89" t="e">
        <f t="shared" si="11"/>
        <v>#VALUE!</v>
      </c>
    </row>
    <row r="331" spans="1:10" x14ac:dyDescent="0.25">
      <c r="A331" s="116" t="e">
        <f>IF(Results[[#This Row],[Life Expectancy]]=0,"0",Results[[#This Row],[Life Expectancy]])</f>
        <v>#VALUE!</v>
      </c>
      <c r="B331" s="89">
        <f>IF(DataCollect[[#This Row],[Back-Ups]]="No",1.5,0)</f>
        <v>0</v>
      </c>
      <c r="C331" s="89" cm="1">
        <f t="array" ref="C331">_xlfn.IFS(DataCollect[[#This Row],[Importance]]="0%-25%",0, DataCollect[[#This Row],[Importance]]="26%-50%",0.5, DataCollect[[#This Row],[Importance]]="51%-75%",0.75, DataCollect[[#This Row],[Importance]]="76%-100%",1, DataCollect[[#This Row],[Importance]]="",0)</f>
        <v>0</v>
      </c>
      <c r="D331" s="89">
        <f>IF(DataCollect[[#This Row],[Compliance]]="Yes",0.75,0)</f>
        <v>0</v>
      </c>
      <c r="E331" s="89">
        <f>IF(DataCollect[[#This Row],[Concerns]]="Yes",0.75,0)</f>
        <v>0</v>
      </c>
      <c r="F331" s="89">
        <f t="shared" si="10"/>
        <v>1</v>
      </c>
      <c r="G331" s="89" t="e" cm="1">
        <f t="array" ref="G331">_xlfn.IFS(ConProb[[#This Row],[Life Expect]]="0", 1.5, AND(ConProb[[#This Row],[Life Expect]]&lt;(LifeExpect[[#This Row],[NORMAL]]*(1/3)), ConProb[[#This Row],[Life Expect]]&gt;0), 0.75, ConProb[[#This Row],[Life Expect]]=(LifeExpect[[#This Row],[NORMAL]]*(1/3)), 0.75, ConProb[[#This Row],[Life Expect]]&gt;(LifeExpect[[#This Row],[NORMAL]]*(1/3)), 0)</f>
        <v>#VALUE!</v>
      </c>
      <c r="H331" s="89" cm="1">
        <f t="array" ref="H331">_xlfn.IFS(DataCollect[[#This Row],[Capacity]]="Above",1, DataCollect[[#This Row],[Capacity]]="At",0.25, DataCollect[[#This Row],[Capacity]]="Below",0, DataCollect[[#This Row],[Capacity]]="",0)</f>
        <v>0</v>
      </c>
      <c r="I331" s="89">
        <f>IF(DataCollect[[#This Row],[Poor Reliability]]="Yes",1.5,0)</f>
        <v>0</v>
      </c>
      <c r="J331" s="89" t="e">
        <f t="shared" si="11"/>
        <v>#VALUE!</v>
      </c>
    </row>
    <row r="332" spans="1:10" x14ac:dyDescent="0.25">
      <c r="A332" s="116" t="e">
        <f>IF(Results[[#This Row],[Life Expectancy]]=0,"0",Results[[#This Row],[Life Expectancy]])</f>
        <v>#VALUE!</v>
      </c>
      <c r="B332" s="89">
        <f>IF(DataCollect[[#This Row],[Back-Ups]]="No",1.5,0)</f>
        <v>0</v>
      </c>
      <c r="C332" s="89" cm="1">
        <f t="array" ref="C332">_xlfn.IFS(DataCollect[[#This Row],[Importance]]="0%-25%",0, DataCollect[[#This Row],[Importance]]="26%-50%",0.5, DataCollect[[#This Row],[Importance]]="51%-75%",0.75, DataCollect[[#This Row],[Importance]]="76%-100%",1, DataCollect[[#This Row],[Importance]]="",0)</f>
        <v>0</v>
      </c>
      <c r="D332" s="89">
        <f>IF(DataCollect[[#This Row],[Compliance]]="Yes",0.75,0)</f>
        <v>0</v>
      </c>
      <c r="E332" s="89">
        <f>IF(DataCollect[[#This Row],[Concerns]]="Yes",0.75,0)</f>
        <v>0</v>
      </c>
      <c r="F332" s="89">
        <f t="shared" si="10"/>
        <v>1</v>
      </c>
      <c r="G332" s="89" t="e" cm="1">
        <f t="array" ref="G332">_xlfn.IFS(ConProb[[#This Row],[Life Expect]]="0", 1.5, AND(ConProb[[#This Row],[Life Expect]]&lt;(LifeExpect[[#This Row],[NORMAL]]*(1/3)), ConProb[[#This Row],[Life Expect]]&gt;0), 0.75, ConProb[[#This Row],[Life Expect]]=(LifeExpect[[#This Row],[NORMAL]]*(1/3)), 0.75, ConProb[[#This Row],[Life Expect]]&gt;(LifeExpect[[#This Row],[NORMAL]]*(1/3)), 0)</f>
        <v>#VALUE!</v>
      </c>
      <c r="H332" s="89" cm="1">
        <f t="array" ref="H332">_xlfn.IFS(DataCollect[[#This Row],[Capacity]]="Above",1, DataCollect[[#This Row],[Capacity]]="At",0.25, DataCollect[[#This Row],[Capacity]]="Below",0, DataCollect[[#This Row],[Capacity]]="",0)</f>
        <v>0</v>
      </c>
      <c r="I332" s="89">
        <f>IF(DataCollect[[#This Row],[Poor Reliability]]="Yes",1.5,0)</f>
        <v>0</v>
      </c>
      <c r="J332" s="89" t="e">
        <f t="shared" si="11"/>
        <v>#VALUE!</v>
      </c>
    </row>
    <row r="333" spans="1:10" x14ac:dyDescent="0.25">
      <c r="A333" s="116" t="e">
        <f>IF(Results[[#This Row],[Life Expectancy]]=0,"0",Results[[#This Row],[Life Expectancy]])</f>
        <v>#VALUE!</v>
      </c>
      <c r="B333" s="89">
        <f>IF(DataCollect[[#This Row],[Back-Ups]]="No",1.5,0)</f>
        <v>0</v>
      </c>
      <c r="C333" s="89" cm="1">
        <f t="array" ref="C333">_xlfn.IFS(DataCollect[[#This Row],[Importance]]="0%-25%",0, DataCollect[[#This Row],[Importance]]="26%-50%",0.5, DataCollect[[#This Row],[Importance]]="51%-75%",0.75, DataCollect[[#This Row],[Importance]]="76%-100%",1, DataCollect[[#This Row],[Importance]]="",0)</f>
        <v>0</v>
      </c>
      <c r="D333" s="89">
        <f>IF(DataCollect[[#This Row],[Compliance]]="Yes",0.75,0)</f>
        <v>0</v>
      </c>
      <c r="E333" s="89">
        <f>IF(DataCollect[[#This Row],[Concerns]]="Yes",0.75,0)</f>
        <v>0</v>
      </c>
      <c r="F333" s="89">
        <f t="shared" si="10"/>
        <v>1</v>
      </c>
      <c r="G333" s="89" t="e" cm="1">
        <f t="array" ref="G333">_xlfn.IFS(ConProb[[#This Row],[Life Expect]]="0", 1.5, AND(ConProb[[#This Row],[Life Expect]]&lt;(LifeExpect[[#This Row],[NORMAL]]*(1/3)), ConProb[[#This Row],[Life Expect]]&gt;0), 0.75, ConProb[[#This Row],[Life Expect]]=(LifeExpect[[#This Row],[NORMAL]]*(1/3)), 0.75, ConProb[[#This Row],[Life Expect]]&gt;(LifeExpect[[#This Row],[NORMAL]]*(1/3)), 0)</f>
        <v>#VALUE!</v>
      </c>
      <c r="H333" s="89" cm="1">
        <f t="array" ref="H333">_xlfn.IFS(DataCollect[[#This Row],[Capacity]]="Above",1, DataCollect[[#This Row],[Capacity]]="At",0.25, DataCollect[[#This Row],[Capacity]]="Below",0, DataCollect[[#This Row],[Capacity]]="",0)</f>
        <v>0</v>
      </c>
      <c r="I333" s="89">
        <f>IF(DataCollect[[#This Row],[Poor Reliability]]="Yes",1.5,0)</f>
        <v>0</v>
      </c>
      <c r="J333" s="89" t="e">
        <f t="shared" si="11"/>
        <v>#VALUE!</v>
      </c>
    </row>
    <row r="334" spans="1:10" x14ac:dyDescent="0.25">
      <c r="A334" s="116" t="e">
        <f>IF(Results[[#This Row],[Life Expectancy]]=0,"0",Results[[#This Row],[Life Expectancy]])</f>
        <v>#VALUE!</v>
      </c>
      <c r="B334" s="89">
        <f>IF(DataCollect[[#This Row],[Back-Ups]]="No",1.5,0)</f>
        <v>0</v>
      </c>
      <c r="C334" s="89" cm="1">
        <f t="array" ref="C334">_xlfn.IFS(DataCollect[[#This Row],[Importance]]="0%-25%",0, DataCollect[[#This Row],[Importance]]="26%-50%",0.5, DataCollect[[#This Row],[Importance]]="51%-75%",0.75, DataCollect[[#This Row],[Importance]]="76%-100%",1, DataCollect[[#This Row],[Importance]]="",0)</f>
        <v>0</v>
      </c>
      <c r="D334" s="89">
        <f>IF(DataCollect[[#This Row],[Compliance]]="Yes",0.75,0)</f>
        <v>0</v>
      </c>
      <c r="E334" s="89">
        <f>IF(DataCollect[[#This Row],[Concerns]]="Yes",0.75,0)</f>
        <v>0</v>
      </c>
      <c r="F334" s="89">
        <f t="shared" si="10"/>
        <v>1</v>
      </c>
      <c r="G334" s="89" t="e" cm="1">
        <f t="array" ref="G334">_xlfn.IFS(ConProb[[#This Row],[Life Expect]]="0", 1.5, AND(ConProb[[#This Row],[Life Expect]]&lt;(LifeExpect[[#This Row],[NORMAL]]*(1/3)), ConProb[[#This Row],[Life Expect]]&gt;0), 0.75, ConProb[[#This Row],[Life Expect]]=(LifeExpect[[#This Row],[NORMAL]]*(1/3)), 0.75, ConProb[[#This Row],[Life Expect]]&gt;(LifeExpect[[#This Row],[NORMAL]]*(1/3)), 0)</f>
        <v>#VALUE!</v>
      </c>
      <c r="H334" s="89" cm="1">
        <f t="array" ref="H334">_xlfn.IFS(DataCollect[[#This Row],[Capacity]]="Above",1, DataCollect[[#This Row],[Capacity]]="At",0.25, DataCollect[[#This Row],[Capacity]]="Below",0, DataCollect[[#This Row],[Capacity]]="",0)</f>
        <v>0</v>
      </c>
      <c r="I334" s="89">
        <f>IF(DataCollect[[#This Row],[Poor Reliability]]="Yes",1.5,0)</f>
        <v>0</v>
      </c>
      <c r="J334" s="89" t="e">
        <f t="shared" si="11"/>
        <v>#VALUE!</v>
      </c>
    </row>
    <row r="335" spans="1:10" x14ac:dyDescent="0.25">
      <c r="A335" s="116" t="e">
        <f>IF(Results[[#This Row],[Life Expectancy]]=0,"0",Results[[#This Row],[Life Expectancy]])</f>
        <v>#VALUE!</v>
      </c>
      <c r="B335" s="89">
        <f>IF(DataCollect[[#This Row],[Back-Ups]]="No",1.5,0)</f>
        <v>0</v>
      </c>
      <c r="C335" s="89" cm="1">
        <f t="array" ref="C335">_xlfn.IFS(DataCollect[[#This Row],[Importance]]="0%-25%",0, DataCollect[[#This Row],[Importance]]="26%-50%",0.5, DataCollect[[#This Row],[Importance]]="51%-75%",0.75, DataCollect[[#This Row],[Importance]]="76%-100%",1, DataCollect[[#This Row],[Importance]]="",0)</f>
        <v>0</v>
      </c>
      <c r="D335" s="89">
        <f>IF(DataCollect[[#This Row],[Compliance]]="Yes",0.75,0)</f>
        <v>0</v>
      </c>
      <c r="E335" s="89">
        <f>IF(DataCollect[[#This Row],[Concerns]]="Yes",0.75,0)</f>
        <v>0</v>
      </c>
      <c r="F335" s="89">
        <f t="shared" si="10"/>
        <v>1</v>
      </c>
      <c r="G335" s="89" t="e" cm="1">
        <f t="array" ref="G335">_xlfn.IFS(ConProb[[#This Row],[Life Expect]]="0", 1.5, AND(ConProb[[#This Row],[Life Expect]]&lt;(LifeExpect[[#This Row],[NORMAL]]*(1/3)), ConProb[[#This Row],[Life Expect]]&gt;0), 0.75, ConProb[[#This Row],[Life Expect]]=(LifeExpect[[#This Row],[NORMAL]]*(1/3)), 0.75, ConProb[[#This Row],[Life Expect]]&gt;(LifeExpect[[#This Row],[NORMAL]]*(1/3)), 0)</f>
        <v>#VALUE!</v>
      </c>
      <c r="H335" s="89" cm="1">
        <f t="array" ref="H335">_xlfn.IFS(DataCollect[[#This Row],[Capacity]]="Above",1, DataCollect[[#This Row],[Capacity]]="At",0.25, DataCollect[[#This Row],[Capacity]]="Below",0, DataCollect[[#This Row],[Capacity]]="",0)</f>
        <v>0</v>
      </c>
      <c r="I335" s="89">
        <f>IF(DataCollect[[#This Row],[Poor Reliability]]="Yes",1.5,0)</f>
        <v>0</v>
      </c>
      <c r="J335" s="89" t="e">
        <f t="shared" si="11"/>
        <v>#VALUE!</v>
      </c>
    </row>
    <row r="336" spans="1:10" x14ac:dyDescent="0.25">
      <c r="A336" s="116" t="e">
        <f>IF(Results[[#This Row],[Life Expectancy]]=0,"0",Results[[#This Row],[Life Expectancy]])</f>
        <v>#VALUE!</v>
      </c>
      <c r="B336" s="89">
        <f>IF(DataCollect[[#This Row],[Back-Ups]]="No",1.5,0)</f>
        <v>0</v>
      </c>
      <c r="C336" s="89" cm="1">
        <f t="array" ref="C336">_xlfn.IFS(DataCollect[[#This Row],[Importance]]="0%-25%",0, DataCollect[[#This Row],[Importance]]="26%-50%",0.5, DataCollect[[#This Row],[Importance]]="51%-75%",0.75, DataCollect[[#This Row],[Importance]]="76%-100%",1, DataCollect[[#This Row],[Importance]]="",0)</f>
        <v>0</v>
      </c>
      <c r="D336" s="89">
        <f>IF(DataCollect[[#This Row],[Compliance]]="Yes",0.75,0)</f>
        <v>0</v>
      </c>
      <c r="E336" s="89">
        <f>IF(DataCollect[[#This Row],[Concerns]]="Yes",0.75,0)</f>
        <v>0</v>
      </c>
      <c r="F336" s="89">
        <f t="shared" si="10"/>
        <v>1</v>
      </c>
      <c r="G336" s="89" t="e" cm="1">
        <f t="array" ref="G336">_xlfn.IFS(ConProb[[#This Row],[Life Expect]]="0", 1.5, AND(ConProb[[#This Row],[Life Expect]]&lt;(LifeExpect[[#This Row],[NORMAL]]*(1/3)), ConProb[[#This Row],[Life Expect]]&gt;0), 0.75, ConProb[[#This Row],[Life Expect]]=(LifeExpect[[#This Row],[NORMAL]]*(1/3)), 0.75, ConProb[[#This Row],[Life Expect]]&gt;(LifeExpect[[#This Row],[NORMAL]]*(1/3)), 0)</f>
        <v>#VALUE!</v>
      </c>
      <c r="H336" s="89" cm="1">
        <f t="array" ref="H336">_xlfn.IFS(DataCollect[[#This Row],[Capacity]]="Above",1, DataCollect[[#This Row],[Capacity]]="At",0.25, DataCollect[[#This Row],[Capacity]]="Below",0, DataCollect[[#This Row],[Capacity]]="",0)</f>
        <v>0</v>
      </c>
      <c r="I336" s="89">
        <f>IF(DataCollect[[#This Row],[Poor Reliability]]="Yes",1.5,0)</f>
        <v>0</v>
      </c>
      <c r="J336" s="89" t="e">
        <f t="shared" si="11"/>
        <v>#VALUE!</v>
      </c>
    </row>
    <row r="337" spans="1:10" x14ac:dyDescent="0.25">
      <c r="A337" s="116" t="e">
        <f>IF(Results[[#This Row],[Life Expectancy]]=0,"0",Results[[#This Row],[Life Expectancy]])</f>
        <v>#VALUE!</v>
      </c>
      <c r="B337" s="89">
        <f>IF(DataCollect[[#This Row],[Back-Ups]]="No",1.5,0)</f>
        <v>0</v>
      </c>
      <c r="C337" s="89" cm="1">
        <f t="array" ref="C337">_xlfn.IFS(DataCollect[[#This Row],[Importance]]="0%-25%",0, DataCollect[[#This Row],[Importance]]="26%-50%",0.5, DataCollect[[#This Row],[Importance]]="51%-75%",0.75, DataCollect[[#This Row],[Importance]]="76%-100%",1, DataCollect[[#This Row],[Importance]]="",0)</f>
        <v>0</v>
      </c>
      <c r="D337" s="89">
        <f>IF(DataCollect[[#This Row],[Compliance]]="Yes",0.75,0)</f>
        <v>0</v>
      </c>
      <c r="E337" s="89">
        <f>IF(DataCollect[[#This Row],[Concerns]]="Yes",0.75,0)</f>
        <v>0</v>
      </c>
      <c r="F337" s="89">
        <f t="shared" si="10"/>
        <v>1</v>
      </c>
      <c r="G337" s="89" t="e" cm="1">
        <f t="array" ref="G337">_xlfn.IFS(ConProb[[#This Row],[Life Expect]]="0", 1.5, AND(ConProb[[#This Row],[Life Expect]]&lt;(LifeExpect[[#This Row],[NORMAL]]*(1/3)), ConProb[[#This Row],[Life Expect]]&gt;0), 0.75, ConProb[[#This Row],[Life Expect]]=(LifeExpect[[#This Row],[NORMAL]]*(1/3)), 0.75, ConProb[[#This Row],[Life Expect]]&gt;(LifeExpect[[#This Row],[NORMAL]]*(1/3)), 0)</f>
        <v>#VALUE!</v>
      </c>
      <c r="H337" s="89" cm="1">
        <f t="array" ref="H337">_xlfn.IFS(DataCollect[[#This Row],[Capacity]]="Above",1, DataCollect[[#This Row],[Capacity]]="At",0.25, DataCollect[[#This Row],[Capacity]]="Below",0, DataCollect[[#This Row],[Capacity]]="",0)</f>
        <v>0</v>
      </c>
      <c r="I337" s="89">
        <f>IF(DataCollect[[#This Row],[Poor Reliability]]="Yes",1.5,0)</f>
        <v>0</v>
      </c>
      <c r="J337" s="89" t="e">
        <f t="shared" si="11"/>
        <v>#VALUE!</v>
      </c>
    </row>
    <row r="338" spans="1:10" x14ac:dyDescent="0.25">
      <c r="A338" s="116" t="e">
        <f>IF(Results[[#This Row],[Life Expectancy]]=0,"0",Results[[#This Row],[Life Expectancy]])</f>
        <v>#VALUE!</v>
      </c>
      <c r="B338" s="89">
        <f>IF(DataCollect[[#This Row],[Back-Ups]]="No",1.5,0)</f>
        <v>0</v>
      </c>
      <c r="C338" s="89" cm="1">
        <f t="array" ref="C338">_xlfn.IFS(DataCollect[[#This Row],[Importance]]="0%-25%",0, DataCollect[[#This Row],[Importance]]="26%-50%",0.5, DataCollect[[#This Row],[Importance]]="51%-75%",0.75, DataCollect[[#This Row],[Importance]]="76%-100%",1, DataCollect[[#This Row],[Importance]]="",0)</f>
        <v>0</v>
      </c>
      <c r="D338" s="89">
        <f>IF(DataCollect[[#This Row],[Compliance]]="Yes",0.75,0)</f>
        <v>0</v>
      </c>
      <c r="E338" s="89">
        <f>IF(DataCollect[[#This Row],[Concerns]]="Yes",0.75,0)</f>
        <v>0</v>
      </c>
      <c r="F338" s="89">
        <f t="shared" si="10"/>
        <v>1</v>
      </c>
      <c r="G338" s="89" t="e" cm="1">
        <f t="array" ref="G338">_xlfn.IFS(ConProb[[#This Row],[Life Expect]]="0", 1.5, AND(ConProb[[#This Row],[Life Expect]]&lt;(LifeExpect[[#This Row],[NORMAL]]*(1/3)), ConProb[[#This Row],[Life Expect]]&gt;0), 0.75, ConProb[[#This Row],[Life Expect]]=(LifeExpect[[#This Row],[NORMAL]]*(1/3)), 0.75, ConProb[[#This Row],[Life Expect]]&gt;(LifeExpect[[#This Row],[NORMAL]]*(1/3)), 0)</f>
        <v>#VALUE!</v>
      </c>
      <c r="H338" s="89" cm="1">
        <f t="array" ref="H338">_xlfn.IFS(DataCollect[[#This Row],[Capacity]]="Above",1, DataCollect[[#This Row],[Capacity]]="At",0.25, DataCollect[[#This Row],[Capacity]]="Below",0, DataCollect[[#This Row],[Capacity]]="",0)</f>
        <v>0</v>
      </c>
      <c r="I338" s="89">
        <f>IF(DataCollect[[#This Row],[Poor Reliability]]="Yes",1.5,0)</f>
        <v>0</v>
      </c>
      <c r="J338" s="89" t="e">
        <f t="shared" si="11"/>
        <v>#VALUE!</v>
      </c>
    </row>
    <row r="339" spans="1:10" x14ac:dyDescent="0.25">
      <c r="A339" s="116" t="e">
        <f>IF(Results[[#This Row],[Life Expectancy]]=0,"0",Results[[#This Row],[Life Expectancy]])</f>
        <v>#VALUE!</v>
      </c>
      <c r="B339" s="89">
        <f>IF(DataCollect[[#This Row],[Back-Ups]]="No",1.5,0)</f>
        <v>0</v>
      </c>
      <c r="C339" s="89" cm="1">
        <f t="array" ref="C339">_xlfn.IFS(DataCollect[[#This Row],[Importance]]="0%-25%",0, DataCollect[[#This Row],[Importance]]="26%-50%",0.5, DataCollect[[#This Row],[Importance]]="51%-75%",0.75, DataCollect[[#This Row],[Importance]]="76%-100%",1, DataCollect[[#This Row],[Importance]]="",0)</f>
        <v>0</v>
      </c>
      <c r="D339" s="89">
        <f>IF(DataCollect[[#This Row],[Compliance]]="Yes",0.75,0)</f>
        <v>0</v>
      </c>
      <c r="E339" s="89">
        <f>IF(DataCollect[[#This Row],[Concerns]]="Yes",0.75,0)</f>
        <v>0</v>
      </c>
      <c r="F339" s="89">
        <f t="shared" si="10"/>
        <v>1</v>
      </c>
      <c r="G339" s="89" t="e" cm="1">
        <f t="array" ref="G339">_xlfn.IFS(ConProb[[#This Row],[Life Expect]]="0", 1.5, AND(ConProb[[#This Row],[Life Expect]]&lt;(LifeExpect[[#This Row],[NORMAL]]*(1/3)), ConProb[[#This Row],[Life Expect]]&gt;0), 0.75, ConProb[[#This Row],[Life Expect]]=(LifeExpect[[#This Row],[NORMAL]]*(1/3)), 0.75, ConProb[[#This Row],[Life Expect]]&gt;(LifeExpect[[#This Row],[NORMAL]]*(1/3)), 0)</f>
        <v>#VALUE!</v>
      </c>
      <c r="H339" s="89" cm="1">
        <f t="array" ref="H339">_xlfn.IFS(DataCollect[[#This Row],[Capacity]]="Above",1, DataCollect[[#This Row],[Capacity]]="At",0.25, DataCollect[[#This Row],[Capacity]]="Below",0, DataCollect[[#This Row],[Capacity]]="",0)</f>
        <v>0</v>
      </c>
      <c r="I339" s="89">
        <f>IF(DataCollect[[#This Row],[Poor Reliability]]="Yes",1.5,0)</f>
        <v>0</v>
      </c>
      <c r="J339" s="89" t="e">
        <f t="shared" si="11"/>
        <v>#VALUE!</v>
      </c>
    </row>
    <row r="340" spans="1:10" x14ac:dyDescent="0.25">
      <c r="A340" s="116" t="e">
        <f>IF(Results[[#This Row],[Life Expectancy]]=0,"0",Results[[#This Row],[Life Expectancy]])</f>
        <v>#VALUE!</v>
      </c>
      <c r="B340" s="89">
        <f>IF(DataCollect[[#This Row],[Back-Ups]]="No",1.5,0)</f>
        <v>0</v>
      </c>
      <c r="C340" s="89" cm="1">
        <f t="array" ref="C340">_xlfn.IFS(DataCollect[[#This Row],[Importance]]="0%-25%",0, DataCollect[[#This Row],[Importance]]="26%-50%",0.5, DataCollect[[#This Row],[Importance]]="51%-75%",0.75, DataCollect[[#This Row],[Importance]]="76%-100%",1, DataCollect[[#This Row],[Importance]]="",0)</f>
        <v>0</v>
      </c>
      <c r="D340" s="89">
        <f>IF(DataCollect[[#This Row],[Compliance]]="Yes",0.75,0)</f>
        <v>0</v>
      </c>
      <c r="E340" s="89">
        <f>IF(DataCollect[[#This Row],[Concerns]]="Yes",0.75,0)</f>
        <v>0</v>
      </c>
      <c r="F340" s="89">
        <f t="shared" si="10"/>
        <v>1</v>
      </c>
      <c r="G340" s="89" t="e" cm="1">
        <f t="array" ref="G340">_xlfn.IFS(ConProb[[#This Row],[Life Expect]]="0", 1.5, AND(ConProb[[#This Row],[Life Expect]]&lt;(LifeExpect[[#This Row],[NORMAL]]*(1/3)), ConProb[[#This Row],[Life Expect]]&gt;0), 0.75, ConProb[[#This Row],[Life Expect]]=(LifeExpect[[#This Row],[NORMAL]]*(1/3)), 0.75, ConProb[[#This Row],[Life Expect]]&gt;(LifeExpect[[#This Row],[NORMAL]]*(1/3)), 0)</f>
        <v>#VALUE!</v>
      </c>
      <c r="H340" s="89" cm="1">
        <f t="array" ref="H340">_xlfn.IFS(DataCollect[[#This Row],[Capacity]]="Above",1, DataCollect[[#This Row],[Capacity]]="At",0.25, DataCollect[[#This Row],[Capacity]]="Below",0, DataCollect[[#This Row],[Capacity]]="",0)</f>
        <v>0</v>
      </c>
      <c r="I340" s="89">
        <f>IF(DataCollect[[#This Row],[Poor Reliability]]="Yes",1.5,0)</f>
        <v>0</v>
      </c>
      <c r="J340" s="89" t="e">
        <f t="shared" si="11"/>
        <v>#VALUE!</v>
      </c>
    </row>
    <row r="341" spans="1:10" x14ac:dyDescent="0.25">
      <c r="A341" s="116" t="e">
        <f>IF(Results[[#This Row],[Life Expectancy]]=0,"0",Results[[#This Row],[Life Expectancy]])</f>
        <v>#VALUE!</v>
      </c>
      <c r="B341" s="89">
        <f>IF(DataCollect[[#This Row],[Back-Ups]]="No",1.5,0)</f>
        <v>0</v>
      </c>
      <c r="C341" s="89" cm="1">
        <f t="array" ref="C341">_xlfn.IFS(DataCollect[[#This Row],[Importance]]="0%-25%",0, DataCollect[[#This Row],[Importance]]="26%-50%",0.5, DataCollect[[#This Row],[Importance]]="51%-75%",0.75, DataCollect[[#This Row],[Importance]]="76%-100%",1, DataCollect[[#This Row],[Importance]]="",0)</f>
        <v>0</v>
      </c>
      <c r="D341" s="89">
        <f>IF(DataCollect[[#This Row],[Compliance]]="Yes",0.75,0)</f>
        <v>0</v>
      </c>
      <c r="E341" s="89">
        <f>IF(DataCollect[[#This Row],[Concerns]]="Yes",0.75,0)</f>
        <v>0</v>
      </c>
      <c r="F341" s="89">
        <f t="shared" si="10"/>
        <v>1</v>
      </c>
      <c r="G341" s="89" t="e" cm="1">
        <f t="array" ref="G341">_xlfn.IFS(ConProb[[#This Row],[Life Expect]]="0", 1.5, AND(ConProb[[#This Row],[Life Expect]]&lt;(LifeExpect[[#This Row],[NORMAL]]*(1/3)), ConProb[[#This Row],[Life Expect]]&gt;0), 0.75, ConProb[[#This Row],[Life Expect]]=(LifeExpect[[#This Row],[NORMAL]]*(1/3)), 0.75, ConProb[[#This Row],[Life Expect]]&gt;(LifeExpect[[#This Row],[NORMAL]]*(1/3)), 0)</f>
        <v>#VALUE!</v>
      </c>
      <c r="H341" s="89" cm="1">
        <f t="array" ref="H341">_xlfn.IFS(DataCollect[[#This Row],[Capacity]]="Above",1, DataCollect[[#This Row],[Capacity]]="At",0.25, DataCollect[[#This Row],[Capacity]]="Below",0, DataCollect[[#This Row],[Capacity]]="",0)</f>
        <v>0</v>
      </c>
      <c r="I341" s="89">
        <f>IF(DataCollect[[#This Row],[Poor Reliability]]="Yes",1.5,0)</f>
        <v>0</v>
      </c>
      <c r="J341" s="89" t="e">
        <f t="shared" si="11"/>
        <v>#VALUE!</v>
      </c>
    </row>
    <row r="342" spans="1:10" x14ac:dyDescent="0.25">
      <c r="A342" s="116" t="e">
        <f>IF(Results[[#This Row],[Life Expectancy]]=0,"0",Results[[#This Row],[Life Expectancy]])</f>
        <v>#VALUE!</v>
      </c>
      <c r="B342" s="89">
        <f>IF(DataCollect[[#This Row],[Back-Ups]]="No",1.5,0)</f>
        <v>0</v>
      </c>
      <c r="C342" s="89" cm="1">
        <f t="array" ref="C342">_xlfn.IFS(DataCollect[[#This Row],[Importance]]="0%-25%",0, DataCollect[[#This Row],[Importance]]="26%-50%",0.5, DataCollect[[#This Row],[Importance]]="51%-75%",0.75, DataCollect[[#This Row],[Importance]]="76%-100%",1, DataCollect[[#This Row],[Importance]]="",0)</f>
        <v>0</v>
      </c>
      <c r="D342" s="89">
        <f>IF(DataCollect[[#This Row],[Compliance]]="Yes",0.75,0)</f>
        <v>0</v>
      </c>
      <c r="E342" s="89">
        <f>IF(DataCollect[[#This Row],[Concerns]]="Yes",0.75,0)</f>
        <v>0</v>
      </c>
      <c r="F342" s="89">
        <f t="shared" si="10"/>
        <v>1</v>
      </c>
      <c r="G342" s="89" t="e" cm="1">
        <f t="array" ref="G342">_xlfn.IFS(ConProb[[#This Row],[Life Expect]]="0", 1.5, AND(ConProb[[#This Row],[Life Expect]]&lt;(LifeExpect[[#This Row],[NORMAL]]*(1/3)), ConProb[[#This Row],[Life Expect]]&gt;0), 0.75, ConProb[[#This Row],[Life Expect]]=(LifeExpect[[#This Row],[NORMAL]]*(1/3)), 0.75, ConProb[[#This Row],[Life Expect]]&gt;(LifeExpect[[#This Row],[NORMAL]]*(1/3)), 0)</f>
        <v>#VALUE!</v>
      </c>
      <c r="H342" s="89" cm="1">
        <f t="array" ref="H342">_xlfn.IFS(DataCollect[[#This Row],[Capacity]]="Above",1, DataCollect[[#This Row],[Capacity]]="At",0.25, DataCollect[[#This Row],[Capacity]]="Below",0, DataCollect[[#This Row],[Capacity]]="",0)</f>
        <v>0</v>
      </c>
      <c r="I342" s="89">
        <f>IF(DataCollect[[#This Row],[Poor Reliability]]="Yes",1.5,0)</f>
        <v>0</v>
      </c>
      <c r="J342" s="89" t="e">
        <f t="shared" si="11"/>
        <v>#VALUE!</v>
      </c>
    </row>
    <row r="343" spans="1:10" x14ac:dyDescent="0.25">
      <c r="A343" s="116" t="e">
        <f>IF(Results[[#This Row],[Life Expectancy]]=0,"0",Results[[#This Row],[Life Expectancy]])</f>
        <v>#VALUE!</v>
      </c>
      <c r="B343" s="89">
        <f>IF(DataCollect[[#This Row],[Back-Ups]]="No",1.5,0)</f>
        <v>0</v>
      </c>
      <c r="C343" s="89" cm="1">
        <f t="array" ref="C343">_xlfn.IFS(DataCollect[[#This Row],[Importance]]="0%-25%",0, DataCollect[[#This Row],[Importance]]="26%-50%",0.5, DataCollect[[#This Row],[Importance]]="51%-75%",0.75, DataCollect[[#This Row],[Importance]]="76%-100%",1, DataCollect[[#This Row],[Importance]]="",0)</f>
        <v>0</v>
      </c>
      <c r="D343" s="89">
        <f>IF(DataCollect[[#This Row],[Compliance]]="Yes",0.75,0)</f>
        <v>0</v>
      </c>
      <c r="E343" s="89">
        <f>IF(DataCollect[[#This Row],[Concerns]]="Yes",0.75,0)</f>
        <v>0</v>
      </c>
      <c r="F343" s="89">
        <f t="shared" si="10"/>
        <v>1</v>
      </c>
      <c r="G343" s="89" t="e" cm="1">
        <f t="array" ref="G343">_xlfn.IFS(ConProb[[#This Row],[Life Expect]]="0", 1.5, AND(ConProb[[#This Row],[Life Expect]]&lt;(LifeExpect[[#This Row],[NORMAL]]*(1/3)), ConProb[[#This Row],[Life Expect]]&gt;0), 0.75, ConProb[[#This Row],[Life Expect]]=(LifeExpect[[#This Row],[NORMAL]]*(1/3)), 0.75, ConProb[[#This Row],[Life Expect]]&gt;(LifeExpect[[#This Row],[NORMAL]]*(1/3)), 0)</f>
        <v>#VALUE!</v>
      </c>
      <c r="H343" s="89" cm="1">
        <f t="array" ref="H343">_xlfn.IFS(DataCollect[[#This Row],[Capacity]]="Above",1, DataCollect[[#This Row],[Capacity]]="At",0.25, DataCollect[[#This Row],[Capacity]]="Below",0, DataCollect[[#This Row],[Capacity]]="",0)</f>
        <v>0</v>
      </c>
      <c r="I343" s="89">
        <f>IF(DataCollect[[#This Row],[Poor Reliability]]="Yes",1.5,0)</f>
        <v>0</v>
      </c>
      <c r="J343" s="89" t="e">
        <f t="shared" si="11"/>
        <v>#VALUE!</v>
      </c>
    </row>
    <row r="344" spans="1:10" x14ac:dyDescent="0.25">
      <c r="A344" s="116" t="e">
        <f>IF(Results[[#This Row],[Life Expectancy]]=0,"0",Results[[#This Row],[Life Expectancy]])</f>
        <v>#VALUE!</v>
      </c>
      <c r="B344" s="89">
        <f>IF(DataCollect[[#This Row],[Back-Ups]]="No",1.5,0)</f>
        <v>0</v>
      </c>
      <c r="C344" s="89" cm="1">
        <f t="array" ref="C344">_xlfn.IFS(DataCollect[[#This Row],[Importance]]="0%-25%",0, DataCollect[[#This Row],[Importance]]="26%-50%",0.5, DataCollect[[#This Row],[Importance]]="51%-75%",0.75, DataCollect[[#This Row],[Importance]]="76%-100%",1, DataCollect[[#This Row],[Importance]]="",0)</f>
        <v>0</v>
      </c>
      <c r="D344" s="89">
        <f>IF(DataCollect[[#This Row],[Compliance]]="Yes",0.75,0)</f>
        <v>0</v>
      </c>
      <c r="E344" s="89">
        <f>IF(DataCollect[[#This Row],[Concerns]]="Yes",0.75,0)</f>
        <v>0</v>
      </c>
      <c r="F344" s="89">
        <f t="shared" si="10"/>
        <v>1</v>
      </c>
      <c r="G344" s="89" t="e" cm="1">
        <f t="array" ref="G344">_xlfn.IFS(ConProb[[#This Row],[Life Expect]]="0", 1.5, AND(ConProb[[#This Row],[Life Expect]]&lt;(LifeExpect[[#This Row],[NORMAL]]*(1/3)), ConProb[[#This Row],[Life Expect]]&gt;0), 0.75, ConProb[[#This Row],[Life Expect]]=(LifeExpect[[#This Row],[NORMAL]]*(1/3)), 0.75, ConProb[[#This Row],[Life Expect]]&gt;(LifeExpect[[#This Row],[NORMAL]]*(1/3)), 0)</f>
        <v>#VALUE!</v>
      </c>
      <c r="H344" s="89" cm="1">
        <f t="array" ref="H344">_xlfn.IFS(DataCollect[[#This Row],[Capacity]]="Above",1, DataCollect[[#This Row],[Capacity]]="At",0.25, DataCollect[[#This Row],[Capacity]]="Below",0, DataCollect[[#This Row],[Capacity]]="",0)</f>
        <v>0</v>
      </c>
      <c r="I344" s="89">
        <f>IF(DataCollect[[#This Row],[Poor Reliability]]="Yes",1.5,0)</f>
        <v>0</v>
      </c>
      <c r="J344" s="89" t="e">
        <f t="shared" si="11"/>
        <v>#VALUE!</v>
      </c>
    </row>
    <row r="345" spans="1:10" x14ac:dyDescent="0.25">
      <c r="A345" s="116" t="e">
        <f>IF(Results[[#This Row],[Life Expectancy]]=0,"0",Results[[#This Row],[Life Expectancy]])</f>
        <v>#VALUE!</v>
      </c>
      <c r="B345" s="89">
        <f>IF(DataCollect[[#This Row],[Back-Ups]]="No",1.5,0)</f>
        <v>0</v>
      </c>
      <c r="C345" s="89" cm="1">
        <f t="array" ref="C345">_xlfn.IFS(DataCollect[[#This Row],[Importance]]="0%-25%",0, DataCollect[[#This Row],[Importance]]="26%-50%",0.5, DataCollect[[#This Row],[Importance]]="51%-75%",0.75, DataCollect[[#This Row],[Importance]]="76%-100%",1, DataCollect[[#This Row],[Importance]]="",0)</f>
        <v>0</v>
      </c>
      <c r="D345" s="89">
        <f>IF(DataCollect[[#This Row],[Compliance]]="Yes",0.75,0)</f>
        <v>0</v>
      </c>
      <c r="E345" s="89">
        <f>IF(DataCollect[[#This Row],[Concerns]]="Yes",0.75,0)</f>
        <v>0</v>
      </c>
      <c r="F345" s="89">
        <f t="shared" si="10"/>
        <v>1</v>
      </c>
      <c r="G345" s="89" t="e" cm="1">
        <f t="array" ref="G345">_xlfn.IFS(ConProb[[#This Row],[Life Expect]]="0", 1.5, AND(ConProb[[#This Row],[Life Expect]]&lt;(LifeExpect[[#This Row],[NORMAL]]*(1/3)), ConProb[[#This Row],[Life Expect]]&gt;0), 0.75, ConProb[[#This Row],[Life Expect]]=(LifeExpect[[#This Row],[NORMAL]]*(1/3)), 0.75, ConProb[[#This Row],[Life Expect]]&gt;(LifeExpect[[#This Row],[NORMAL]]*(1/3)), 0)</f>
        <v>#VALUE!</v>
      </c>
      <c r="H345" s="89" cm="1">
        <f t="array" ref="H345">_xlfn.IFS(DataCollect[[#This Row],[Capacity]]="Above",1, DataCollect[[#This Row],[Capacity]]="At",0.25, DataCollect[[#This Row],[Capacity]]="Below",0, DataCollect[[#This Row],[Capacity]]="",0)</f>
        <v>0</v>
      </c>
      <c r="I345" s="89">
        <f>IF(DataCollect[[#This Row],[Poor Reliability]]="Yes",1.5,0)</f>
        <v>0</v>
      </c>
      <c r="J345" s="89" t="e">
        <f t="shared" si="11"/>
        <v>#VALUE!</v>
      </c>
    </row>
    <row r="346" spans="1:10" x14ac:dyDescent="0.25">
      <c r="A346" s="116" t="e">
        <f>IF(Results[[#This Row],[Life Expectancy]]=0,"0",Results[[#This Row],[Life Expectancy]])</f>
        <v>#VALUE!</v>
      </c>
      <c r="B346" s="89">
        <f>IF(DataCollect[[#This Row],[Back-Ups]]="No",1.5,0)</f>
        <v>0</v>
      </c>
      <c r="C346" s="89" cm="1">
        <f t="array" ref="C346">_xlfn.IFS(DataCollect[[#This Row],[Importance]]="0%-25%",0, DataCollect[[#This Row],[Importance]]="26%-50%",0.5, DataCollect[[#This Row],[Importance]]="51%-75%",0.75, DataCollect[[#This Row],[Importance]]="76%-100%",1, DataCollect[[#This Row],[Importance]]="",0)</f>
        <v>0</v>
      </c>
      <c r="D346" s="89">
        <f>IF(DataCollect[[#This Row],[Compliance]]="Yes",0.75,0)</f>
        <v>0</v>
      </c>
      <c r="E346" s="89">
        <f>IF(DataCollect[[#This Row],[Concerns]]="Yes",0.75,0)</f>
        <v>0</v>
      </c>
      <c r="F346" s="89">
        <f t="shared" si="10"/>
        <v>1</v>
      </c>
      <c r="G346" s="89" t="e" cm="1">
        <f t="array" ref="G346">_xlfn.IFS(ConProb[[#This Row],[Life Expect]]="0", 1.5, AND(ConProb[[#This Row],[Life Expect]]&lt;(LifeExpect[[#This Row],[NORMAL]]*(1/3)), ConProb[[#This Row],[Life Expect]]&gt;0), 0.75, ConProb[[#This Row],[Life Expect]]=(LifeExpect[[#This Row],[NORMAL]]*(1/3)), 0.75, ConProb[[#This Row],[Life Expect]]&gt;(LifeExpect[[#This Row],[NORMAL]]*(1/3)), 0)</f>
        <v>#VALUE!</v>
      </c>
      <c r="H346" s="89" cm="1">
        <f t="array" ref="H346">_xlfn.IFS(DataCollect[[#This Row],[Capacity]]="Above",1, DataCollect[[#This Row],[Capacity]]="At",0.25, DataCollect[[#This Row],[Capacity]]="Below",0, DataCollect[[#This Row],[Capacity]]="",0)</f>
        <v>0</v>
      </c>
      <c r="I346" s="89">
        <f>IF(DataCollect[[#This Row],[Poor Reliability]]="Yes",1.5,0)</f>
        <v>0</v>
      </c>
      <c r="J346" s="89" t="e">
        <f t="shared" si="11"/>
        <v>#VALUE!</v>
      </c>
    </row>
    <row r="347" spans="1:10" x14ac:dyDescent="0.25">
      <c r="A347" s="116" t="e">
        <f>IF(Results[[#This Row],[Life Expectancy]]=0,"0",Results[[#This Row],[Life Expectancy]])</f>
        <v>#VALUE!</v>
      </c>
      <c r="B347" s="89">
        <f>IF(DataCollect[[#This Row],[Back-Ups]]="No",1.5,0)</f>
        <v>0</v>
      </c>
      <c r="C347" s="89" cm="1">
        <f t="array" ref="C347">_xlfn.IFS(DataCollect[[#This Row],[Importance]]="0%-25%",0, DataCollect[[#This Row],[Importance]]="26%-50%",0.5, DataCollect[[#This Row],[Importance]]="51%-75%",0.75, DataCollect[[#This Row],[Importance]]="76%-100%",1, DataCollect[[#This Row],[Importance]]="",0)</f>
        <v>0</v>
      </c>
      <c r="D347" s="89">
        <f>IF(DataCollect[[#This Row],[Compliance]]="Yes",0.75,0)</f>
        <v>0</v>
      </c>
      <c r="E347" s="89">
        <f>IF(DataCollect[[#This Row],[Concerns]]="Yes",0.75,0)</f>
        <v>0</v>
      </c>
      <c r="F347" s="89">
        <f t="shared" si="10"/>
        <v>1</v>
      </c>
      <c r="G347" s="89" t="e" cm="1">
        <f t="array" ref="G347">_xlfn.IFS(ConProb[[#This Row],[Life Expect]]="0", 1.5, AND(ConProb[[#This Row],[Life Expect]]&lt;(LifeExpect[[#This Row],[NORMAL]]*(1/3)), ConProb[[#This Row],[Life Expect]]&gt;0), 0.75, ConProb[[#This Row],[Life Expect]]=(LifeExpect[[#This Row],[NORMAL]]*(1/3)), 0.75, ConProb[[#This Row],[Life Expect]]&gt;(LifeExpect[[#This Row],[NORMAL]]*(1/3)), 0)</f>
        <v>#VALUE!</v>
      </c>
      <c r="H347" s="89" cm="1">
        <f t="array" ref="H347">_xlfn.IFS(DataCollect[[#This Row],[Capacity]]="Above",1, DataCollect[[#This Row],[Capacity]]="At",0.25, DataCollect[[#This Row],[Capacity]]="Below",0, DataCollect[[#This Row],[Capacity]]="",0)</f>
        <v>0</v>
      </c>
      <c r="I347" s="89">
        <f>IF(DataCollect[[#This Row],[Poor Reliability]]="Yes",1.5,0)</f>
        <v>0</v>
      </c>
      <c r="J347" s="89" t="e">
        <f t="shared" si="11"/>
        <v>#VALUE!</v>
      </c>
    </row>
    <row r="348" spans="1:10" x14ac:dyDescent="0.25">
      <c r="A348" s="116" t="e">
        <f>IF(Results[[#This Row],[Life Expectancy]]=0,"0",Results[[#This Row],[Life Expectancy]])</f>
        <v>#VALUE!</v>
      </c>
      <c r="B348" s="89">
        <f>IF(DataCollect[[#This Row],[Back-Ups]]="No",1.5,0)</f>
        <v>0</v>
      </c>
      <c r="C348" s="89" cm="1">
        <f t="array" ref="C348">_xlfn.IFS(DataCollect[[#This Row],[Importance]]="0%-25%",0, DataCollect[[#This Row],[Importance]]="26%-50%",0.5, DataCollect[[#This Row],[Importance]]="51%-75%",0.75, DataCollect[[#This Row],[Importance]]="76%-100%",1, DataCollect[[#This Row],[Importance]]="",0)</f>
        <v>0</v>
      </c>
      <c r="D348" s="89">
        <f>IF(DataCollect[[#This Row],[Compliance]]="Yes",0.75,0)</f>
        <v>0</v>
      </c>
      <c r="E348" s="89">
        <f>IF(DataCollect[[#This Row],[Concerns]]="Yes",0.75,0)</f>
        <v>0</v>
      </c>
      <c r="F348" s="89">
        <f t="shared" si="10"/>
        <v>1</v>
      </c>
      <c r="G348" s="89" t="e" cm="1">
        <f t="array" ref="G348">_xlfn.IFS(ConProb[[#This Row],[Life Expect]]="0", 1.5, AND(ConProb[[#This Row],[Life Expect]]&lt;(LifeExpect[[#This Row],[NORMAL]]*(1/3)), ConProb[[#This Row],[Life Expect]]&gt;0), 0.75, ConProb[[#This Row],[Life Expect]]=(LifeExpect[[#This Row],[NORMAL]]*(1/3)), 0.75, ConProb[[#This Row],[Life Expect]]&gt;(LifeExpect[[#This Row],[NORMAL]]*(1/3)), 0)</f>
        <v>#VALUE!</v>
      </c>
      <c r="H348" s="89" cm="1">
        <f t="array" ref="H348">_xlfn.IFS(DataCollect[[#This Row],[Capacity]]="Above",1, DataCollect[[#This Row],[Capacity]]="At",0.25, DataCollect[[#This Row],[Capacity]]="Below",0, DataCollect[[#This Row],[Capacity]]="",0)</f>
        <v>0</v>
      </c>
      <c r="I348" s="89">
        <f>IF(DataCollect[[#This Row],[Poor Reliability]]="Yes",1.5,0)</f>
        <v>0</v>
      </c>
      <c r="J348" s="89" t="e">
        <f t="shared" si="11"/>
        <v>#VALUE!</v>
      </c>
    </row>
    <row r="349" spans="1:10" x14ac:dyDescent="0.25">
      <c r="A349" s="116" t="e">
        <f>IF(Results[[#This Row],[Life Expectancy]]=0,"0",Results[[#This Row],[Life Expectancy]])</f>
        <v>#VALUE!</v>
      </c>
      <c r="B349" s="89">
        <f>IF(DataCollect[[#This Row],[Back-Ups]]="No",1.5,0)</f>
        <v>0</v>
      </c>
      <c r="C349" s="89" cm="1">
        <f t="array" ref="C349">_xlfn.IFS(DataCollect[[#This Row],[Importance]]="0%-25%",0, DataCollect[[#This Row],[Importance]]="26%-50%",0.5, DataCollect[[#This Row],[Importance]]="51%-75%",0.75, DataCollect[[#This Row],[Importance]]="76%-100%",1, DataCollect[[#This Row],[Importance]]="",0)</f>
        <v>0</v>
      </c>
      <c r="D349" s="89">
        <f>IF(DataCollect[[#This Row],[Compliance]]="Yes",0.75,0)</f>
        <v>0</v>
      </c>
      <c r="E349" s="89">
        <f>IF(DataCollect[[#This Row],[Concerns]]="Yes",0.75,0)</f>
        <v>0</v>
      </c>
      <c r="F349" s="89">
        <f t="shared" si="10"/>
        <v>1</v>
      </c>
      <c r="G349" s="89" t="e" cm="1">
        <f t="array" ref="G349">_xlfn.IFS(ConProb[[#This Row],[Life Expect]]="0", 1.5, AND(ConProb[[#This Row],[Life Expect]]&lt;(LifeExpect[[#This Row],[NORMAL]]*(1/3)), ConProb[[#This Row],[Life Expect]]&gt;0), 0.75, ConProb[[#This Row],[Life Expect]]=(LifeExpect[[#This Row],[NORMAL]]*(1/3)), 0.75, ConProb[[#This Row],[Life Expect]]&gt;(LifeExpect[[#This Row],[NORMAL]]*(1/3)), 0)</f>
        <v>#VALUE!</v>
      </c>
      <c r="H349" s="89" cm="1">
        <f t="array" ref="H349">_xlfn.IFS(DataCollect[[#This Row],[Capacity]]="Above",1, DataCollect[[#This Row],[Capacity]]="At",0.25, DataCollect[[#This Row],[Capacity]]="Below",0, DataCollect[[#This Row],[Capacity]]="",0)</f>
        <v>0</v>
      </c>
      <c r="I349" s="89">
        <f>IF(DataCollect[[#This Row],[Poor Reliability]]="Yes",1.5,0)</f>
        <v>0</v>
      </c>
      <c r="J349" s="89" t="e">
        <f t="shared" si="11"/>
        <v>#VALUE!</v>
      </c>
    </row>
    <row r="350" spans="1:10" x14ac:dyDescent="0.25">
      <c r="A350" s="116" t="e">
        <f>IF(Results[[#This Row],[Life Expectancy]]=0,"0",Results[[#This Row],[Life Expectancy]])</f>
        <v>#VALUE!</v>
      </c>
      <c r="B350" s="89">
        <f>IF(DataCollect[[#This Row],[Back-Ups]]="No",1.5,0)</f>
        <v>0</v>
      </c>
      <c r="C350" s="89" cm="1">
        <f t="array" ref="C350">_xlfn.IFS(DataCollect[[#This Row],[Importance]]="0%-25%",0, DataCollect[[#This Row],[Importance]]="26%-50%",0.5, DataCollect[[#This Row],[Importance]]="51%-75%",0.75, DataCollect[[#This Row],[Importance]]="76%-100%",1, DataCollect[[#This Row],[Importance]]="",0)</f>
        <v>0</v>
      </c>
      <c r="D350" s="89">
        <f>IF(DataCollect[[#This Row],[Compliance]]="Yes",0.75,0)</f>
        <v>0</v>
      </c>
      <c r="E350" s="89">
        <f>IF(DataCollect[[#This Row],[Concerns]]="Yes",0.75,0)</f>
        <v>0</v>
      </c>
      <c r="F350" s="89">
        <f t="shared" si="10"/>
        <v>1</v>
      </c>
      <c r="G350" s="89" t="e" cm="1">
        <f t="array" ref="G350">_xlfn.IFS(ConProb[[#This Row],[Life Expect]]="0", 1.5, AND(ConProb[[#This Row],[Life Expect]]&lt;(LifeExpect[[#This Row],[NORMAL]]*(1/3)), ConProb[[#This Row],[Life Expect]]&gt;0), 0.75, ConProb[[#This Row],[Life Expect]]=(LifeExpect[[#This Row],[NORMAL]]*(1/3)), 0.75, ConProb[[#This Row],[Life Expect]]&gt;(LifeExpect[[#This Row],[NORMAL]]*(1/3)), 0)</f>
        <v>#VALUE!</v>
      </c>
      <c r="H350" s="89" cm="1">
        <f t="array" ref="H350">_xlfn.IFS(DataCollect[[#This Row],[Capacity]]="Above",1, DataCollect[[#This Row],[Capacity]]="At",0.25, DataCollect[[#This Row],[Capacity]]="Below",0, DataCollect[[#This Row],[Capacity]]="",0)</f>
        <v>0</v>
      </c>
      <c r="I350" s="89">
        <f>IF(DataCollect[[#This Row],[Poor Reliability]]="Yes",1.5,0)</f>
        <v>0</v>
      </c>
      <c r="J350" s="89" t="e">
        <f t="shared" si="11"/>
        <v>#VALUE!</v>
      </c>
    </row>
    <row r="351" spans="1:10" x14ac:dyDescent="0.25">
      <c r="A351" s="116" t="e">
        <f>IF(Results[[#This Row],[Life Expectancy]]=0,"0",Results[[#This Row],[Life Expectancy]])</f>
        <v>#VALUE!</v>
      </c>
      <c r="B351" s="89">
        <f>IF(DataCollect[[#This Row],[Back-Ups]]="No",1.5,0)</f>
        <v>0</v>
      </c>
      <c r="C351" s="89" cm="1">
        <f t="array" ref="C351">_xlfn.IFS(DataCollect[[#This Row],[Importance]]="0%-25%",0, DataCollect[[#This Row],[Importance]]="26%-50%",0.5, DataCollect[[#This Row],[Importance]]="51%-75%",0.75, DataCollect[[#This Row],[Importance]]="76%-100%",1, DataCollect[[#This Row],[Importance]]="",0)</f>
        <v>0</v>
      </c>
      <c r="D351" s="89">
        <f>IF(DataCollect[[#This Row],[Compliance]]="Yes",0.75,0)</f>
        <v>0</v>
      </c>
      <c r="E351" s="89">
        <f>IF(DataCollect[[#This Row],[Concerns]]="Yes",0.75,0)</f>
        <v>0</v>
      </c>
      <c r="F351" s="89">
        <f t="shared" si="10"/>
        <v>1</v>
      </c>
      <c r="G351" s="89" t="e" cm="1">
        <f t="array" ref="G351">_xlfn.IFS(ConProb[[#This Row],[Life Expect]]="0", 1.5, AND(ConProb[[#This Row],[Life Expect]]&lt;(LifeExpect[[#This Row],[NORMAL]]*(1/3)), ConProb[[#This Row],[Life Expect]]&gt;0), 0.75, ConProb[[#This Row],[Life Expect]]=(LifeExpect[[#This Row],[NORMAL]]*(1/3)), 0.75, ConProb[[#This Row],[Life Expect]]&gt;(LifeExpect[[#This Row],[NORMAL]]*(1/3)), 0)</f>
        <v>#VALUE!</v>
      </c>
      <c r="H351" s="89" cm="1">
        <f t="array" ref="H351">_xlfn.IFS(DataCollect[[#This Row],[Capacity]]="Above",1, DataCollect[[#This Row],[Capacity]]="At",0.25, DataCollect[[#This Row],[Capacity]]="Below",0, DataCollect[[#This Row],[Capacity]]="",0)</f>
        <v>0</v>
      </c>
      <c r="I351" s="89">
        <f>IF(DataCollect[[#This Row],[Poor Reliability]]="Yes",1.5,0)</f>
        <v>0</v>
      </c>
      <c r="J351" s="89" t="e">
        <f t="shared" si="11"/>
        <v>#VALUE!</v>
      </c>
    </row>
    <row r="352" spans="1:10" x14ac:dyDescent="0.25">
      <c r="A352" s="116" t="e">
        <f>IF(Results[[#This Row],[Life Expectancy]]=0,"0",Results[[#This Row],[Life Expectancy]])</f>
        <v>#VALUE!</v>
      </c>
      <c r="B352" s="89">
        <f>IF(DataCollect[[#This Row],[Back-Ups]]="No",1.5,0)</f>
        <v>0</v>
      </c>
      <c r="C352" s="89" cm="1">
        <f t="array" ref="C352">_xlfn.IFS(DataCollect[[#This Row],[Importance]]="0%-25%",0, DataCollect[[#This Row],[Importance]]="26%-50%",0.5, DataCollect[[#This Row],[Importance]]="51%-75%",0.75, DataCollect[[#This Row],[Importance]]="76%-100%",1, DataCollect[[#This Row],[Importance]]="",0)</f>
        <v>0</v>
      </c>
      <c r="D352" s="89">
        <f>IF(DataCollect[[#This Row],[Compliance]]="Yes",0.75,0)</f>
        <v>0</v>
      </c>
      <c r="E352" s="89">
        <f>IF(DataCollect[[#This Row],[Concerns]]="Yes",0.75,0)</f>
        <v>0</v>
      </c>
      <c r="F352" s="89">
        <f t="shared" si="10"/>
        <v>1</v>
      </c>
      <c r="G352" s="89" t="e" cm="1">
        <f t="array" ref="G352">_xlfn.IFS(ConProb[[#This Row],[Life Expect]]="0", 1.5, AND(ConProb[[#This Row],[Life Expect]]&lt;(LifeExpect[[#This Row],[NORMAL]]*(1/3)), ConProb[[#This Row],[Life Expect]]&gt;0), 0.75, ConProb[[#This Row],[Life Expect]]=(LifeExpect[[#This Row],[NORMAL]]*(1/3)), 0.75, ConProb[[#This Row],[Life Expect]]&gt;(LifeExpect[[#This Row],[NORMAL]]*(1/3)), 0)</f>
        <v>#VALUE!</v>
      </c>
      <c r="H352" s="89" cm="1">
        <f t="array" ref="H352">_xlfn.IFS(DataCollect[[#This Row],[Capacity]]="Above",1, DataCollect[[#This Row],[Capacity]]="At",0.25, DataCollect[[#This Row],[Capacity]]="Below",0, DataCollect[[#This Row],[Capacity]]="",0)</f>
        <v>0</v>
      </c>
      <c r="I352" s="89">
        <f>IF(DataCollect[[#This Row],[Poor Reliability]]="Yes",1.5,0)</f>
        <v>0</v>
      </c>
      <c r="J352" s="89" t="e">
        <f t="shared" si="11"/>
        <v>#VALUE!</v>
      </c>
    </row>
    <row r="353" spans="1:10" x14ac:dyDescent="0.25">
      <c r="A353" s="116" t="e">
        <f>IF(Results[[#This Row],[Life Expectancy]]=0,"0",Results[[#This Row],[Life Expectancy]])</f>
        <v>#VALUE!</v>
      </c>
      <c r="B353" s="89">
        <f>IF(DataCollect[[#This Row],[Back-Ups]]="No",1.5,0)</f>
        <v>0</v>
      </c>
      <c r="C353" s="89" cm="1">
        <f t="array" ref="C353">_xlfn.IFS(DataCollect[[#This Row],[Importance]]="0%-25%",0, DataCollect[[#This Row],[Importance]]="26%-50%",0.5, DataCollect[[#This Row],[Importance]]="51%-75%",0.75, DataCollect[[#This Row],[Importance]]="76%-100%",1, DataCollect[[#This Row],[Importance]]="",0)</f>
        <v>0</v>
      </c>
      <c r="D353" s="89">
        <f>IF(DataCollect[[#This Row],[Compliance]]="Yes",0.75,0)</f>
        <v>0</v>
      </c>
      <c r="E353" s="89">
        <f>IF(DataCollect[[#This Row],[Concerns]]="Yes",0.75,0)</f>
        <v>0</v>
      </c>
      <c r="F353" s="89">
        <f t="shared" si="10"/>
        <v>1</v>
      </c>
      <c r="G353" s="89" t="e" cm="1">
        <f t="array" ref="G353">_xlfn.IFS(ConProb[[#This Row],[Life Expect]]="0", 1.5, AND(ConProb[[#This Row],[Life Expect]]&lt;(LifeExpect[[#This Row],[NORMAL]]*(1/3)), ConProb[[#This Row],[Life Expect]]&gt;0), 0.75, ConProb[[#This Row],[Life Expect]]=(LifeExpect[[#This Row],[NORMAL]]*(1/3)), 0.75, ConProb[[#This Row],[Life Expect]]&gt;(LifeExpect[[#This Row],[NORMAL]]*(1/3)), 0)</f>
        <v>#VALUE!</v>
      </c>
      <c r="H353" s="89" cm="1">
        <f t="array" ref="H353">_xlfn.IFS(DataCollect[[#This Row],[Capacity]]="Above",1, DataCollect[[#This Row],[Capacity]]="At",0.25, DataCollect[[#This Row],[Capacity]]="Below",0, DataCollect[[#This Row],[Capacity]]="",0)</f>
        <v>0</v>
      </c>
      <c r="I353" s="89">
        <f>IF(DataCollect[[#This Row],[Poor Reliability]]="Yes",1.5,0)</f>
        <v>0</v>
      </c>
      <c r="J353" s="89" t="e">
        <f t="shared" si="11"/>
        <v>#VALUE!</v>
      </c>
    </row>
    <row r="354" spans="1:10" x14ac:dyDescent="0.25">
      <c r="A354" s="116" t="e">
        <f>IF(Results[[#This Row],[Life Expectancy]]=0,"0",Results[[#This Row],[Life Expectancy]])</f>
        <v>#VALUE!</v>
      </c>
      <c r="B354" s="89">
        <f>IF(DataCollect[[#This Row],[Back-Ups]]="No",1.5,0)</f>
        <v>0</v>
      </c>
      <c r="C354" s="89" cm="1">
        <f t="array" ref="C354">_xlfn.IFS(DataCollect[[#This Row],[Importance]]="0%-25%",0, DataCollect[[#This Row],[Importance]]="26%-50%",0.5, DataCollect[[#This Row],[Importance]]="51%-75%",0.75, DataCollect[[#This Row],[Importance]]="76%-100%",1, DataCollect[[#This Row],[Importance]]="",0)</f>
        <v>0</v>
      </c>
      <c r="D354" s="89">
        <f>IF(DataCollect[[#This Row],[Compliance]]="Yes",0.75,0)</f>
        <v>0</v>
      </c>
      <c r="E354" s="89">
        <f>IF(DataCollect[[#This Row],[Concerns]]="Yes",0.75,0)</f>
        <v>0</v>
      </c>
      <c r="F354" s="89">
        <f t="shared" si="10"/>
        <v>1</v>
      </c>
      <c r="G354" s="89" t="e" cm="1">
        <f t="array" ref="G354">_xlfn.IFS(ConProb[[#This Row],[Life Expect]]="0", 1.5, AND(ConProb[[#This Row],[Life Expect]]&lt;(LifeExpect[[#This Row],[NORMAL]]*(1/3)), ConProb[[#This Row],[Life Expect]]&gt;0), 0.75, ConProb[[#This Row],[Life Expect]]=(LifeExpect[[#This Row],[NORMAL]]*(1/3)), 0.75, ConProb[[#This Row],[Life Expect]]&gt;(LifeExpect[[#This Row],[NORMAL]]*(1/3)), 0)</f>
        <v>#VALUE!</v>
      </c>
      <c r="H354" s="89" cm="1">
        <f t="array" ref="H354">_xlfn.IFS(DataCollect[[#This Row],[Capacity]]="Above",1, DataCollect[[#This Row],[Capacity]]="At",0.25, DataCollect[[#This Row],[Capacity]]="Below",0, DataCollect[[#This Row],[Capacity]]="",0)</f>
        <v>0</v>
      </c>
      <c r="I354" s="89">
        <f>IF(DataCollect[[#This Row],[Poor Reliability]]="Yes",1.5,0)</f>
        <v>0</v>
      </c>
      <c r="J354" s="89" t="e">
        <f t="shared" si="11"/>
        <v>#VALUE!</v>
      </c>
    </row>
    <row r="355" spans="1:10" x14ac:dyDescent="0.25">
      <c r="A355" s="116" t="e">
        <f>IF(Results[[#This Row],[Life Expectancy]]=0,"0",Results[[#This Row],[Life Expectancy]])</f>
        <v>#VALUE!</v>
      </c>
      <c r="B355" s="89">
        <f>IF(DataCollect[[#This Row],[Back-Ups]]="No",1.5,0)</f>
        <v>0</v>
      </c>
      <c r="C355" s="89" cm="1">
        <f t="array" ref="C355">_xlfn.IFS(DataCollect[[#This Row],[Importance]]="0%-25%",0, DataCollect[[#This Row],[Importance]]="26%-50%",0.5, DataCollect[[#This Row],[Importance]]="51%-75%",0.75, DataCollect[[#This Row],[Importance]]="76%-100%",1, DataCollect[[#This Row],[Importance]]="",0)</f>
        <v>0</v>
      </c>
      <c r="D355" s="89">
        <f>IF(DataCollect[[#This Row],[Compliance]]="Yes",0.75,0)</f>
        <v>0</v>
      </c>
      <c r="E355" s="89">
        <f>IF(DataCollect[[#This Row],[Concerns]]="Yes",0.75,0)</f>
        <v>0</v>
      </c>
      <c r="F355" s="89">
        <f t="shared" si="10"/>
        <v>1</v>
      </c>
      <c r="G355" s="89" t="e" cm="1">
        <f t="array" ref="G355">_xlfn.IFS(ConProb[[#This Row],[Life Expect]]="0", 1.5, AND(ConProb[[#This Row],[Life Expect]]&lt;(LifeExpect[[#This Row],[NORMAL]]*(1/3)), ConProb[[#This Row],[Life Expect]]&gt;0), 0.75, ConProb[[#This Row],[Life Expect]]=(LifeExpect[[#This Row],[NORMAL]]*(1/3)), 0.75, ConProb[[#This Row],[Life Expect]]&gt;(LifeExpect[[#This Row],[NORMAL]]*(1/3)), 0)</f>
        <v>#VALUE!</v>
      </c>
      <c r="H355" s="89" cm="1">
        <f t="array" ref="H355">_xlfn.IFS(DataCollect[[#This Row],[Capacity]]="Above",1, DataCollect[[#This Row],[Capacity]]="At",0.25, DataCollect[[#This Row],[Capacity]]="Below",0, DataCollect[[#This Row],[Capacity]]="",0)</f>
        <v>0</v>
      </c>
      <c r="I355" s="89">
        <f>IF(DataCollect[[#This Row],[Poor Reliability]]="Yes",1.5,0)</f>
        <v>0</v>
      </c>
      <c r="J355" s="89" t="e">
        <f t="shared" si="11"/>
        <v>#VALUE!</v>
      </c>
    </row>
    <row r="356" spans="1:10" x14ac:dyDescent="0.25">
      <c r="A356" s="116" t="e">
        <f>IF(Results[[#This Row],[Life Expectancy]]=0,"0",Results[[#This Row],[Life Expectancy]])</f>
        <v>#VALUE!</v>
      </c>
      <c r="B356" s="89">
        <f>IF(DataCollect[[#This Row],[Back-Ups]]="No",1.5,0)</f>
        <v>0</v>
      </c>
      <c r="C356" s="89" cm="1">
        <f t="array" ref="C356">_xlfn.IFS(DataCollect[[#This Row],[Importance]]="0%-25%",0, DataCollect[[#This Row],[Importance]]="26%-50%",0.5, DataCollect[[#This Row],[Importance]]="51%-75%",0.75, DataCollect[[#This Row],[Importance]]="76%-100%",1, DataCollect[[#This Row],[Importance]]="",0)</f>
        <v>0</v>
      </c>
      <c r="D356" s="89">
        <f>IF(DataCollect[[#This Row],[Compliance]]="Yes",0.75,0)</f>
        <v>0</v>
      </c>
      <c r="E356" s="89">
        <f>IF(DataCollect[[#This Row],[Concerns]]="Yes",0.75,0)</f>
        <v>0</v>
      </c>
      <c r="F356" s="89">
        <f t="shared" si="10"/>
        <v>1</v>
      </c>
      <c r="G356" s="89" t="e" cm="1">
        <f t="array" ref="G356">_xlfn.IFS(ConProb[[#This Row],[Life Expect]]="0", 1.5, AND(ConProb[[#This Row],[Life Expect]]&lt;(LifeExpect[[#This Row],[NORMAL]]*(1/3)), ConProb[[#This Row],[Life Expect]]&gt;0), 0.75, ConProb[[#This Row],[Life Expect]]=(LifeExpect[[#This Row],[NORMAL]]*(1/3)), 0.75, ConProb[[#This Row],[Life Expect]]&gt;(LifeExpect[[#This Row],[NORMAL]]*(1/3)), 0)</f>
        <v>#VALUE!</v>
      </c>
      <c r="H356" s="89" cm="1">
        <f t="array" ref="H356">_xlfn.IFS(DataCollect[[#This Row],[Capacity]]="Above",1, DataCollect[[#This Row],[Capacity]]="At",0.25, DataCollect[[#This Row],[Capacity]]="Below",0, DataCollect[[#This Row],[Capacity]]="",0)</f>
        <v>0</v>
      </c>
      <c r="I356" s="89">
        <f>IF(DataCollect[[#This Row],[Poor Reliability]]="Yes",1.5,0)</f>
        <v>0</v>
      </c>
      <c r="J356" s="89" t="e">
        <f t="shared" si="11"/>
        <v>#VALUE!</v>
      </c>
    </row>
    <row r="357" spans="1:10" x14ac:dyDescent="0.25">
      <c r="A357" s="116" t="e">
        <f>IF(Results[[#This Row],[Life Expectancy]]=0,"0",Results[[#This Row],[Life Expectancy]])</f>
        <v>#VALUE!</v>
      </c>
      <c r="B357" s="89">
        <f>IF(DataCollect[[#This Row],[Back-Ups]]="No",1.5,0)</f>
        <v>0</v>
      </c>
      <c r="C357" s="89" cm="1">
        <f t="array" ref="C357">_xlfn.IFS(DataCollect[[#This Row],[Importance]]="0%-25%",0, DataCollect[[#This Row],[Importance]]="26%-50%",0.5, DataCollect[[#This Row],[Importance]]="51%-75%",0.75, DataCollect[[#This Row],[Importance]]="76%-100%",1, DataCollect[[#This Row],[Importance]]="",0)</f>
        <v>0</v>
      </c>
      <c r="D357" s="89">
        <f>IF(DataCollect[[#This Row],[Compliance]]="Yes",0.75,0)</f>
        <v>0</v>
      </c>
      <c r="E357" s="89">
        <f>IF(DataCollect[[#This Row],[Concerns]]="Yes",0.75,0)</f>
        <v>0</v>
      </c>
      <c r="F357" s="89">
        <f t="shared" si="10"/>
        <v>1</v>
      </c>
      <c r="G357" s="89" t="e" cm="1">
        <f t="array" ref="G357">_xlfn.IFS(ConProb[[#This Row],[Life Expect]]="0", 1.5, AND(ConProb[[#This Row],[Life Expect]]&lt;(LifeExpect[[#This Row],[NORMAL]]*(1/3)), ConProb[[#This Row],[Life Expect]]&gt;0), 0.75, ConProb[[#This Row],[Life Expect]]=(LifeExpect[[#This Row],[NORMAL]]*(1/3)), 0.75, ConProb[[#This Row],[Life Expect]]&gt;(LifeExpect[[#This Row],[NORMAL]]*(1/3)), 0)</f>
        <v>#VALUE!</v>
      </c>
      <c r="H357" s="89" cm="1">
        <f t="array" ref="H357">_xlfn.IFS(DataCollect[[#This Row],[Capacity]]="Above",1, DataCollect[[#This Row],[Capacity]]="At",0.25, DataCollect[[#This Row],[Capacity]]="Below",0, DataCollect[[#This Row],[Capacity]]="",0)</f>
        <v>0</v>
      </c>
      <c r="I357" s="89">
        <f>IF(DataCollect[[#This Row],[Poor Reliability]]="Yes",1.5,0)</f>
        <v>0</v>
      </c>
      <c r="J357" s="89" t="e">
        <f t="shared" si="11"/>
        <v>#VALUE!</v>
      </c>
    </row>
    <row r="358" spans="1:10" x14ac:dyDescent="0.25">
      <c r="A358" s="116" t="e">
        <f>IF(Results[[#This Row],[Life Expectancy]]=0,"0",Results[[#This Row],[Life Expectancy]])</f>
        <v>#VALUE!</v>
      </c>
      <c r="B358" s="89">
        <f>IF(DataCollect[[#This Row],[Back-Ups]]="No",1.5,0)</f>
        <v>0</v>
      </c>
      <c r="C358" s="89" cm="1">
        <f t="array" ref="C358">_xlfn.IFS(DataCollect[[#This Row],[Importance]]="0%-25%",0, DataCollect[[#This Row],[Importance]]="26%-50%",0.5, DataCollect[[#This Row],[Importance]]="51%-75%",0.75, DataCollect[[#This Row],[Importance]]="76%-100%",1, DataCollect[[#This Row],[Importance]]="",0)</f>
        <v>0</v>
      </c>
      <c r="D358" s="89">
        <f>IF(DataCollect[[#This Row],[Compliance]]="Yes",0.75,0)</f>
        <v>0</v>
      </c>
      <c r="E358" s="89">
        <f>IF(DataCollect[[#This Row],[Concerns]]="Yes",0.75,0)</f>
        <v>0</v>
      </c>
      <c r="F358" s="89">
        <f t="shared" si="10"/>
        <v>1</v>
      </c>
      <c r="G358" s="89" t="e" cm="1">
        <f t="array" ref="G358">_xlfn.IFS(ConProb[[#This Row],[Life Expect]]="0", 1.5, AND(ConProb[[#This Row],[Life Expect]]&lt;(LifeExpect[[#This Row],[NORMAL]]*(1/3)), ConProb[[#This Row],[Life Expect]]&gt;0), 0.75, ConProb[[#This Row],[Life Expect]]=(LifeExpect[[#This Row],[NORMAL]]*(1/3)), 0.75, ConProb[[#This Row],[Life Expect]]&gt;(LifeExpect[[#This Row],[NORMAL]]*(1/3)), 0)</f>
        <v>#VALUE!</v>
      </c>
      <c r="H358" s="89" cm="1">
        <f t="array" ref="H358">_xlfn.IFS(DataCollect[[#This Row],[Capacity]]="Above",1, DataCollect[[#This Row],[Capacity]]="At",0.25, DataCollect[[#This Row],[Capacity]]="Below",0, DataCollect[[#This Row],[Capacity]]="",0)</f>
        <v>0</v>
      </c>
      <c r="I358" s="89">
        <f>IF(DataCollect[[#This Row],[Poor Reliability]]="Yes",1.5,0)</f>
        <v>0</v>
      </c>
      <c r="J358" s="89" t="e">
        <f t="shared" si="11"/>
        <v>#VALUE!</v>
      </c>
    </row>
    <row r="359" spans="1:10" x14ac:dyDescent="0.25">
      <c r="A359" s="116" t="e">
        <f>IF(Results[[#This Row],[Life Expectancy]]=0,"0",Results[[#This Row],[Life Expectancy]])</f>
        <v>#VALUE!</v>
      </c>
      <c r="B359" s="89">
        <f>IF(DataCollect[[#This Row],[Back-Ups]]="No",1.5,0)</f>
        <v>0</v>
      </c>
      <c r="C359" s="89" cm="1">
        <f t="array" ref="C359">_xlfn.IFS(DataCollect[[#This Row],[Importance]]="0%-25%",0, DataCollect[[#This Row],[Importance]]="26%-50%",0.5, DataCollect[[#This Row],[Importance]]="51%-75%",0.75, DataCollect[[#This Row],[Importance]]="76%-100%",1, DataCollect[[#This Row],[Importance]]="",0)</f>
        <v>0</v>
      </c>
      <c r="D359" s="89">
        <f>IF(DataCollect[[#This Row],[Compliance]]="Yes",0.75,0)</f>
        <v>0</v>
      </c>
      <c r="E359" s="89">
        <f>IF(DataCollect[[#This Row],[Concerns]]="Yes",0.75,0)</f>
        <v>0</v>
      </c>
      <c r="F359" s="89">
        <f t="shared" si="10"/>
        <v>1</v>
      </c>
      <c r="G359" s="89" t="e" cm="1">
        <f t="array" ref="G359">_xlfn.IFS(ConProb[[#This Row],[Life Expect]]="0", 1.5, AND(ConProb[[#This Row],[Life Expect]]&lt;(LifeExpect[[#This Row],[NORMAL]]*(1/3)), ConProb[[#This Row],[Life Expect]]&gt;0), 0.75, ConProb[[#This Row],[Life Expect]]=(LifeExpect[[#This Row],[NORMAL]]*(1/3)), 0.75, ConProb[[#This Row],[Life Expect]]&gt;(LifeExpect[[#This Row],[NORMAL]]*(1/3)), 0)</f>
        <v>#VALUE!</v>
      </c>
      <c r="H359" s="89" cm="1">
        <f t="array" ref="H359">_xlfn.IFS(DataCollect[[#This Row],[Capacity]]="Above",1, DataCollect[[#This Row],[Capacity]]="At",0.25, DataCollect[[#This Row],[Capacity]]="Below",0, DataCollect[[#This Row],[Capacity]]="",0)</f>
        <v>0</v>
      </c>
      <c r="I359" s="89">
        <f>IF(DataCollect[[#This Row],[Poor Reliability]]="Yes",1.5,0)</f>
        <v>0</v>
      </c>
      <c r="J359" s="89" t="e">
        <f t="shared" si="11"/>
        <v>#VALUE!</v>
      </c>
    </row>
    <row r="360" spans="1:10" x14ac:dyDescent="0.25">
      <c r="A360" s="116" t="e">
        <f>IF(Results[[#This Row],[Life Expectancy]]=0,"0",Results[[#This Row],[Life Expectancy]])</f>
        <v>#VALUE!</v>
      </c>
      <c r="B360" s="89">
        <f>IF(DataCollect[[#This Row],[Back-Ups]]="No",1.5,0)</f>
        <v>0</v>
      </c>
      <c r="C360" s="89" cm="1">
        <f t="array" ref="C360">_xlfn.IFS(DataCollect[[#This Row],[Importance]]="0%-25%",0, DataCollect[[#This Row],[Importance]]="26%-50%",0.5, DataCollect[[#This Row],[Importance]]="51%-75%",0.75, DataCollect[[#This Row],[Importance]]="76%-100%",1, DataCollect[[#This Row],[Importance]]="",0)</f>
        <v>0</v>
      </c>
      <c r="D360" s="89">
        <f>IF(DataCollect[[#This Row],[Compliance]]="Yes",0.75,0)</f>
        <v>0</v>
      </c>
      <c r="E360" s="89">
        <f>IF(DataCollect[[#This Row],[Concerns]]="Yes",0.75,0)</f>
        <v>0</v>
      </c>
      <c r="F360" s="89">
        <f t="shared" si="10"/>
        <v>1</v>
      </c>
      <c r="G360" s="89" t="e" cm="1">
        <f t="array" ref="G360">_xlfn.IFS(ConProb[[#This Row],[Life Expect]]="0", 1.5, AND(ConProb[[#This Row],[Life Expect]]&lt;(LifeExpect[[#This Row],[NORMAL]]*(1/3)), ConProb[[#This Row],[Life Expect]]&gt;0), 0.75, ConProb[[#This Row],[Life Expect]]=(LifeExpect[[#This Row],[NORMAL]]*(1/3)), 0.75, ConProb[[#This Row],[Life Expect]]&gt;(LifeExpect[[#This Row],[NORMAL]]*(1/3)), 0)</f>
        <v>#VALUE!</v>
      </c>
      <c r="H360" s="89" cm="1">
        <f t="array" ref="H360">_xlfn.IFS(DataCollect[[#This Row],[Capacity]]="Above",1, DataCollect[[#This Row],[Capacity]]="At",0.25, DataCollect[[#This Row],[Capacity]]="Below",0, DataCollect[[#This Row],[Capacity]]="",0)</f>
        <v>0</v>
      </c>
      <c r="I360" s="89">
        <f>IF(DataCollect[[#This Row],[Poor Reliability]]="Yes",1.5,0)</f>
        <v>0</v>
      </c>
      <c r="J360" s="89" t="e">
        <f t="shared" si="11"/>
        <v>#VALUE!</v>
      </c>
    </row>
    <row r="361" spans="1:10" x14ac:dyDescent="0.25">
      <c r="A361" s="116" t="e">
        <f>IF(Results[[#This Row],[Life Expectancy]]=0,"0",Results[[#This Row],[Life Expectancy]])</f>
        <v>#VALUE!</v>
      </c>
      <c r="B361" s="89">
        <f>IF(DataCollect[[#This Row],[Back-Ups]]="No",1.5,0)</f>
        <v>0</v>
      </c>
      <c r="C361" s="89" cm="1">
        <f t="array" ref="C361">_xlfn.IFS(DataCollect[[#This Row],[Importance]]="0%-25%",0, DataCollect[[#This Row],[Importance]]="26%-50%",0.5, DataCollect[[#This Row],[Importance]]="51%-75%",0.75, DataCollect[[#This Row],[Importance]]="76%-100%",1, DataCollect[[#This Row],[Importance]]="",0)</f>
        <v>0</v>
      </c>
      <c r="D361" s="89">
        <f>IF(DataCollect[[#This Row],[Compliance]]="Yes",0.75,0)</f>
        <v>0</v>
      </c>
      <c r="E361" s="89">
        <f>IF(DataCollect[[#This Row],[Concerns]]="Yes",0.75,0)</f>
        <v>0</v>
      </c>
      <c r="F361" s="89">
        <f t="shared" si="10"/>
        <v>1</v>
      </c>
      <c r="G361" s="89" t="e" cm="1">
        <f t="array" ref="G361">_xlfn.IFS(ConProb[[#This Row],[Life Expect]]="0", 1.5, AND(ConProb[[#This Row],[Life Expect]]&lt;(LifeExpect[[#This Row],[NORMAL]]*(1/3)), ConProb[[#This Row],[Life Expect]]&gt;0), 0.75, ConProb[[#This Row],[Life Expect]]=(LifeExpect[[#This Row],[NORMAL]]*(1/3)), 0.75, ConProb[[#This Row],[Life Expect]]&gt;(LifeExpect[[#This Row],[NORMAL]]*(1/3)), 0)</f>
        <v>#VALUE!</v>
      </c>
      <c r="H361" s="89" cm="1">
        <f t="array" ref="H361">_xlfn.IFS(DataCollect[[#This Row],[Capacity]]="Above",1, DataCollect[[#This Row],[Capacity]]="At",0.25, DataCollect[[#This Row],[Capacity]]="Below",0, DataCollect[[#This Row],[Capacity]]="",0)</f>
        <v>0</v>
      </c>
      <c r="I361" s="89">
        <f>IF(DataCollect[[#This Row],[Poor Reliability]]="Yes",1.5,0)</f>
        <v>0</v>
      </c>
      <c r="J361" s="89" t="e">
        <f t="shared" si="11"/>
        <v>#VALUE!</v>
      </c>
    </row>
    <row r="362" spans="1:10" x14ac:dyDescent="0.25">
      <c r="A362" s="116" t="e">
        <f>IF(Results[[#This Row],[Life Expectancy]]=0,"0",Results[[#This Row],[Life Expectancy]])</f>
        <v>#VALUE!</v>
      </c>
      <c r="B362" s="89">
        <f>IF(DataCollect[[#This Row],[Back-Ups]]="No",1.5,0)</f>
        <v>0</v>
      </c>
      <c r="C362" s="89" cm="1">
        <f t="array" ref="C362">_xlfn.IFS(DataCollect[[#This Row],[Importance]]="0%-25%",0, DataCollect[[#This Row],[Importance]]="26%-50%",0.5, DataCollect[[#This Row],[Importance]]="51%-75%",0.75, DataCollect[[#This Row],[Importance]]="76%-100%",1, DataCollect[[#This Row],[Importance]]="",0)</f>
        <v>0</v>
      </c>
      <c r="D362" s="89">
        <f>IF(DataCollect[[#This Row],[Compliance]]="Yes",0.75,0)</f>
        <v>0</v>
      </c>
      <c r="E362" s="89">
        <f>IF(DataCollect[[#This Row],[Concerns]]="Yes",0.75,0)</f>
        <v>0</v>
      </c>
      <c r="F362" s="89">
        <f t="shared" si="10"/>
        <v>1</v>
      </c>
      <c r="G362" s="89" t="e" cm="1">
        <f t="array" ref="G362">_xlfn.IFS(ConProb[[#This Row],[Life Expect]]="0", 1.5, AND(ConProb[[#This Row],[Life Expect]]&lt;(LifeExpect[[#This Row],[NORMAL]]*(1/3)), ConProb[[#This Row],[Life Expect]]&gt;0), 0.75, ConProb[[#This Row],[Life Expect]]=(LifeExpect[[#This Row],[NORMAL]]*(1/3)), 0.75, ConProb[[#This Row],[Life Expect]]&gt;(LifeExpect[[#This Row],[NORMAL]]*(1/3)), 0)</f>
        <v>#VALUE!</v>
      </c>
      <c r="H362" s="89" cm="1">
        <f t="array" ref="H362">_xlfn.IFS(DataCollect[[#This Row],[Capacity]]="Above",1, DataCollect[[#This Row],[Capacity]]="At",0.25, DataCollect[[#This Row],[Capacity]]="Below",0, DataCollect[[#This Row],[Capacity]]="",0)</f>
        <v>0</v>
      </c>
      <c r="I362" s="89">
        <f>IF(DataCollect[[#This Row],[Poor Reliability]]="Yes",1.5,0)</f>
        <v>0</v>
      </c>
      <c r="J362" s="89" t="e">
        <f t="shared" si="11"/>
        <v>#VALUE!</v>
      </c>
    </row>
    <row r="363" spans="1:10" x14ac:dyDescent="0.25">
      <c r="A363" s="116" t="e">
        <f>IF(Results[[#This Row],[Life Expectancy]]=0,"0",Results[[#This Row],[Life Expectancy]])</f>
        <v>#VALUE!</v>
      </c>
      <c r="B363" s="89">
        <f>IF(DataCollect[[#This Row],[Back-Ups]]="No",1.5,0)</f>
        <v>0</v>
      </c>
      <c r="C363" s="89" cm="1">
        <f t="array" ref="C363">_xlfn.IFS(DataCollect[[#This Row],[Importance]]="0%-25%",0, DataCollect[[#This Row],[Importance]]="26%-50%",0.5, DataCollect[[#This Row],[Importance]]="51%-75%",0.75, DataCollect[[#This Row],[Importance]]="76%-100%",1, DataCollect[[#This Row],[Importance]]="",0)</f>
        <v>0</v>
      </c>
      <c r="D363" s="89">
        <f>IF(DataCollect[[#This Row],[Compliance]]="Yes",0.75,0)</f>
        <v>0</v>
      </c>
      <c r="E363" s="89">
        <f>IF(DataCollect[[#This Row],[Concerns]]="Yes",0.75,0)</f>
        <v>0</v>
      </c>
      <c r="F363" s="89">
        <f t="shared" si="10"/>
        <v>1</v>
      </c>
      <c r="G363" s="89" t="e" cm="1">
        <f t="array" ref="G363">_xlfn.IFS(ConProb[[#This Row],[Life Expect]]="0", 1.5, AND(ConProb[[#This Row],[Life Expect]]&lt;(LifeExpect[[#This Row],[NORMAL]]*(1/3)), ConProb[[#This Row],[Life Expect]]&gt;0), 0.75, ConProb[[#This Row],[Life Expect]]=(LifeExpect[[#This Row],[NORMAL]]*(1/3)), 0.75, ConProb[[#This Row],[Life Expect]]&gt;(LifeExpect[[#This Row],[NORMAL]]*(1/3)), 0)</f>
        <v>#VALUE!</v>
      </c>
      <c r="H363" s="89" cm="1">
        <f t="array" ref="H363">_xlfn.IFS(DataCollect[[#This Row],[Capacity]]="Above",1, DataCollect[[#This Row],[Capacity]]="At",0.25, DataCollect[[#This Row],[Capacity]]="Below",0, DataCollect[[#This Row],[Capacity]]="",0)</f>
        <v>0</v>
      </c>
      <c r="I363" s="89">
        <f>IF(DataCollect[[#This Row],[Poor Reliability]]="Yes",1.5,0)</f>
        <v>0</v>
      </c>
      <c r="J363" s="89" t="e">
        <f t="shared" si="11"/>
        <v>#VALUE!</v>
      </c>
    </row>
    <row r="364" spans="1:10" x14ac:dyDescent="0.25">
      <c r="A364" s="116" t="e">
        <f>IF(Results[[#This Row],[Life Expectancy]]=0,"0",Results[[#This Row],[Life Expectancy]])</f>
        <v>#VALUE!</v>
      </c>
      <c r="B364" s="89">
        <f>IF(DataCollect[[#This Row],[Back-Ups]]="No",1.5,0)</f>
        <v>0</v>
      </c>
      <c r="C364" s="89" cm="1">
        <f t="array" ref="C364">_xlfn.IFS(DataCollect[[#This Row],[Importance]]="0%-25%",0, DataCollect[[#This Row],[Importance]]="26%-50%",0.5, DataCollect[[#This Row],[Importance]]="51%-75%",0.75, DataCollect[[#This Row],[Importance]]="76%-100%",1, DataCollect[[#This Row],[Importance]]="",0)</f>
        <v>0</v>
      </c>
      <c r="D364" s="89">
        <f>IF(DataCollect[[#This Row],[Compliance]]="Yes",0.75,0)</f>
        <v>0</v>
      </c>
      <c r="E364" s="89">
        <f>IF(DataCollect[[#This Row],[Concerns]]="Yes",0.75,0)</f>
        <v>0</v>
      </c>
      <c r="F364" s="89">
        <f t="shared" si="10"/>
        <v>1</v>
      </c>
      <c r="G364" s="89" t="e" cm="1">
        <f t="array" ref="G364">_xlfn.IFS(ConProb[[#This Row],[Life Expect]]="0", 1.5, AND(ConProb[[#This Row],[Life Expect]]&lt;(LifeExpect[[#This Row],[NORMAL]]*(1/3)), ConProb[[#This Row],[Life Expect]]&gt;0), 0.75, ConProb[[#This Row],[Life Expect]]=(LifeExpect[[#This Row],[NORMAL]]*(1/3)), 0.75, ConProb[[#This Row],[Life Expect]]&gt;(LifeExpect[[#This Row],[NORMAL]]*(1/3)), 0)</f>
        <v>#VALUE!</v>
      </c>
      <c r="H364" s="89" cm="1">
        <f t="array" ref="H364">_xlfn.IFS(DataCollect[[#This Row],[Capacity]]="Above",1, DataCollect[[#This Row],[Capacity]]="At",0.25, DataCollect[[#This Row],[Capacity]]="Below",0, DataCollect[[#This Row],[Capacity]]="",0)</f>
        <v>0</v>
      </c>
      <c r="I364" s="89">
        <f>IF(DataCollect[[#This Row],[Poor Reliability]]="Yes",1.5,0)</f>
        <v>0</v>
      </c>
      <c r="J364" s="89" t="e">
        <f t="shared" si="11"/>
        <v>#VALUE!</v>
      </c>
    </row>
    <row r="365" spans="1:10" x14ac:dyDescent="0.25">
      <c r="A365" s="116" t="e">
        <f>IF(Results[[#This Row],[Life Expectancy]]=0,"0",Results[[#This Row],[Life Expectancy]])</f>
        <v>#VALUE!</v>
      </c>
      <c r="B365" s="89">
        <f>IF(DataCollect[[#This Row],[Back-Ups]]="No",1.5,0)</f>
        <v>0</v>
      </c>
      <c r="C365" s="89" cm="1">
        <f t="array" ref="C365">_xlfn.IFS(DataCollect[[#This Row],[Importance]]="0%-25%",0, DataCollect[[#This Row],[Importance]]="26%-50%",0.5, DataCollect[[#This Row],[Importance]]="51%-75%",0.75, DataCollect[[#This Row],[Importance]]="76%-100%",1, DataCollect[[#This Row],[Importance]]="",0)</f>
        <v>0</v>
      </c>
      <c r="D365" s="89">
        <f>IF(DataCollect[[#This Row],[Compliance]]="Yes",0.75,0)</f>
        <v>0</v>
      </c>
      <c r="E365" s="89">
        <f>IF(DataCollect[[#This Row],[Concerns]]="Yes",0.75,0)</f>
        <v>0</v>
      </c>
      <c r="F365" s="89">
        <f t="shared" si="10"/>
        <v>1</v>
      </c>
      <c r="G365" s="89" t="e" cm="1">
        <f t="array" ref="G365">_xlfn.IFS(ConProb[[#This Row],[Life Expect]]="0", 1.5, AND(ConProb[[#This Row],[Life Expect]]&lt;(LifeExpect[[#This Row],[NORMAL]]*(1/3)), ConProb[[#This Row],[Life Expect]]&gt;0), 0.75, ConProb[[#This Row],[Life Expect]]=(LifeExpect[[#This Row],[NORMAL]]*(1/3)), 0.75, ConProb[[#This Row],[Life Expect]]&gt;(LifeExpect[[#This Row],[NORMAL]]*(1/3)), 0)</f>
        <v>#VALUE!</v>
      </c>
      <c r="H365" s="89" cm="1">
        <f t="array" ref="H365">_xlfn.IFS(DataCollect[[#This Row],[Capacity]]="Above",1, DataCollect[[#This Row],[Capacity]]="At",0.25, DataCollect[[#This Row],[Capacity]]="Below",0, DataCollect[[#This Row],[Capacity]]="",0)</f>
        <v>0</v>
      </c>
      <c r="I365" s="89">
        <f>IF(DataCollect[[#This Row],[Poor Reliability]]="Yes",1.5,0)</f>
        <v>0</v>
      </c>
      <c r="J365" s="89" t="e">
        <f t="shared" si="11"/>
        <v>#VALUE!</v>
      </c>
    </row>
    <row r="366" spans="1:10" x14ac:dyDescent="0.25">
      <c r="A366" s="116" t="e">
        <f>IF(Results[[#This Row],[Life Expectancy]]=0,"0",Results[[#This Row],[Life Expectancy]])</f>
        <v>#VALUE!</v>
      </c>
      <c r="B366" s="89">
        <f>IF(DataCollect[[#This Row],[Back-Ups]]="No",1.5,0)</f>
        <v>0</v>
      </c>
      <c r="C366" s="89" cm="1">
        <f t="array" ref="C366">_xlfn.IFS(DataCollect[[#This Row],[Importance]]="0%-25%",0, DataCollect[[#This Row],[Importance]]="26%-50%",0.5, DataCollect[[#This Row],[Importance]]="51%-75%",0.75, DataCollect[[#This Row],[Importance]]="76%-100%",1, DataCollect[[#This Row],[Importance]]="",0)</f>
        <v>0</v>
      </c>
      <c r="D366" s="89">
        <f>IF(DataCollect[[#This Row],[Compliance]]="Yes",0.75,0)</f>
        <v>0</v>
      </c>
      <c r="E366" s="89">
        <f>IF(DataCollect[[#This Row],[Concerns]]="Yes",0.75,0)</f>
        <v>0</v>
      </c>
      <c r="F366" s="89">
        <f t="shared" si="10"/>
        <v>1</v>
      </c>
      <c r="G366" s="89" t="e" cm="1">
        <f t="array" ref="G366">_xlfn.IFS(ConProb[[#This Row],[Life Expect]]="0", 1.5, AND(ConProb[[#This Row],[Life Expect]]&lt;(LifeExpect[[#This Row],[NORMAL]]*(1/3)), ConProb[[#This Row],[Life Expect]]&gt;0), 0.75, ConProb[[#This Row],[Life Expect]]=(LifeExpect[[#This Row],[NORMAL]]*(1/3)), 0.75, ConProb[[#This Row],[Life Expect]]&gt;(LifeExpect[[#This Row],[NORMAL]]*(1/3)), 0)</f>
        <v>#VALUE!</v>
      </c>
      <c r="H366" s="89" cm="1">
        <f t="array" ref="H366">_xlfn.IFS(DataCollect[[#This Row],[Capacity]]="Above",1, DataCollect[[#This Row],[Capacity]]="At",0.25, DataCollect[[#This Row],[Capacity]]="Below",0, DataCollect[[#This Row],[Capacity]]="",0)</f>
        <v>0</v>
      </c>
      <c r="I366" s="89">
        <f>IF(DataCollect[[#This Row],[Poor Reliability]]="Yes",1.5,0)</f>
        <v>0</v>
      </c>
      <c r="J366" s="89" t="e">
        <f t="shared" si="11"/>
        <v>#VALUE!</v>
      </c>
    </row>
    <row r="367" spans="1:10" x14ac:dyDescent="0.25">
      <c r="A367" s="116" t="e">
        <f>IF(Results[[#This Row],[Life Expectancy]]=0,"0",Results[[#This Row],[Life Expectancy]])</f>
        <v>#VALUE!</v>
      </c>
      <c r="B367" s="89">
        <f>IF(DataCollect[[#This Row],[Back-Ups]]="No",1.5,0)</f>
        <v>0</v>
      </c>
      <c r="C367" s="89" cm="1">
        <f t="array" ref="C367">_xlfn.IFS(DataCollect[[#This Row],[Importance]]="0%-25%",0, DataCollect[[#This Row],[Importance]]="26%-50%",0.5, DataCollect[[#This Row],[Importance]]="51%-75%",0.75, DataCollect[[#This Row],[Importance]]="76%-100%",1, DataCollect[[#This Row],[Importance]]="",0)</f>
        <v>0</v>
      </c>
      <c r="D367" s="89">
        <f>IF(DataCollect[[#This Row],[Compliance]]="Yes",0.75,0)</f>
        <v>0</v>
      </c>
      <c r="E367" s="89">
        <f>IF(DataCollect[[#This Row],[Concerns]]="Yes",0.75,0)</f>
        <v>0</v>
      </c>
      <c r="F367" s="89">
        <f t="shared" si="10"/>
        <v>1</v>
      </c>
      <c r="G367" s="89" t="e" cm="1">
        <f t="array" ref="G367">_xlfn.IFS(ConProb[[#This Row],[Life Expect]]="0", 1.5, AND(ConProb[[#This Row],[Life Expect]]&lt;(LifeExpect[[#This Row],[NORMAL]]*(1/3)), ConProb[[#This Row],[Life Expect]]&gt;0), 0.75, ConProb[[#This Row],[Life Expect]]=(LifeExpect[[#This Row],[NORMAL]]*(1/3)), 0.75, ConProb[[#This Row],[Life Expect]]&gt;(LifeExpect[[#This Row],[NORMAL]]*(1/3)), 0)</f>
        <v>#VALUE!</v>
      </c>
      <c r="H367" s="89" cm="1">
        <f t="array" ref="H367">_xlfn.IFS(DataCollect[[#This Row],[Capacity]]="Above",1, DataCollect[[#This Row],[Capacity]]="At",0.25, DataCollect[[#This Row],[Capacity]]="Below",0, DataCollect[[#This Row],[Capacity]]="",0)</f>
        <v>0</v>
      </c>
      <c r="I367" s="89">
        <f>IF(DataCollect[[#This Row],[Poor Reliability]]="Yes",1.5,0)</f>
        <v>0</v>
      </c>
      <c r="J367" s="89" t="e">
        <f t="shared" si="11"/>
        <v>#VALUE!</v>
      </c>
    </row>
    <row r="368" spans="1:10" x14ac:dyDescent="0.25">
      <c r="A368" s="116" t="e">
        <f>IF(Results[[#This Row],[Life Expectancy]]=0,"0",Results[[#This Row],[Life Expectancy]])</f>
        <v>#VALUE!</v>
      </c>
      <c r="B368" s="89">
        <f>IF(DataCollect[[#This Row],[Back-Ups]]="No",1.5,0)</f>
        <v>0</v>
      </c>
      <c r="C368" s="89" cm="1">
        <f t="array" ref="C368">_xlfn.IFS(DataCollect[[#This Row],[Importance]]="0%-25%",0, DataCollect[[#This Row],[Importance]]="26%-50%",0.5, DataCollect[[#This Row],[Importance]]="51%-75%",0.75, DataCollect[[#This Row],[Importance]]="76%-100%",1, DataCollect[[#This Row],[Importance]]="",0)</f>
        <v>0</v>
      </c>
      <c r="D368" s="89">
        <f>IF(DataCollect[[#This Row],[Compliance]]="Yes",0.75,0)</f>
        <v>0</v>
      </c>
      <c r="E368" s="89">
        <f>IF(DataCollect[[#This Row],[Concerns]]="Yes",0.75,0)</f>
        <v>0</v>
      </c>
      <c r="F368" s="89">
        <f t="shared" si="10"/>
        <v>1</v>
      </c>
      <c r="G368" s="89" t="e" cm="1">
        <f t="array" ref="G368">_xlfn.IFS(ConProb[[#This Row],[Life Expect]]="0", 1.5, AND(ConProb[[#This Row],[Life Expect]]&lt;(LifeExpect[[#This Row],[NORMAL]]*(1/3)), ConProb[[#This Row],[Life Expect]]&gt;0), 0.75, ConProb[[#This Row],[Life Expect]]=(LifeExpect[[#This Row],[NORMAL]]*(1/3)), 0.75, ConProb[[#This Row],[Life Expect]]&gt;(LifeExpect[[#This Row],[NORMAL]]*(1/3)), 0)</f>
        <v>#VALUE!</v>
      </c>
      <c r="H368" s="89" cm="1">
        <f t="array" ref="H368">_xlfn.IFS(DataCollect[[#This Row],[Capacity]]="Above",1, DataCollect[[#This Row],[Capacity]]="At",0.25, DataCollect[[#This Row],[Capacity]]="Below",0, DataCollect[[#This Row],[Capacity]]="",0)</f>
        <v>0</v>
      </c>
      <c r="I368" s="89">
        <f>IF(DataCollect[[#This Row],[Poor Reliability]]="Yes",1.5,0)</f>
        <v>0</v>
      </c>
      <c r="J368" s="89" t="e">
        <f t="shared" si="11"/>
        <v>#VALUE!</v>
      </c>
    </row>
    <row r="369" spans="1:10" x14ac:dyDescent="0.25">
      <c r="A369" s="116" t="e">
        <f>IF(Results[[#This Row],[Life Expectancy]]=0,"0",Results[[#This Row],[Life Expectancy]])</f>
        <v>#VALUE!</v>
      </c>
      <c r="B369" s="89">
        <f>IF(DataCollect[[#This Row],[Back-Ups]]="No",1.5,0)</f>
        <v>0</v>
      </c>
      <c r="C369" s="89" cm="1">
        <f t="array" ref="C369">_xlfn.IFS(DataCollect[[#This Row],[Importance]]="0%-25%",0, DataCollect[[#This Row],[Importance]]="26%-50%",0.5, DataCollect[[#This Row],[Importance]]="51%-75%",0.75, DataCollect[[#This Row],[Importance]]="76%-100%",1, DataCollect[[#This Row],[Importance]]="",0)</f>
        <v>0</v>
      </c>
      <c r="D369" s="89">
        <f>IF(DataCollect[[#This Row],[Compliance]]="Yes",0.75,0)</f>
        <v>0</v>
      </c>
      <c r="E369" s="89">
        <f>IF(DataCollect[[#This Row],[Concerns]]="Yes",0.75,0)</f>
        <v>0</v>
      </c>
      <c r="F369" s="89">
        <f t="shared" si="10"/>
        <v>1</v>
      </c>
      <c r="G369" s="89" t="e" cm="1">
        <f t="array" ref="G369">_xlfn.IFS(ConProb[[#This Row],[Life Expect]]="0", 1.5, AND(ConProb[[#This Row],[Life Expect]]&lt;(LifeExpect[[#This Row],[NORMAL]]*(1/3)), ConProb[[#This Row],[Life Expect]]&gt;0), 0.75, ConProb[[#This Row],[Life Expect]]=(LifeExpect[[#This Row],[NORMAL]]*(1/3)), 0.75, ConProb[[#This Row],[Life Expect]]&gt;(LifeExpect[[#This Row],[NORMAL]]*(1/3)), 0)</f>
        <v>#VALUE!</v>
      </c>
      <c r="H369" s="89" cm="1">
        <f t="array" ref="H369">_xlfn.IFS(DataCollect[[#This Row],[Capacity]]="Above",1, DataCollect[[#This Row],[Capacity]]="At",0.25, DataCollect[[#This Row],[Capacity]]="Below",0, DataCollect[[#This Row],[Capacity]]="",0)</f>
        <v>0</v>
      </c>
      <c r="I369" s="89">
        <f>IF(DataCollect[[#This Row],[Poor Reliability]]="Yes",1.5,0)</f>
        <v>0</v>
      </c>
      <c r="J369" s="89" t="e">
        <f t="shared" si="11"/>
        <v>#VALUE!</v>
      </c>
    </row>
    <row r="370" spans="1:10" x14ac:dyDescent="0.25">
      <c r="A370" s="116" t="e">
        <f>IF(Results[[#This Row],[Life Expectancy]]=0,"0",Results[[#This Row],[Life Expectancy]])</f>
        <v>#VALUE!</v>
      </c>
      <c r="B370" s="89">
        <f>IF(DataCollect[[#This Row],[Back-Ups]]="No",1.5,0)</f>
        <v>0</v>
      </c>
      <c r="C370" s="89" cm="1">
        <f t="array" ref="C370">_xlfn.IFS(DataCollect[[#This Row],[Importance]]="0%-25%",0, DataCollect[[#This Row],[Importance]]="26%-50%",0.5, DataCollect[[#This Row],[Importance]]="51%-75%",0.75, DataCollect[[#This Row],[Importance]]="76%-100%",1, DataCollect[[#This Row],[Importance]]="",0)</f>
        <v>0</v>
      </c>
      <c r="D370" s="89">
        <f>IF(DataCollect[[#This Row],[Compliance]]="Yes",0.75,0)</f>
        <v>0</v>
      </c>
      <c r="E370" s="89">
        <f>IF(DataCollect[[#This Row],[Concerns]]="Yes",0.75,0)</f>
        <v>0</v>
      </c>
      <c r="F370" s="89">
        <f t="shared" si="10"/>
        <v>1</v>
      </c>
      <c r="G370" s="89" t="e" cm="1">
        <f t="array" ref="G370">_xlfn.IFS(ConProb[[#This Row],[Life Expect]]="0", 1.5, AND(ConProb[[#This Row],[Life Expect]]&lt;(LifeExpect[[#This Row],[NORMAL]]*(1/3)), ConProb[[#This Row],[Life Expect]]&gt;0), 0.75, ConProb[[#This Row],[Life Expect]]=(LifeExpect[[#This Row],[NORMAL]]*(1/3)), 0.75, ConProb[[#This Row],[Life Expect]]&gt;(LifeExpect[[#This Row],[NORMAL]]*(1/3)), 0)</f>
        <v>#VALUE!</v>
      </c>
      <c r="H370" s="89" cm="1">
        <f t="array" ref="H370">_xlfn.IFS(DataCollect[[#This Row],[Capacity]]="Above",1, DataCollect[[#This Row],[Capacity]]="At",0.25, DataCollect[[#This Row],[Capacity]]="Below",0, DataCollect[[#This Row],[Capacity]]="",0)</f>
        <v>0</v>
      </c>
      <c r="I370" s="89">
        <f>IF(DataCollect[[#This Row],[Poor Reliability]]="Yes",1.5,0)</f>
        <v>0</v>
      </c>
      <c r="J370" s="89" t="e">
        <f t="shared" si="11"/>
        <v>#VALUE!</v>
      </c>
    </row>
    <row r="371" spans="1:10" x14ac:dyDescent="0.25">
      <c r="A371" s="116" t="e">
        <f>IF(Results[[#This Row],[Life Expectancy]]=0,"0",Results[[#This Row],[Life Expectancy]])</f>
        <v>#VALUE!</v>
      </c>
      <c r="B371" s="89">
        <f>IF(DataCollect[[#This Row],[Back-Ups]]="No",1.5,0)</f>
        <v>0</v>
      </c>
      <c r="C371" s="89" cm="1">
        <f t="array" ref="C371">_xlfn.IFS(DataCollect[[#This Row],[Importance]]="0%-25%",0, DataCollect[[#This Row],[Importance]]="26%-50%",0.5, DataCollect[[#This Row],[Importance]]="51%-75%",0.75, DataCollect[[#This Row],[Importance]]="76%-100%",1, DataCollect[[#This Row],[Importance]]="",0)</f>
        <v>0</v>
      </c>
      <c r="D371" s="89">
        <f>IF(DataCollect[[#This Row],[Compliance]]="Yes",0.75,0)</f>
        <v>0</v>
      </c>
      <c r="E371" s="89">
        <f>IF(DataCollect[[#This Row],[Concerns]]="Yes",0.75,0)</f>
        <v>0</v>
      </c>
      <c r="F371" s="89">
        <f t="shared" si="10"/>
        <v>1</v>
      </c>
      <c r="G371" s="89" t="e" cm="1">
        <f t="array" ref="G371">_xlfn.IFS(ConProb[[#This Row],[Life Expect]]="0", 1.5, AND(ConProb[[#This Row],[Life Expect]]&lt;(LifeExpect[[#This Row],[NORMAL]]*(1/3)), ConProb[[#This Row],[Life Expect]]&gt;0), 0.75, ConProb[[#This Row],[Life Expect]]=(LifeExpect[[#This Row],[NORMAL]]*(1/3)), 0.75, ConProb[[#This Row],[Life Expect]]&gt;(LifeExpect[[#This Row],[NORMAL]]*(1/3)), 0)</f>
        <v>#VALUE!</v>
      </c>
      <c r="H371" s="89" cm="1">
        <f t="array" ref="H371">_xlfn.IFS(DataCollect[[#This Row],[Capacity]]="Above",1, DataCollect[[#This Row],[Capacity]]="At",0.25, DataCollect[[#This Row],[Capacity]]="Below",0, DataCollect[[#This Row],[Capacity]]="",0)</f>
        <v>0</v>
      </c>
      <c r="I371" s="89">
        <f>IF(DataCollect[[#This Row],[Poor Reliability]]="Yes",1.5,0)</f>
        <v>0</v>
      </c>
      <c r="J371" s="89" t="e">
        <f t="shared" si="11"/>
        <v>#VALUE!</v>
      </c>
    </row>
    <row r="372" spans="1:10" x14ac:dyDescent="0.25">
      <c r="A372" s="116" t="e">
        <f>IF(Results[[#This Row],[Life Expectancy]]=0,"0",Results[[#This Row],[Life Expectancy]])</f>
        <v>#VALUE!</v>
      </c>
      <c r="B372" s="89">
        <f>IF(DataCollect[[#This Row],[Back-Ups]]="No",1.5,0)</f>
        <v>0</v>
      </c>
      <c r="C372" s="89" cm="1">
        <f t="array" ref="C372">_xlfn.IFS(DataCollect[[#This Row],[Importance]]="0%-25%",0, DataCollect[[#This Row],[Importance]]="26%-50%",0.5, DataCollect[[#This Row],[Importance]]="51%-75%",0.75, DataCollect[[#This Row],[Importance]]="76%-100%",1, DataCollect[[#This Row],[Importance]]="",0)</f>
        <v>0</v>
      </c>
      <c r="D372" s="89">
        <f>IF(DataCollect[[#This Row],[Compliance]]="Yes",0.75,0)</f>
        <v>0</v>
      </c>
      <c r="E372" s="89">
        <f>IF(DataCollect[[#This Row],[Concerns]]="Yes",0.75,0)</f>
        <v>0</v>
      </c>
      <c r="F372" s="89">
        <f t="shared" si="10"/>
        <v>1</v>
      </c>
      <c r="G372" s="89" t="e" cm="1">
        <f t="array" ref="G372">_xlfn.IFS(ConProb[[#This Row],[Life Expect]]="0", 1.5, AND(ConProb[[#This Row],[Life Expect]]&lt;(LifeExpect[[#This Row],[NORMAL]]*(1/3)), ConProb[[#This Row],[Life Expect]]&gt;0), 0.75, ConProb[[#This Row],[Life Expect]]=(LifeExpect[[#This Row],[NORMAL]]*(1/3)), 0.75, ConProb[[#This Row],[Life Expect]]&gt;(LifeExpect[[#This Row],[NORMAL]]*(1/3)), 0)</f>
        <v>#VALUE!</v>
      </c>
      <c r="H372" s="89" cm="1">
        <f t="array" ref="H372">_xlfn.IFS(DataCollect[[#This Row],[Capacity]]="Above",1, DataCollect[[#This Row],[Capacity]]="At",0.25, DataCollect[[#This Row],[Capacity]]="Below",0, DataCollect[[#This Row],[Capacity]]="",0)</f>
        <v>0</v>
      </c>
      <c r="I372" s="89">
        <f>IF(DataCollect[[#This Row],[Poor Reliability]]="Yes",1.5,0)</f>
        <v>0</v>
      </c>
      <c r="J372" s="89" t="e">
        <f t="shared" si="11"/>
        <v>#VALUE!</v>
      </c>
    </row>
    <row r="373" spans="1:10" x14ac:dyDescent="0.25">
      <c r="A373" s="116" t="e">
        <f>IF(Results[[#This Row],[Life Expectancy]]=0,"0",Results[[#This Row],[Life Expectancy]])</f>
        <v>#VALUE!</v>
      </c>
      <c r="B373" s="89">
        <f>IF(DataCollect[[#This Row],[Back-Ups]]="No",1.5,0)</f>
        <v>0</v>
      </c>
      <c r="C373" s="89" cm="1">
        <f t="array" ref="C373">_xlfn.IFS(DataCollect[[#This Row],[Importance]]="0%-25%",0, DataCollect[[#This Row],[Importance]]="26%-50%",0.5, DataCollect[[#This Row],[Importance]]="51%-75%",0.75, DataCollect[[#This Row],[Importance]]="76%-100%",1, DataCollect[[#This Row],[Importance]]="",0)</f>
        <v>0</v>
      </c>
      <c r="D373" s="89">
        <f>IF(DataCollect[[#This Row],[Compliance]]="Yes",0.75,0)</f>
        <v>0</v>
      </c>
      <c r="E373" s="89">
        <f>IF(DataCollect[[#This Row],[Concerns]]="Yes",0.75,0)</f>
        <v>0</v>
      </c>
      <c r="F373" s="89">
        <f t="shared" si="10"/>
        <v>1</v>
      </c>
      <c r="G373" s="89" t="e" cm="1">
        <f t="array" ref="G373">_xlfn.IFS(ConProb[[#This Row],[Life Expect]]="0", 1.5, AND(ConProb[[#This Row],[Life Expect]]&lt;(LifeExpect[[#This Row],[NORMAL]]*(1/3)), ConProb[[#This Row],[Life Expect]]&gt;0), 0.75, ConProb[[#This Row],[Life Expect]]=(LifeExpect[[#This Row],[NORMAL]]*(1/3)), 0.75, ConProb[[#This Row],[Life Expect]]&gt;(LifeExpect[[#This Row],[NORMAL]]*(1/3)), 0)</f>
        <v>#VALUE!</v>
      </c>
      <c r="H373" s="89" cm="1">
        <f t="array" ref="H373">_xlfn.IFS(DataCollect[[#This Row],[Capacity]]="Above",1, DataCollect[[#This Row],[Capacity]]="At",0.25, DataCollect[[#This Row],[Capacity]]="Below",0, DataCollect[[#This Row],[Capacity]]="",0)</f>
        <v>0</v>
      </c>
      <c r="I373" s="89">
        <f>IF(DataCollect[[#This Row],[Poor Reliability]]="Yes",1.5,0)</f>
        <v>0</v>
      </c>
      <c r="J373" s="89" t="e">
        <f t="shared" si="11"/>
        <v>#VALUE!</v>
      </c>
    </row>
    <row r="374" spans="1:10" x14ac:dyDescent="0.25">
      <c r="A374" s="116" t="e">
        <f>IF(Results[[#This Row],[Life Expectancy]]=0,"0",Results[[#This Row],[Life Expectancy]])</f>
        <v>#VALUE!</v>
      </c>
      <c r="B374" s="89">
        <f>IF(DataCollect[[#This Row],[Back-Ups]]="No",1.5,0)</f>
        <v>0</v>
      </c>
      <c r="C374" s="89" cm="1">
        <f t="array" ref="C374">_xlfn.IFS(DataCollect[[#This Row],[Importance]]="0%-25%",0, DataCollect[[#This Row],[Importance]]="26%-50%",0.5, DataCollect[[#This Row],[Importance]]="51%-75%",0.75, DataCollect[[#This Row],[Importance]]="76%-100%",1, DataCollect[[#This Row],[Importance]]="",0)</f>
        <v>0</v>
      </c>
      <c r="D374" s="89">
        <f>IF(DataCollect[[#This Row],[Compliance]]="Yes",0.75,0)</f>
        <v>0</v>
      </c>
      <c r="E374" s="89">
        <f>IF(DataCollect[[#This Row],[Concerns]]="Yes",0.75,0)</f>
        <v>0</v>
      </c>
      <c r="F374" s="89">
        <f t="shared" si="10"/>
        <v>1</v>
      </c>
      <c r="G374" s="89" t="e" cm="1">
        <f t="array" ref="G374">_xlfn.IFS(ConProb[[#This Row],[Life Expect]]="0", 1.5, AND(ConProb[[#This Row],[Life Expect]]&lt;(LifeExpect[[#This Row],[NORMAL]]*(1/3)), ConProb[[#This Row],[Life Expect]]&gt;0), 0.75, ConProb[[#This Row],[Life Expect]]=(LifeExpect[[#This Row],[NORMAL]]*(1/3)), 0.75, ConProb[[#This Row],[Life Expect]]&gt;(LifeExpect[[#This Row],[NORMAL]]*(1/3)), 0)</f>
        <v>#VALUE!</v>
      </c>
      <c r="H374" s="89" cm="1">
        <f t="array" ref="H374">_xlfn.IFS(DataCollect[[#This Row],[Capacity]]="Above",1, DataCollect[[#This Row],[Capacity]]="At",0.25, DataCollect[[#This Row],[Capacity]]="Below",0, DataCollect[[#This Row],[Capacity]]="",0)</f>
        <v>0</v>
      </c>
      <c r="I374" s="89">
        <f>IF(DataCollect[[#This Row],[Poor Reliability]]="Yes",1.5,0)</f>
        <v>0</v>
      </c>
      <c r="J374" s="89" t="e">
        <f t="shared" si="11"/>
        <v>#VALUE!</v>
      </c>
    </row>
    <row r="375" spans="1:10" x14ac:dyDescent="0.25">
      <c r="A375" s="116" t="e">
        <f>IF(Results[[#This Row],[Life Expectancy]]=0,"0",Results[[#This Row],[Life Expectancy]])</f>
        <v>#VALUE!</v>
      </c>
      <c r="B375" s="89">
        <f>IF(DataCollect[[#This Row],[Back-Ups]]="No",1.5,0)</f>
        <v>0</v>
      </c>
      <c r="C375" s="89" cm="1">
        <f t="array" ref="C375">_xlfn.IFS(DataCollect[[#This Row],[Importance]]="0%-25%",0, DataCollect[[#This Row],[Importance]]="26%-50%",0.5, DataCollect[[#This Row],[Importance]]="51%-75%",0.75, DataCollect[[#This Row],[Importance]]="76%-100%",1, DataCollect[[#This Row],[Importance]]="",0)</f>
        <v>0</v>
      </c>
      <c r="D375" s="89">
        <f>IF(DataCollect[[#This Row],[Compliance]]="Yes",0.75,0)</f>
        <v>0</v>
      </c>
      <c r="E375" s="89">
        <f>IF(DataCollect[[#This Row],[Concerns]]="Yes",0.75,0)</f>
        <v>0</v>
      </c>
      <c r="F375" s="89">
        <f t="shared" si="10"/>
        <v>1</v>
      </c>
      <c r="G375" s="89" t="e" cm="1">
        <f t="array" ref="G375">_xlfn.IFS(ConProb[[#This Row],[Life Expect]]="0", 1.5, AND(ConProb[[#This Row],[Life Expect]]&lt;(LifeExpect[[#This Row],[NORMAL]]*(1/3)), ConProb[[#This Row],[Life Expect]]&gt;0), 0.75, ConProb[[#This Row],[Life Expect]]=(LifeExpect[[#This Row],[NORMAL]]*(1/3)), 0.75, ConProb[[#This Row],[Life Expect]]&gt;(LifeExpect[[#This Row],[NORMAL]]*(1/3)), 0)</f>
        <v>#VALUE!</v>
      </c>
      <c r="H375" s="89" cm="1">
        <f t="array" ref="H375">_xlfn.IFS(DataCollect[[#This Row],[Capacity]]="Above",1, DataCollect[[#This Row],[Capacity]]="At",0.25, DataCollect[[#This Row],[Capacity]]="Below",0, DataCollect[[#This Row],[Capacity]]="",0)</f>
        <v>0</v>
      </c>
      <c r="I375" s="89">
        <f>IF(DataCollect[[#This Row],[Poor Reliability]]="Yes",1.5,0)</f>
        <v>0</v>
      </c>
      <c r="J375" s="89" t="e">
        <f t="shared" si="11"/>
        <v>#VALUE!</v>
      </c>
    </row>
    <row r="376" spans="1:10" x14ac:dyDescent="0.25">
      <c r="A376" s="116" t="e">
        <f>IF(Results[[#This Row],[Life Expectancy]]=0,"0",Results[[#This Row],[Life Expectancy]])</f>
        <v>#VALUE!</v>
      </c>
      <c r="B376" s="89">
        <f>IF(DataCollect[[#This Row],[Back-Ups]]="No",1.5,0)</f>
        <v>0</v>
      </c>
      <c r="C376" s="89" cm="1">
        <f t="array" ref="C376">_xlfn.IFS(DataCollect[[#This Row],[Importance]]="0%-25%",0, DataCollect[[#This Row],[Importance]]="26%-50%",0.5, DataCollect[[#This Row],[Importance]]="51%-75%",0.75, DataCollect[[#This Row],[Importance]]="76%-100%",1, DataCollect[[#This Row],[Importance]]="",0)</f>
        <v>0</v>
      </c>
      <c r="D376" s="89">
        <f>IF(DataCollect[[#This Row],[Compliance]]="Yes",0.75,0)</f>
        <v>0</v>
      </c>
      <c r="E376" s="89">
        <f>IF(DataCollect[[#This Row],[Concerns]]="Yes",0.75,0)</f>
        <v>0</v>
      </c>
      <c r="F376" s="89">
        <f t="shared" si="10"/>
        <v>1</v>
      </c>
      <c r="G376" s="89" t="e" cm="1">
        <f t="array" ref="G376">_xlfn.IFS(ConProb[[#This Row],[Life Expect]]="0", 1.5, AND(ConProb[[#This Row],[Life Expect]]&lt;(LifeExpect[[#This Row],[NORMAL]]*(1/3)), ConProb[[#This Row],[Life Expect]]&gt;0), 0.75, ConProb[[#This Row],[Life Expect]]=(LifeExpect[[#This Row],[NORMAL]]*(1/3)), 0.75, ConProb[[#This Row],[Life Expect]]&gt;(LifeExpect[[#This Row],[NORMAL]]*(1/3)), 0)</f>
        <v>#VALUE!</v>
      </c>
      <c r="H376" s="89" cm="1">
        <f t="array" ref="H376">_xlfn.IFS(DataCollect[[#This Row],[Capacity]]="Above",1, DataCollect[[#This Row],[Capacity]]="At",0.25, DataCollect[[#This Row],[Capacity]]="Below",0, DataCollect[[#This Row],[Capacity]]="",0)</f>
        <v>0</v>
      </c>
      <c r="I376" s="89">
        <f>IF(DataCollect[[#This Row],[Poor Reliability]]="Yes",1.5,0)</f>
        <v>0</v>
      </c>
      <c r="J376" s="89" t="e">
        <f t="shared" si="11"/>
        <v>#VALUE!</v>
      </c>
    </row>
    <row r="377" spans="1:10" x14ac:dyDescent="0.25">
      <c r="A377" s="116" t="e">
        <f>IF(Results[[#This Row],[Life Expectancy]]=0,"0",Results[[#This Row],[Life Expectancy]])</f>
        <v>#VALUE!</v>
      </c>
      <c r="B377" s="89">
        <f>IF(DataCollect[[#This Row],[Back-Ups]]="No",1.5,0)</f>
        <v>0</v>
      </c>
      <c r="C377" s="89" cm="1">
        <f t="array" ref="C377">_xlfn.IFS(DataCollect[[#This Row],[Importance]]="0%-25%",0, DataCollect[[#This Row],[Importance]]="26%-50%",0.5, DataCollect[[#This Row],[Importance]]="51%-75%",0.75, DataCollect[[#This Row],[Importance]]="76%-100%",1, DataCollect[[#This Row],[Importance]]="",0)</f>
        <v>0</v>
      </c>
      <c r="D377" s="89">
        <f>IF(DataCollect[[#This Row],[Compliance]]="Yes",0.75,0)</f>
        <v>0</v>
      </c>
      <c r="E377" s="89">
        <f>IF(DataCollect[[#This Row],[Concerns]]="Yes",0.75,0)</f>
        <v>0</v>
      </c>
      <c r="F377" s="89">
        <f t="shared" si="10"/>
        <v>1</v>
      </c>
      <c r="G377" s="89" t="e" cm="1">
        <f t="array" ref="G377">_xlfn.IFS(ConProb[[#This Row],[Life Expect]]="0", 1.5, AND(ConProb[[#This Row],[Life Expect]]&lt;(LifeExpect[[#This Row],[NORMAL]]*(1/3)), ConProb[[#This Row],[Life Expect]]&gt;0), 0.75, ConProb[[#This Row],[Life Expect]]=(LifeExpect[[#This Row],[NORMAL]]*(1/3)), 0.75, ConProb[[#This Row],[Life Expect]]&gt;(LifeExpect[[#This Row],[NORMAL]]*(1/3)), 0)</f>
        <v>#VALUE!</v>
      </c>
      <c r="H377" s="89" cm="1">
        <f t="array" ref="H377">_xlfn.IFS(DataCollect[[#This Row],[Capacity]]="Above",1, DataCollect[[#This Row],[Capacity]]="At",0.25, DataCollect[[#This Row],[Capacity]]="Below",0, DataCollect[[#This Row],[Capacity]]="",0)</f>
        <v>0</v>
      </c>
      <c r="I377" s="89">
        <f>IF(DataCollect[[#This Row],[Poor Reliability]]="Yes",1.5,0)</f>
        <v>0</v>
      </c>
      <c r="J377" s="89" t="e">
        <f t="shared" si="11"/>
        <v>#VALUE!</v>
      </c>
    </row>
    <row r="378" spans="1:10" x14ac:dyDescent="0.25">
      <c r="A378" s="116" t="e">
        <f>IF(Results[[#This Row],[Life Expectancy]]=0,"0",Results[[#This Row],[Life Expectancy]])</f>
        <v>#VALUE!</v>
      </c>
      <c r="B378" s="89">
        <f>IF(DataCollect[[#This Row],[Back-Ups]]="No",1.5,0)</f>
        <v>0</v>
      </c>
      <c r="C378" s="89" cm="1">
        <f t="array" ref="C378">_xlfn.IFS(DataCollect[[#This Row],[Importance]]="0%-25%",0, DataCollect[[#This Row],[Importance]]="26%-50%",0.5, DataCollect[[#This Row],[Importance]]="51%-75%",0.75, DataCollect[[#This Row],[Importance]]="76%-100%",1, DataCollect[[#This Row],[Importance]]="",0)</f>
        <v>0</v>
      </c>
      <c r="D378" s="89">
        <f>IF(DataCollect[[#This Row],[Compliance]]="Yes",0.75,0)</f>
        <v>0</v>
      </c>
      <c r="E378" s="89">
        <f>IF(DataCollect[[#This Row],[Concerns]]="Yes",0.75,0)</f>
        <v>0</v>
      </c>
      <c r="F378" s="89">
        <f t="shared" si="10"/>
        <v>1</v>
      </c>
      <c r="G378" s="89" t="e" cm="1">
        <f t="array" ref="G378">_xlfn.IFS(ConProb[[#This Row],[Life Expect]]="0", 1.5, AND(ConProb[[#This Row],[Life Expect]]&lt;(LifeExpect[[#This Row],[NORMAL]]*(1/3)), ConProb[[#This Row],[Life Expect]]&gt;0), 0.75, ConProb[[#This Row],[Life Expect]]=(LifeExpect[[#This Row],[NORMAL]]*(1/3)), 0.75, ConProb[[#This Row],[Life Expect]]&gt;(LifeExpect[[#This Row],[NORMAL]]*(1/3)), 0)</f>
        <v>#VALUE!</v>
      </c>
      <c r="H378" s="89" cm="1">
        <f t="array" ref="H378">_xlfn.IFS(DataCollect[[#This Row],[Capacity]]="Above",1, DataCollect[[#This Row],[Capacity]]="At",0.25, DataCollect[[#This Row],[Capacity]]="Below",0, DataCollect[[#This Row],[Capacity]]="",0)</f>
        <v>0</v>
      </c>
      <c r="I378" s="89">
        <f>IF(DataCollect[[#This Row],[Poor Reliability]]="Yes",1.5,0)</f>
        <v>0</v>
      </c>
      <c r="J378" s="89" t="e">
        <f t="shared" si="11"/>
        <v>#VALUE!</v>
      </c>
    </row>
    <row r="379" spans="1:10" x14ac:dyDescent="0.25">
      <c r="A379" s="116" t="e">
        <f>IF(Results[[#This Row],[Life Expectancy]]=0,"0",Results[[#This Row],[Life Expectancy]])</f>
        <v>#VALUE!</v>
      </c>
      <c r="B379" s="89">
        <f>IF(DataCollect[[#This Row],[Back-Ups]]="No",1.5,0)</f>
        <v>0</v>
      </c>
      <c r="C379" s="89" cm="1">
        <f t="array" ref="C379">_xlfn.IFS(DataCollect[[#This Row],[Importance]]="0%-25%",0, DataCollect[[#This Row],[Importance]]="26%-50%",0.5, DataCollect[[#This Row],[Importance]]="51%-75%",0.75, DataCollect[[#This Row],[Importance]]="76%-100%",1, DataCollect[[#This Row],[Importance]]="",0)</f>
        <v>0</v>
      </c>
      <c r="D379" s="89">
        <f>IF(DataCollect[[#This Row],[Compliance]]="Yes",0.75,0)</f>
        <v>0</v>
      </c>
      <c r="E379" s="89">
        <f>IF(DataCollect[[#This Row],[Concerns]]="Yes",0.75,0)</f>
        <v>0</v>
      </c>
      <c r="F379" s="89">
        <f t="shared" si="10"/>
        <v>1</v>
      </c>
      <c r="G379" s="89" t="e" cm="1">
        <f t="array" ref="G379">_xlfn.IFS(ConProb[[#This Row],[Life Expect]]="0", 1.5, AND(ConProb[[#This Row],[Life Expect]]&lt;(LifeExpect[[#This Row],[NORMAL]]*(1/3)), ConProb[[#This Row],[Life Expect]]&gt;0), 0.75, ConProb[[#This Row],[Life Expect]]=(LifeExpect[[#This Row],[NORMAL]]*(1/3)), 0.75, ConProb[[#This Row],[Life Expect]]&gt;(LifeExpect[[#This Row],[NORMAL]]*(1/3)), 0)</f>
        <v>#VALUE!</v>
      </c>
      <c r="H379" s="89" cm="1">
        <f t="array" ref="H379">_xlfn.IFS(DataCollect[[#This Row],[Capacity]]="Above",1, DataCollect[[#This Row],[Capacity]]="At",0.25, DataCollect[[#This Row],[Capacity]]="Below",0, DataCollect[[#This Row],[Capacity]]="",0)</f>
        <v>0</v>
      </c>
      <c r="I379" s="89">
        <f>IF(DataCollect[[#This Row],[Poor Reliability]]="Yes",1.5,0)</f>
        <v>0</v>
      </c>
      <c r="J379" s="89" t="e">
        <f t="shared" si="11"/>
        <v>#VALUE!</v>
      </c>
    </row>
    <row r="380" spans="1:10" x14ac:dyDescent="0.25">
      <c r="A380" s="116" t="e">
        <f>IF(Results[[#This Row],[Life Expectancy]]=0,"0",Results[[#This Row],[Life Expectancy]])</f>
        <v>#VALUE!</v>
      </c>
      <c r="B380" s="89">
        <f>IF(DataCollect[[#This Row],[Back-Ups]]="No",1.5,0)</f>
        <v>0</v>
      </c>
      <c r="C380" s="89" cm="1">
        <f t="array" ref="C380">_xlfn.IFS(DataCollect[[#This Row],[Importance]]="0%-25%",0, DataCollect[[#This Row],[Importance]]="26%-50%",0.5, DataCollect[[#This Row],[Importance]]="51%-75%",0.75, DataCollect[[#This Row],[Importance]]="76%-100%",1, DataCollect[[#This Row],[Importance]]="",0)</f>
        <v>0</v>
      </c>
      <c r="D380" s="89">
        <f>IF(DataCollect[[#This Row],[Compliance]]="Yes",0.75,0)</f>
        <v>0</v>
      </c>
      <c r="E380" s="89">
        <f>IF(DataCollect[[#This Row],[Concerns]]="Yes",0.75,0)</f>
        <v>0</v>
      </c>
      <c r="F380" s="89">
        <f t="shared" si="10"/>
        <v>1</v>
      </c>
      <c r="G380" s="89" t="e" cm="1">
        <f t="array" ref="G380">_xlfn.IFS(ConProb[[#This Row],[Life Expect]]="0", 1.5, AND(ConProb[[#This Row],[Life Expect]]&lt;(LifeExpect[[#This Row],[NORMAL]]*(1/3)), ConProb[[#This Row],[Life Expect]]&gt;0), 0.75, ConProb[[#This Row],[Life Expect]]=(LifeExpect[[#This Row],[NORMAL]]*(1/3)), 0.75, ConProb[[#This Row],[Life Expect]]&gt;(LifeExpect[[#This Row],[NORMAL]]*(1/3)), 0)</f>
        <v>#VALUE!</v>
      </c>
      <c r="H380" s="89" cm="1">
        <f t="array" ref="H380">_xlfn.IFS(DataCollect[[#This Row],[Capacity]]="Above",1, DataCollect[[#This Row],[Capacity]]="At",0.25, DataCollect[[#This Row],[Capacity]]="Below",0, DataCollect[[#This Row],[Capacity]]="",0)</f>
        <v>0</v>
      </c>
      <c r="I380" s="89">
        <f>IF(DataCollect[[#This Row],[Poor Reliability]]="Yes",1.5,0)</f>
        <v>0</v>
      </c>
      <c r="J380" s="89" t="e">
        <f t="shared" si="11"/>
        <v>#VALUE!</v>
      </c>
    </row>
    <row r="381" spans="1:10" x14ac:dyDescent="0.25">
      <c r="A381" s="116" t="e">
        <f>IF(Results[[#This Row],[Life Expectancy]]=0,"0",Results[[#This Row],[Life Expectancy]])</f>
        <v>#VALUE!</v>
      </c>
      <c r="B381" s="89">
        <f>IF(DataCollect[[#This Row],[Back-Ups]]="No",1.5,0)</f>
        <v>0</v>
      </c>
      <c r="C381" s="89" cm="1">
        <f t="array" ref="C381">_xlfn.IFS(DataCollect[[#This Row],[Importance]]="0%-25%",0, DataCollect[[#This Row],[Importance]]="26%-50%",0.5, DataCollect[[#This Row],[Importance]]="51%-75%",0.75, DataCollect[[#This Row],[Importance]]="76%-100%",1, DataCollect[[#This Row],[Importance]]="",0)</f>
        <v>0</v>
      </c>
      <c r="D381" s="89">
        <f>IF(DataCollect[[#This Row],[Compliance]]="Yes",0.75,0)</f>
        <v>0</v>
      </c>
      <c r="E381" s="89">
        <f>IF(DataCollect[[#This Row],[Concerns]]="Yes",0.75,0)</f>
        <v>0</v>
      </c>
      <c r="F381" s="89">
        <f t="shared" si="10"/>
        <v>1</v>
      </c>
      <c r="G381" s="89" t="e" cm="1">
        <f t="array" ref="G381">_xlfn.IFS(ConProb[[#This Row],[Life Expect]]="0", 1.5, AND(ConProb[[#This Row],[Life Expect]]&lt;(LifeExpect[[#This Row],[NORMAL]]*(1/3)), ConProb[[#This Row],[Life Expect]]&gt;0), 0.75, ConProb[[#This Row],[Life Expect]]=(LifeExpect[[#This Row],[NORMAL]]*(1/3)), 0.75, ConProb[[#This Row],[Life Expect]]&gt;(LifeExpect[[#This Row],[NORMAL]]*(1/3)), 0)</f>
        <v>#VALUE!</v>
      </c>
      <c r="H381" s="89" cm="1">
        <f t="array" ref="H381">_xlfn.IFS(DataCollect[[#This Row],[Capacity]]="Above",1, DataCollect[[#This Row],[Capacity]]="At",0.25, DataCollect[[#This Row],[Capacity]]="Below",0, DataCollect[[#This Row],[Capacity]]="",0)</f>
        <v>0</v>
      </c>
      <c r="I381" s="89">
        <f>IF(DataCollect[[#This Row],[Poor Reliability]]="Yes",1.5,0)</f>
        <v>0</v>
      </c>
      <c r="J381" s="89" t="e">
        <f t="shared" si="11"/>
        <v>#VALUE!</v>
      </c>
    </row>
    <row r="382" spans="1:10" x14ac:dyDescent="0.25">
      <c r="A382" s="116" t="e">
        <f>IF(Results[[#This Row],[Life Expectancy]]=0,"0",Results[[#This Row],[Life Expectancy]])</f>
        <v>#VALUE!</v>
      </c>
      <c r="B382" s="89">
        <f>IF(DataCollect[[#This Row],[Back-Ups]]="No",1.5,0)</f>
        <v>0</v>
      </c>
      <c r="C382" s="89" cm="1">
        <f t="array" ref="C382">_xlfn.IFS(DataCollect[[#This Row],[Importance]]="0%-25%",0, DataCollect[[#This Row],[Importance]]="26%-50%",0.5, DataCollect[[#This Row],[Importance]]="51%-75%",0.75, DataCollect[[#This Row],[Importance]]="76%-100%",1, DataCollect[[#This Row],[Importance]]="",0)</f>
        <v>0</v>
      </c>
      <c r="D382" s="89">
        <f>IF(DataCollect[[#This Row],[Compliance]]="Yes",0.75,0)</f>
        <v>0</v>
      </c>
      <c r="E382" s="89">
        <f>IF(DataCollect[[#This Row],[Concerns]]="Yes",0.75,0)</f>
        <v>0</v>
      </c>
      <c r="F382" s="89">
        <f t="shared" si="10"/>
        <v>1</v>
      </c>
      <c r="G382" s="89" t="e" cm="1">
        <f t="array" ref="G382">_xlfn.IFS(ConProb[[#This Row],[Life Expect]]="0", 1.5, AND(ConProb[[#This Row],[Life Expect]]&lt;(LifeExpect[[#This Row],[NORMAL]]*(1/3)), ConProb[[#This Row],[Life Expect]]&gt;0), 0.75, ConProb[[#This Row],[Life Expect]]=(LifeExpect[[#This Row],[NORMAL]]*(1/3)), 0.75, ConProb[[#This Row],[Life Expect]]&gt;(LifeExpect[[#This Row],[NORMAL]]*(1/3)), 0)</f>
        <v>#VALUE!</v>
      </c>
      <c r="H382" s="89" cm="1">
        <f t="array" ref="H382">_xlfn.IFS(DataCollect[[#This Row],[Capacity]]="Above",1, DataCollect[[#This Row],[Capacity]]="At",0.25, DataCollect[[#This Row],[Capacity]]="Below",0, DataCollect[[#This Row],[Capacity]]="",0)</f>
        <v>0</v>
      </c>
      <c r="I382" s="89">
        <f>IF(DataCollect[[#This Row],[Poor Reliability]]="Yes",1.5,0)</f>
        <v>0</v>
      </c>
      <c r="J382" s="89" t="e">
        <f t="shared" si="11"/>
        <v>#VALUE!</v>
      </c>
    </row>
    <row r="383" spans="1:10" x14ac:dyDescent="0.25">
      <c r="A383" s="116" t="e">
        <f>IF(Results[[#This Row],[Life Expectancy]]=0,"0",Results[[#This Row],[Life Expectancy]])</f>
        <v>#VALUE!</v>
      </c>
      <c r="B383" s="89">
        <f>IF(DataCollect[[#This Row],[Back-Ups]]="No",1.5,0)</f>
        <v>0</v>
      </c>
      <c r="C383" s="89" cm="1">
        <f t="array" ref="C383">_xlfn.IFS(DataCollect[[#This Row],[Importance]]="0%-25%",0, DataCollect[[#This Row],[Importance]]="26%-50%",0.5, DataCollect[[#This Row],[Importance]]="51%-75%",0.75, DataCollect[[#This Row],[Importance]]="76%-100%",1, DataCollect[[#This Row],[Importance]]="",0)</f>
        <v>0</v>
      </c>
      <c r="D383" s="89">
        <f>IF(DataCollect[[#This Row],[Compliance]]="Yes",0.75,0)</f>
        <v>0</v>
      </c>
      <c r="E383" s="89">
        <f>IF(DataCollect[[#This Row],[Concerns]]="Yes",0.75,0)</f>
        <v>0</v>
      </c>
      <c r="F383" s="89">
        <f t="shared" si="10"/>
        <v>1</v>
      </c>
      <c r="G383" s="89" t="e" cm="1">
        <f t="array" ref="G383">_xlfn.IFS(ConProb[[#This Row],[Life Expect]]="0", 1.5, AND(ConProb[[#This Row],[Life Expect]]&lt;(LifeExpect[[#This Row],[NORMAL]]*(1/3)), ConProb[[#This Row],[Life Expect]]&gt;0), 0.75, ConProb[[#This Row],[Life Expect]]=(LifeExpect[[#This Row],[NORMAL]]*(1/3)), 0.75, ConProb[[#This Row],[Life Expect]]&gt;(LifeExpect[[#This Row],[NORMAL]]*(1/3)), 0)</f>
        <v>#VALUE!</v>
      </c>
      <c r="H383" s="89" cm="1">
        <f t="array" ref="H383">_xlfn.IFS(DataCollect[[#This Row],[Capacity]]="Above",1, DataCollect[[#This Row],[Capacity]]="At",0.25, DataCollect[[#This Row],[Capacity]]="Below",0, DataCollect[[#This Row],[Capacity]]="",0)</f>
        <v>0</v>
      </c>
      <c r="I383" s="89">
        <f>IF(DataCollect[[#This Row],[Poor Reliability]]="Yes",1.5,0)</f>
        <v>0</v>
      </c>
      <c r="J383" s="89" t="e">
        <f t="shared" si="11"/>
        <v>#VALUE!</v>
      </c>
    </row>
    <row r="384" spans="1:10" x14ac:dyDescent="0.25">
      <c r="A384" s="116" t="e">
        <f>IF(Results[[#This Row],[Life Expectancy]]=0,"0",Results[[#This Row],[Life Expectancy]])</f>
        <v>#VALUE!</v>
      </c>
      <c r="B384" s="89">
        <f>IF(DataCollect[[#This Row],[Back-Ups]]="No",1.5,0)</f>
        <v>0</v>
      </c>
      <c r="C384" s="89" cm="1">
        <f t="array" ref="C384">_xlfn.IFS(DataCollect[[#This Row],[Importance]]="0%-25%",0, DataCollect[[#This Row],[Importance]]="26%-50%",0.5, DataCollect[[#This Row],[Importance]]="51%-75%",0.75, DataCollect[[#This Row],[Importance]]="76%-100%",1, DataCollect[[#This Row],[Importance]]="",0)</f>
        <v>0</v>
      </c>
      <c r="D384" s="89">
        <f>IF(DataCollect[[#This Row],[Compliance]]="Yes",0.75,0)</f>
        <v>0</v>
      </c>
      <c r="E384" s="89">
        <f>IF(DataCollect[[#This Row],[Concerns]]="Yes",0.75,0)</f>
        <v>0</v>
      </c>
      <c r="F384" s="89">
        <f t="shared" si="10"/>
        <v>1</v>
      </c>
      <c r="G384" s="89" t="e" cm="1">
        <f t="array" ref="G384">_xlfn.IFS(ConProb[[#This Row],[Life Expect]]="0", 1.5, AND(ConProb[[#This Row],[Life Expect]]&lt;(LifeExpect[[#This Row],[NORMAL]]*(1/3)), ConProb[[#This Row],[Life Expect]]&gt;0), 0.75, ConProb[[#This Row],[Life Expect]]=(LifeExpect[[#This Row],[NORMAL]]*(1/3)), 0.75, ConProb[[#This Row],[Life Expect]]&gt;(LifeExpect[[#This Row],[NORMAL]]*(1/3)), 0)</f>
        <v>#VALUE!</v>
      </c>
      <c r="H384" s="89" cm="1">
        <f t="array" ref="H384">_xlfn.IFS(DataCollect[[#This Row],[Capacity]]="Above",1, DataCollect[[#This Row],[Capacity]]="At",0.25, DataCollect[[#This Row],[Capacity]]="Below",0, DataCollect[[#This Row],[Capacity]]="",0)</f>
        <v>0</v>
      </c>
      <c r="I384" s="89">
        <f>IF(DataCollect[[#This Row],[Poor Reliability]]="Yes",1.5,0)</f>
        <v>0</v>
      </c>
      <c r="J384" s="89" t="e">
        <f t="shared" si="11"/>
        <v>#VALUE!</v>
      </c>
    </row>
    <row r="385" spans="1:10" x14ac:dyDescent="0.25">
      <c r="A385" s="116" t="e">
        <f>IF(Results[[#This Row],[Life Expectancy]]=0,"0",Results[[#This Row],[Life Expectancy]])</f>
        <v>#VALUE!</v>
      </c>
      <c r="B385" s="89">
        <f>IF(DataCollect[[#This Row],[Back-Ups]]="No",1.5,0)</f>
        <v>0</v>
      </c>
      <c r="C385" s="89" cm="1">
        <f t="array" ref="C385">_xlfn.IFS(DataCollect[[#This Row],[Importance]]="0%-25%",0, DataCollect[[#This Row],[Importance]]="26%-50%",0.5, DataCollect[[#This Row],[Importance]]="51%-75%",0.75, DataCollect[[#This Row],[Importance]]="76%-100%",1, DataCollect[[#This Row],[Importance]]="",0)</f>
        <v>0</v>
      </c>
      <c r="D385" s="89">
        <f>IF(DataCollect[[#This Row],[Compliance]]="Yes",0.75,0)</f>
        <v>0</v>
      </c>
      <c r="E385" s="89">
        <f>IF(DataCollect[[#This Row],[Concerns]]="Yes",0.75,0)</f>
        <v>0</v>
      </c>
      <c r="F385" s="89">
        <f t="shared" si="10"/>
        <v>1</v>
      </c>
      <c r="G385" s="89" t="e" cm="1">
        <f t="array" ref="G385">_xlfn.IFS(ConProb[[#This Row],[Life Expect]]="0", 1.5, AND(ConProb[[#This Row],[Life Expect]]&lt;(LifeExpect[[#This Row],[NORMAL]]*(1/3)), ConProb[[#This Row],[Life Expect]]&gt;0), 0.75, ConProb[[#This Row],[Life Expect]]=(LifeExpect[[#This Row],[NORMAL]]*(1/3)), 0.75, ConProb[[#This Row],[Life Expect]]&gt;(LifeExpect[[#This Row],[NORMAL]]*(1/3)), 0)</f>
        <v>#VALUE!</v>
      </c>
      <c r="H385" s="89" cm="1">
        <f t="array" ref="H385">_xlfn.IFS(DataCollect[[#This Row],[Capacity]]="Above",1, DataCollect[[#This Row],[Capacity]]="At",0.25, DataCollect[[#This Row],[Capacity]]="Below",0, DataCollect[[#This Row],[Capacity]]="",0)</f>
        <v>0</v>
      </c>
      <c r="I385" s="89">
        <f>IF(DataCollect[[#This Row],[Poor Reliability]]="Yes",1.5,0)</f>
        <v>0</v>
      </c>
      <c r="J385" s="89" t="e">
        <f t="shared" si="11"/>
        <v>#VALUE!</v>
      </c>
    </row>
    <row r="386" spans="1:10" x14ac:dyDescent="0.25">
      <c r="A386" s="116" t="e">
        <f>IF(Results[[#This Row],[Life Expectancy]]=0,"0",Results[[#This Row],[Life Expectancy]])</f>
        <v>#VALUE!</v>
      </c>
      <c r="B386" s="89">
        <f>IF(DataCollect[[#This Row],[Back-Ups]]="No",1.5,0)</f>
        <v>0</v>
      </c>
      <c r="C386" s="89" cm="1">
        <f t="array" ref="C386">_xlfn.IFS(DataCollect[[#This Row],[Importance]]="0%-25%",0, DataCollect[[#This Row],[Importance]]="26%-50%",0.5, DataCollect[[#This Row],[Importance]]="51%-75%",0.75, DataCollect[[#This Row],[Importance]]="76%-100%",1, DataCollect[[#This Row],[Importance]]="",0)</f>
        <v>0</v>
      </c>
      <c r="D386" s="89">
        <f>IF(DataCollect[[#This Row],[Compliance]]="Yes",0.75,0)</f>
        <v>0</v>
      </c>
      <c r="E386" s="89">
        <f>IF(DataCollect[[#This Row],[Concerns]]="Yes",0.75,0)</f>
        <v>0</v>
      </c>
      <c r="F386" s="89">
        <f t="shared" si="10"/>
        <v>1</v>
      </c>
      <c r="G386" s="89" t="e" cm="1">
        <f t="array" ref="G386">_xlfn.IFS(ConProb[[#This Row],[Life Expect]]="0", 1.5, AND(ConProb[[#This Row],[Life Expect]]&lt;(LifeExpect[[#This Row],[NORMAL]]*(1/3)), ConProb[[#This Row],[Life Expect]]&gt;0), 0.75, ConProb[[#This Row],[Life Expect]]=(LifeExpect[[#This Row],[NORMAL]]*(1/3)), 0.75, ConProb[[#This Row],[Life Expect]]&gt;(LifeExpect[[#This Row],[NORMAL]]*(1/3)), 0)</f>
        <v>#VALUE!</v>
      </c>
      <c r="H386" s="89" cm="1">
        <f t="array" ref="H386">_xlfn.IFS(DataCollect[[#This Row],[Capacity]]="Above",1, DataCollect[[#This Row],[Capacity]]="At",0.25, DataCollect[[#This Row],[Capacity]]="Below",0, DataCollect[[#This Row],[Capacity]]="",0)</f>
        <v>0</v>
      </c>
      <c r="I386" s="89">
        <f>IF(DataCollect[[#This Row],[Poor Reliability]]="Yes",1.5,0)</f>
        <v>0</v>
      </c>
      <c r="J386" s="89" t="e">
        <f t="shared" si="11"/>
        <v>#VALUE!</v>
      </c>
    </row>
    <row r="387" spans="1:10" x14ac:dyDescent="0.25">
      <c r="A387" s="116" t="e">
        <f>IF(Results[[#This Row],[Life Expectancy]]=0,"0",Results[[#This Row],[Life Expectancy]])</f>
        <v>#VALUE!</v>
      </c>
      <c r="B387" s="89">
        <f>IF(DataCollect[[#This Row],[Back-Ups]]="No",1.5,0)</f>
        <v>0</v>
      </c>
      <c r="C387" s="89" cm="1">
        <f t="array" ref="C387">_xlfn.IFS(DataCollect[[#This Row],[Importance]]="0%-25%",0, DataCollect[[#This Row],[Importance]]="26%-50%",0.5, DataCollect[[#This Row],[Importance]]="51%-75%",0.75, DataCollect[[#This Row],[Importance]]="76%-100%",1, DataCollect[[#This Row],[Importance]]="",0)</f>
        <v>0</v>
      </c>
      <c r="D387" s="89">
        <f>IF(DataCollect[[#This Row],[Compliance]]="Yes",0.75,0)</f>
        <v>0</v>
      </c>
      <c r="E387" s="89">
        <f>IF(DataCollect[[#This Row],[Concerns]]="Yes",0.75,0)</f>
        <v>0</v>
      </c>
      <c r="F387" s="89">
        <f t="shared" si="10"/>
        <v>1</v>
      </c>
      <c r="G387" s="89" t="e" cm="1">
        <f t="array" ref="G387">_xlfn.IFS(ConProb[[#This Row],[Life Expect]]="0", 1.5, AND(ConProb[[#This Row],[Life Expect]]&lt;(LifeExpect[[#This Row],[NORMAL]]*(1/3)), ConProb[[#This Row],[Life Expect]]&gt;0), 0.75, ConProb[[#This Row],[Life Expect]]=(LifeExpect[[#This Row],[NORMAL]]*(1/3)), 0.75, ConProb[[#This Row],[Life Expect]]&gt;(LifeExpect[[#This Row],[NORMAL]]*(1/3)), 0)</f>
        <v>#VALUE!</v>
      </c>
      <c r="H387" s="89" cm="1">
        <f t="array" ref="H387">_xlfn.IFS(DataCollect[[#This Row],[Capacity]]="Above",1, DataCollect[[#This Row],[Capacity]]="At",0.25, DataCollect[[#This Row],[Capacity]]="Below",0, DataCollect[[#This Row],[Capacity]]="",0)</f>
        <v>0</v>
      </c>
      <c r="I387" s="89">
        <f>IF(DataCollect[[#This Row],[Poor Reliability]]="Yes",1.5,0)</f>
        <v>0</v>
      </c>
      <c r="J387" s="89" t="e">
        <f t="shared" si="11"/>
        <v>#VALUE!</v>
      </c>
    </row>
    <row r="388" spans="1:10" x14ac:dyDescent="0.25">
      <c r="A388" s="116" t="e">
        <f>IF(Results[[#This Row],[Life Expectancy]]=0,"0",Results[[#This Row],[Life Expectancy]])</f>
        <v>#VALUE!</v>
      </c>
      <c r="B388" s="89">
        <f>IF(DataCollect[[#This Row],[Back-Ups]]="No",1.5,0)</f>
        <v>0</v>
      </c>
      <c r="C388" s="89" cm="1">
        <f t="array" ref="C388">_xlfn.IFS(DataCollect[[#This Row],[Importance]]="0%-25%",0, DataCollect[[#This Row],[Importance]]="26%-50%",0.5, DataCollect[[#This Row],[Importance]]="51%-75%",0.75, DataCollect[[#This Row],[Importance]]="76%-100%",1, DataCollect[[#This Row],[Importance]]="",0)</f>
        <v>0</v>
      </c>
      <c r="D388" s="89">
        <f>IF(DataCollect[[#This Row],[Compliance]]="Yes",0.75,0)</f>
        <v>0</v>
      </c>
      <c r="E388" s="89">
        <f>IF(DataCollect[[#This Row],[Concerns]]="Yes",0.75,0)</f>
        <v>0</v>
      </c>
      <c r="F388" s="89">
        <f t="shared" si="10"/>
        <v>1</v>
      </c>
      <c r="G388" s="89" t="e" cm="1">
        <f t="array" ref="G388">_xlfn.IFS(ConProb[[#This Row],[Life Expect]]="0", 1.5, AND(ConProb[[#This Row],[Life Expect]]&lt;(LifeExpect[[#This Row],[NORMAL]]*(1/3)), ConProb[[#This Row],[Life Expect]]&gt;0), 0.75, ConProb[[#This Row],[Life Expect]]=(LifeExpect[[#This Row],[NORMAL]]*(1/3)), 0.75, ConProb[[#This Row],[Life Expect]]&gt;(LifeExpect[[#This Row],[NORMAL]]*(1/3)), 0)</f>
        <v>#VALUE!</v>
      </c>
      <c r="H388" s="89" cm="1">
        <f t="array" ref="H388">_xlfn.IFS(DataCollect[[#This Row],[Capacity]]="Above",1, DataCollect[[#This Row],[Capacity]]="At",0.25, DataCollect[[#This Row],[Capacity]]="Below",0, DataCollect[[#This Row],[Capacity]]="",0)</f>
        <v>0</v>
      </c>
      <c r="I388" s="89">
        <f>IF(DataCollect[[#This Row],[Poor Reliability]]="Yes",1.5,0)</f>
        <v>0</v>
      </c>
      <c r="J388" s="89" t="e">
        <f t="shared" si="11"/>
        <v>#VALUE!</v>
      </c>
    </row>
    <row r="389" spans="1:10" x14ac:dyDescent="0.25">
      <c r="A389" s="116" t="e">
        <f>IF(Results[[#This Row],[Life Expectancy]]=0,"0",Results[[#This Row],[Life Expectancy]])</f>
        <v>#VALUE!</v>
      </c>
      <c r="B389" s="89">
        <f>IF(DataCollect[[#This Row],[Back-Ups]]="No",1.5,0)</f>
        <v>0</v>
      </c>
      <c r="C389" s="89" cm="1">
        <f t="array" ref="C389">_xlfn.IFS(DataCollect[[#This Row],[Importance]]="0%-25%",0, DataCollect[[#This Row],[Importance]]="26%-50%",0.5, DataCollect[[#This Row],[Importance]]="51%-75%",0.75, DataCollect[[#This Row],[Importance]]="76%-100%",1, DataCollect[[#This Row],[Importance]]="",0)</f>
        <v>0</v>
      </c>
      <c r="D389" s="89">
        <f>IF(DataCollect[[#This Row],[Compliance]]="Yes",0.75,0)</f>
        <v>0</v>
      </c>
      <c r="E389" s="89">
        <f>IF(DataCollect[[#This Row],[Concerns]]="Yes",0.75,0)</f>
        <v>0</v>
      </c>
      <c r="F389" s="89">
        <f t="shared" ref="F389:F407" si="12">SUM(1,B389:E389)</f>
        <v>1</v>
      </c>
      <c r="G389" s="89" t="e" cm="1">
        <f t="array" ref="G389">_xlfn.IFS(ConProb[[#This Row],[Life Expect]]="0", 1.5, AND(ConProb[[#This Row],[Life Expect]]&lt;(LifeExpect[[#This Row],[NORMAL]]*(1/3)), ConProb[[#This Row],[Life Expect]]&gt;0), 0.75, ConProb[[#This Row],[Life Expect]]=(LifeExpect[[#This Row],[NORMAL]]*(1/3)), 0.75, ConProb[[#This Row],[Life Expect]]&gt;(LifeExpect[[#This Row],[NORMAL]]*(1/3)), 0)</f>
        <v>#VALUE!</v>
      </c>
      <c r="H389" s="89" cm="1">
        <f t="array" ref="H389">_xlfn.IFS(DataCollect[[#This Row],[Capacity]]="Above",1, DataCollect[[#This Row],[Capacity]]="At",0.25, DataCollect[[#This Row],[Capacity]]="Below",0, DataCollect[[#This Row],[Capacity]]="",0)</f>
        <v>0</v>
      </c>
      <c r="I389" s="89">
        <f>IF(DataCollect[[#This Row],[Poor Reliability]]="Yes",1.5,0)</f>
        <v>0</v>
      </c>
      <c r="J389" s="89" t="e">
        <f t="shared" ref="J389:J407" si="13">SUM(1,G389:I389)</f>
        <v>#VALUE!</v>
      </c>
    </row>
    <row r="390" spans="1:10" x14ac:dyDescent="0.25">
      <c r="A390" s="116" t="e">
        <f>IF(Results[[#This Row],[Life Expectancy]]=0,"0",Results[[#This Row],[Life Expectancy]])</f>
        <v>#VALUE!</v>
      </c>
      <c r="B390" s="89">
        <f>IF(DataCollect[[#This Row],[Back-Ups]]="No",1.5,0)</f>
        <v>0</v>
      </c>
      <c r="C390" s="89" cm="1">
        <f t="array" ref="C390">_xlfn.IFS(DataCollect[[#This Row],[Importance]]="0%-25%",0, DataCollect[[#This Row],[Importance]]="26%-50%",0.5, DataCollect[[#This Row],[Importance]]="51%-75%",0.75, DataCollect[[#This Row],[Importance]]="76%-100%",1, DataCollect[[#This Row],[Importance]]="",0)</f>
        <v>0</v>
      </c>
      <c r="D390" s="89">
        <f>IF(DataCollect[[#This Row],[Compliance]]="Yes",0.75,0)</f>
        <v>0</v>
      </c>
      <c r="E390" s="89">
        <f>IF(DataCollect[[#This Row],[Concerns]]="Yes",0.75,0)</f>
        <v>0</v>
      </c>
      <c r="F390" s="89">
        <f t="shared" si="12"/>
        <v>1</v>
      </c>
      <c r="G390" s="89" t="e" cm="1">
        <f t="array" ref="G390">_xlfn.IFS(ConProb[[#This Row],[Life Expect]]="0", 1.5, AND(ConProb[[#This Row],[Life Expect]]&lt;(LifeExpect[[#This Row],[NORMAL]]*(1/3)), ConProb[[#This Row],[Life Expect]]&gt;0), 0.75, ConProb[[#This Row],[Life Expect]]=(LifeExpect[[#This Row],[NORMAL]]*(1/3)), 0.75, ConProb[[#This Row],[Life Expect]]&gt;(LifeExpect[[#This Row],[NORMAL]]*(1/3)), 0)</f>
        <v>#VALUE!</v>
      </c>
      <c r="H390" s="89" cm="1">
        <f t="array" ref="H390">_xlfn.IFS(DataCollect[[#This Row],[Capacity]]="Above",1, DataCollect[[#This Row],[Capacity]]="At",0.25, DataCollect[[#This Row],[Capacity]]="Below",0, DataCollect[[#This Row],[Capacity]]="",0)</f>
        <v>0</v>
      </c>
      <c r="I390" s="89">
        <f>IF(DataCollect[[#This Row],[Poor Reliability]]="Yes",1.5,0)</f>
        <v>0</v>
      </c>
      <c r="J390" s="89" t="e">
        <f t="shared" si="13"/>
        <v>#VALUE!</v>
      </c>
    </row>
    <row r="391" spans="1:10" x14ac:dyDescent="0.25">
      <c r="A391" s="116" t="e">
        <f>IF(Results[[#This Row],[Life Expectancy]]=0,"0",Results[[#This Row],[Life Expectancy]])</f>
        <v>#VALUE!</v>
      </c>
      <c r="B391" s="89">
        <f>IF(DataCollect[[#This Row],[Back-Ups]]="No",1.5,0)</f>
        <v>0</v>
      </c>
      <c r="C391" s="89" cm="1">
        <f t="array" ref="C391">_xlfn.IFS(DataCollect[[#This Row],[Importance]]="0%-25%",0, DataCollect[[#This Row],[Importance]]="26%-50%",0.5, DataCollect[[#This Row],[Importance]]="51%-75%",0.75, DataCollect[[#This Row],[Importance]]="76%-100%",1, DataCollect[[#This Row],[Importance]]="",0)</f>
        <v>0</v>
      </c>
      <c r="D391" s="89">
        <f>IF(DataCollect[[#This Row],[Compliance]]="Yes",0.75,0)</f>
        <v>0</v>
      </c>
      <c r="E391" s="89">
        <f>IF(DataCollect[[#This Row],[Concerns]]="Yes",0.75,0)</f>
        <v>0</v>
      </c>
      <c r="F391" s="89">
        <f t="shared" si="12"/>
        <v>1</v>
      </c>
      <c r="G391" s="89" t="e" cm="1">
        <f t="array" ref="G391">_xlfn.IFS(ConProb[[#This Row],[Life Expect]]="0", 1.5, AND(ConProb[[#This Row],[Life Expect]]&lt;(LifeExpect[[#This Row],[NORMAL]]*(1/3)), ConProb[[#This Row],[Life Expect]]&gt;0), 0.75, ConProb[[#This Row],[Life Expect]]=(LifeExpect[[#This Row],[NORMAL]]*(1/3)), 0.75, ConProb[[#This Row],[Life Expect]]&gt;(LifeExpect[[#This Row],[NORMAL]]*(1/3)), 0)</f>
        <v>#VALUE!</v>
      </c>
      <c r="H391" s="89" cm="1">
        <f t="array" ref="H391">_xlfn.IFS(DataCollect[[#This Row],[Capacity]]="Above",1, DataCollect[[#This Row],[Capacity]]="At",0.25, DataCollect[[#This Row],[Capacity]]="Below",0, DataCollect[[#This Row],[Capacity]]="",0)</f>
        <v>0</v>
      </c>
      <c r="I391" s="89">
        <f>IF(DataCollect[[#This Row],[Poor Reliability]]="Yes",1.5,0)</f>
        <v>0</v>
      </c>
      <c r="J391" s="89" t="e">
        <f t="shared" si="13"/>
        <v>#VALUE!</v>
      </c>
    </row>
    <row r="392" spans="1:10" x14ac:dyDescent="0.25">
      <c r="A392" s="116" t="e">
        <f>IF(Results[[#This Row],[Life Expectancy]]=0,"0",Results[[#This Row],[Life Expectancy]])</f>
        <v>#VALUE!</v>
      </c>
      <c r="B392" s="89">
        <f>IF(DataCollect[[#This Row],[Back-Ups]]="No",1.5,0)</f>
        <v>0</v>
      </c>
      <c r="C392" s="89" cm="1">
        <f t="array" ref="C392">_xlfn.IFS(DataCollect[[#This Row],[Importance]]="0%-25%",0, DataCollect[[#This Row],[Importance]]="26%-50%",0.5, DataCollect[[#This Row],[Importance]]="51%-75%",0.75, DataCollect[[#This Row],[Importance]]="76%-100%",1, DataCollect[[#This Row],[Importance]]="",0)</f>
        <v>0</v>
      </c>
      <c r="D392" s="89">
        <f>IF(DataCollect[[#This Row],[Compliance]]="Yes",0.75,0)</f>
        <v>0</v>
      </c>
      <c r="E392" s="89">
        <f>IF(DataCollect[[#This Row],[Concerns]]="Yes",0.75,0)</f>
        <v>0</v>
      </c>
      <c r="F392" s="89">
        <f t="shared" si="12"/>
        <v>1</v>
      </c>
      <c r="G392" s="89" t="e" cm="1">
        <f t="array" ref="G392">_xlfn.IFS(ConProb[[#This Row],[Life Expect]]="0", 1.5, AND(ConProb[[#This Row],[Life Expect]]&lt;(LifeExpect[[#This Row],[NORMAL]]*(1/3)), ConProb[[#This Row],[Life Expect]]&gt;0), 0.75, ConProb[[#This Row],[Life Expect]]=(LifeExpect[[#This Row],[NORMAL]]*(1/3)), 0.75, ConProb[[#This Row],[Life Expect]]&gt;(LifeExpect[[#This Row],[NORMAL]]*(1/3)), 0)</f>
        <v>#VALUE!</v>
      </c>
      <c r="H392" s="89" cm="1">
        <f t="array" ref="H392">_xlfn.IFS(DataCollect[[#This Row],[Capacity]]="Above",1, DataCollect[[#This Row],[Capacity]]="At",0.25, DataCollect[[#This Row],[Capacity]]="Below",0, DataCollect[[#This Row],[Capacity]]="",0)</f>
        <v>0</v>
      </c>
      <c r="I392" s="89">
        <f>IF(DataCollect[[#This Row],[Poor Reliability]]="Yes",1.5,0)</f>
        <v>0</v>
      </c>
      <c r="J392" s="89" t="e">
        <f t="shared" si="13"/>
        <v>#VALUE!</v>
      </c>
    </row>
    <row r="393" spans="1:10" x14ac:dyDescent="0.25">
      <c r="A393" s="116" t="e">
        <f>IF(Results[[#This Row],[Life Expectancy]]=0,"0",Results[[#This Row],[Life Expectancy]])</f>
        <v>#VALUE!</v>
      </c>
      <c r="B393" s="89">
        <f>IF(DataCollect[[#This Row],[Back-Ups]]="No",1.5,0)</f>
        <v>0</v>
      </c>
      <c r="C393" s="89" cm="1">
        <f t="array" ref="C393">_xlfn.IFS(DataCollect[[#This Row],[Importance]]="0%-25%",0, DataCollect[[#This Row],[Importance]]="26%-50%",0.5, DataCollect[[#This Row],[Importance]]="51%-75%",0.75, DataCollect[[#This Row],[Importance]]="76%-100%",1, DataCollect[[#This Row],[Importance]]="",0)</f>
        <v>0</v>
      </c>
      <c r="D393" s="89">
        <f>IF(DataCollect[[#This Row],[Compliance]]="Yes",0.75,0)</f>
        <v>0</v>
      </c>
      <c r="E393" s="89">
        <f>IF(DataCollect[[#This Row],[Concerns]]="Yes",0.75,0)</f>
        <v>0</v>
      </c>
      <c r="F393" s="89">
        <f t="shared" si="12"/>
        <v>1</v>
      </c>
      <c r="G393" s="89" t="e" cm="1">
        <f t="array" ref="G393">_xlfn.IFS(ConProb[[#This Row],[Life Expect]]="0", 1.5, AND(ConProb[[#This Row],[Life Expect]]&lt;(LifeExpect[[#This Row],[NORMAL]]*(1/3)), ConProb[[#This Row],[Life Expect]]&gt;0), 0.75, ConProb[[#This Row],[Life Expect]]=(LifeExpect[[#This Row],[NORMAL]]*(1/3)), 0.75, ConProb[[#This Row],[Life Expect]]&gt;(LifeExpect[[#This Row],[NORMAL]]*(1/3)), 0)</f>
        <v>#VALUE!</v>
      </c>
      <c r="H393" s="89" cm="1">
        <f t="array" ref="H393">_xlfn.IFS(DataCollect[[#This Row],[Capacity]]="Above",1, DataCollect[[#This Row],[Capacity]]="At",0.25, DataCollect[[#This Row],[Capacity]]="Below",0, DataCollect[[#This Row],[Capacity]]="",0)</f>
        <v>0</v>
      </c>
      <c r="I393" s="89">
        <f>IF(DataCollect[[#This Row],[Poor Reliability]]="Yes",1.5,0)</f>
        <v>0</v>
      </c>
      <c r="J393" s="89" t="e">
        <f t="shared" si="13"/>
        <v>#VALUE!</v>
      </c>
    </row>
    <row r="394" spans="1:10" x14ac:dyDescent="0.25">
      <c r="A394" s="116" t="e">
        <f>IF(Results[[#This Row],[Life Expectancy]]=0,"0",Results[[#This Row],[Life Expectancy]])</f>
        <v>#VALUE!</v>
      </c>
      <c r="B394" s="89">
        <f>IF(DataCollect[[#This Row],[Back-Ups]]="No",1.5,0)</f>
        <v>0</v>
      </c>
      <c r="C394" s="89" cm="1">
        <f t="array" ref="C394">_xlfn.IFS(DataCollect[[#This Row],[Importance]]="0%-25%",0, DataCollect[[#This Row],[Importance]]="26%-50%",0.5, DataCollect[[#This Row],[Importance]]="51%-75%",0.75, DataCollect[[#This Row],[Importance]]="76%-100%",1, DataCollect[[#This Row],[Importance]]="",0)</f>
        <v>0</v>
      </c>
      <c r="D394" s="89">
        <f>IF(DataCollect[[#This Row],[Compliance]]="Yes",0.75,0)</f>
        <v>0</v>
      </c>
      <c r="E394" s="89">
        <f>IF(DataCollect[[#This Row],[Concerns]]="Yes",0.75,0)</f>
        <v>0</v>
      </c>
      <c r="F394" s="89">
        <f t="shared" si="12"/>
        <v>1</v>
      </c>
      <c r="G394" s="89" t="e" cm="1">
        <f t="array" ref="G394">_xlfn.IFS(ConProb[[#This Row],[Life Expect]]="0", 1.5, AND(ConProb[[#This Row],[Life Expect]]&lt;(LifeExpect[[#This Row],[NORMAL]]*(1/3)), ConProb[[#This Row],[Life Expect]]&gt;0), 0.75, ConProb[[#This Row],[Life Expect]]=(LifeExpect[[#This Row],[NORMAL]]*(1/3)), 0.75, ConProb[[#This Row],[Life Expect]]&gt;(LifeExpect[[#This Row],[NORMAL]]*(1/3)), 0)</f>
        <v>#VALUE!</v>
      </c>
      <c r="H394" s="89" cm="1">
        <f t="array" ref="H394">_xlfn.IFS(DataCollect[[#This Row],[Capacity]]="Above",1, DataCollect[[#This Row],[Capacity]]="At",0.25, DataCollect[[#This Row],[Capacity]]="Below",0, DataCollect[[#This Row],[Capacity]]="",0)</f>
        <v>0</v>
      </c>
      <c r="I394" s="89">
        <f>IF(DataCollect[[#This Row],[Poor Reliability]]="Yes",1.5,0)</f>
        <v>0</v>
      </c>
      <c r="J394" s="89" t="e">
        <f t="shared" si="13"/>
        <v>#VALUE!</v>
      </c>
    </row>
    <row r="395" spans="1:10" x14ac:dyDescent="0.25">
      <c r="A395" s="116" t="e">
        <f>IF(Results[[#This Row],[Life Expectancy]]=0,"0",Results[[#This Row],[Life Expectancy]])</f>
        <v>#VALUE!</v>
      </c>
      <c r="B395" s="89">
        <f>IF(DataCollect[[#This Row],[Back-Ups]]="No",1.5,0)</f>
        <v>0</v>
      </c>
      <c r="C395" s="89" cm="1">
        <f t="array" ref="C395">_xlfn.IFS(DataCollect[[#This Row],[Importance]]="0%-25%",0, DataCollect[[#This Row],[Importance]]="26%-50%",0.5, DataCollect[[#This Row],[Importance]]="51%-75%",0.75, DataCollect[[#This Row],[Importance]]="76%-100%",1, DataCollect[[#This Row],[Importance]]="",0)</f>
        <v>0</v>
      </c>
      <c r="D395" s="89">
        <f>IF(DataCollect[[#This Row],[Compliance]]="Yes",0.75,0)</f>
        <v>0</v>
      </c>
      <c r="E395" s="89">
        <f>IF(DataCollect[[#This Row],[Concerns]]="Yes",0.75,0)</f>
        <v>0</v>
      </c>
      <c r="F395" s="89">
        <f t="shared" si="12"/>
        <v>1</v>
      </c>
      <c r="G395" s="89" t="e" cm="1">
        <f t="array" ref="G395">_xlfn.IFS(ConProb[[#This Row],[Life Expect]]="0", 1.5, AND(ConProb[[#This Row],[Life Expect]]&lt;(LifeExpect[[#This Row],[NORMAL]]*(1/3)), ConProb[[#This Row],[Life Expect]]&gt;0), 0.75, ConProb[[#This Row],[Life Expect]]=(LifeExpect[[#This Row],[NORMAL]]*(1/3)), 0.75, ConProb[[#This Row],[Life Expect]]&gt;(LifeExpect[[#This Row],[NORMAL]]*(1/3)), 0)</f>
        <v>#VALUE!</v>
      </c>
      <c r="H395" s="89" cm="1">
        <f t="array" ref="H395">_xlfn.IFS(DataCollect[[#This Row],[Capacity]]="Above",1, DataCollect[[#This Row],[Capacity]]="At",0.25, DataCollect[[#This Row],[Capacity]]="Below",0, DataCollect[[#This Row],[Capacity]]="",0)</f>
        <v>0</v>
      </c>
      <c r="I395" s="89">
        <f>IF(DataCollect[[#This Row],[Poor Reliability]]="Yes",1.5,0)</f>
        <v>0</v>
      </c>
      <c r="J395" s="89" t="e">
        <f t="shared" si="13"/>
        <v>#VALUE!</v>
      </c>
    </row>
    <row r="396" spans="1:10" x14ac:dyDescent="0.25">
      <c r="A396" s="116" t="e">
        <f>IF(Results[[#This Row],[Life Expectancy]]=0,"0",Results[[#This Row],[Life Expectancy]])</f>
        <v>#VALUE!</v>
      </c>
      <c r="B396" s="89">
        <f>IF(DataCollect[[#This Row],[Back-Ups]]="No",1.5,0)</f>
        <v>0</v>
      </c>
      <c r="C396" s="89" cm="1">
        <f t="array" ref="C396">_xlfn.IFS(DataCollect[[#This Row],[Importance]]="0%-25%",0, DataCollect[[#This Row],[Importance]]="26%-50%",0.5, DataCollect[[#This Row],[Importance]]="51%-75%",0.75, DataCollect[[#This Row],[Importance]]="76%-100%",1, DataCollect[[#This Row],[Importance]]="",0)</f>
        <v>0</v>
      </c>
      <c r="D396" s="89">
        <f>IF(DataCollect[[#This Row],[Compliance]]="Yes",0.75,0)</f>
        <v>0</v>
      </c>
      <c r="E396" s="89">
        <f>IF(DataCollect[[#This Row],[Concerns]]="Yes",0.75,0)</f>
        <v>0</v>
      </c>
      <c r="F396" s="89">
        <f t="shared" si="12"/>
        <v>1</v>
      </c>
      <c r="G396" s="89" t="e" cm="1">
        <f t="array" ref="G396">_xlfn.IFS(ConProb[[#This Row],[Life Expect]]="0", 1.5, AND(ConProb[[#This Row],[Life Expect]]&lt;(LifeExpect[[#This Row],[NORMAL]]*(1/3)), ConProb[[#This Row],[Life Expect]]&gt;0), 0.75, ConProb[[#This Row],[Life Expect]]=(LifeExpect[[#This Row],[NORMAL]]*(1/3)), 0.75, ConProb[[#This Row],[Life Expect]]&gt;(LifeExpect[[#This Row],[NORMAL]]*(1/3)), 0)</f>
        <v>#VALUE!</v>
      </c>
      <c r="H396" s="89" cm="1">
        <f t="array" ref="H396">_xlfn.IFS(DataCollect[[#This Row],[Capacity]]="Above",1, DataCollect[[#This Row],[Capacity]]="At",0.25, DataCollect[[#This Row],[Capacity]]="Below",0, DataCollect[[#This Row],[Capacity]]="",0)</f>
        <v>0</v>
      </c>
      <c r="I396" s="89">
        <f>IF(DataCollect[[#This Row],[Poor Reliability]]="Yes",1.5,0)</f>
        <v>0</v>
      </c>
      <c r="J396" s="89" t="e">
        <f t="shared" si="13"/>
        <v>#VALUE!</v>
      </c>
    </row>
    <row r="397" spans="1:10" x14ac:dyDescent="0.25">
      <c r="A397" s="116" t="e">
        <f>IF(Results[[#This Row],[Life Expectancy]]=0,"0",Results[[#This Row],[Life Expectancy]])</f>
        <v>#VALUE!</v>
      </c>
      <c r="B397" s="89">
        <f>IF(DataCollect[[#This Row],[Back-Ups]]="No",1.5,0)</f>
        <v>0</v>
      </c>
      <c r="C397" s="89" cm="1">
        <f t="array" ref="C397">_xlfn.IFS(DataCollect[[#This Row],[Importance]]="0%-25%",0, DataCollect[[#This Row],[Importance]]="26%-50%",0.5, DataCollect[[#This Row],[Importance]]="51%-75%",0.75, DataCollect[[#This Row],[Importance]]="76%-100%",1, DataCollect[[#This Row],[Importance]]="",0)</f>
        <v>0</v>
      </c>
      <c r="D397" s="89">
        <f>IF(DataCollect[[#This Row],[Compliance]]="Yes",0.75,0)</f>
        <v>0</v>
      </c>
      <c r="E397" s="89">
        <f>IF(DataCollect[[#This Row],[Concerns]]="Yes",0.75,0)</f>
        <v>0</v>
      </c>
      <c r="F397" s="89">
        <f t="shared" si="12"/>
        <v>1</v>
      </c>
      <c r="G397" s="89" t="e" cm="1">
        <f t="array" ref="G397">_xlfn.IFS(ConProb[[#This Row],[Life Expect]]="0", 1.5, AND(ConProb[[#This Row],[Life Expect]]&lt;(LifeExpect[[#This Row],[NORMAL]]*(1/3)), ConProb[[#This Row],[Life Expect]]&gt;0), 0.75, ConProb[[#This Row],[Life Expect]]=(LifeExpect[[#This Row],[NORMAL]]*(1/3)), 0.75, ConProb[[#This Row],[Life Expect]]&gt;(LifeExpect[[#This Row],[NORMAL]]*(1/3)), 0)</f>
        <v>#VALUE!</v>
      </c>
      <c r="H397" s="89" cm="1">
        <f t="array" ref="H397">_xlfn.IFS(DataCollect[[#This Row],[Capacity]]="Above",1, DataCollect[[#This Row],[Capacity]]="At",0.25, DataCollect[[#This Row],[Capacity]]="Below",0, DataCollect[[#This Row],[Capacity]]="",0)</f>
        <v>0</v>
      </c>
      <c r="I397" s="89">
        <f>IF(DataCollect[[#This Row],[Poor Reliability]]="Yes",1.5,0)</f>
        <v>0</v>
      </c>
      <c r="J397" s="89" t="e">
        <f t="shared" si="13"/>
        <v>#VALUE!</v>
      </c>
    </row>
    <row r="398" spans="1:10" x14ac:dyDescent="0.25">
      <c r="A398" s="116" t="e">
        <f>IF(Results[[#This Row],[Life Expectancy]]=0,"0",Results[[#This Row],[Life Expectancy]])</f>
        <v>#VALUE!</v>
      </c>
      <c r="B398" s="89">
        <f>IF(DataCollect[[#This Row],[Back-Ups]]="No",1.5,0)</f>
        <v>0</v>
      </c>
      <c r="C398" s="89" cm="1">
        <f t="array" ref="C398">_xlfn.IFS(DataCollect[[#This Row],[Importance]]="0%-25%",0, DataCollect[[#This Row],[Importance]]="26%-50%",0.5, DataCollect[[#This Row],[Importance]]="51%-75%",0.75, DataCollect[[#This Row],[Importance]]="76%-100%",1, DataCollect[[#This Row],[Importance]]="",0)</f>
        <v>0</v>
      </c>
      <c r="D398" s="89">
        <f>IF(DataCollect[[#This Row],[Compliance]]="Yes",0.75,0)</f>
        <v>0</v>
      </c>
      <c r="E398" s="89">
        <f>IF(DataCollect[[#This Row],[Concerns]]="Yes",0.75,0)</f>
        <v>0</v>
      </c>
      <c r="F398" s="89">
        <f t="shared" si="12"/>
        <v>1</v>
      </c>
      <c r="G398" s="89" t="e" cm="1">
        <f t="array" ref="G398">_xlfn.IFS(ConProb[[#This Row],[Life Expect]]="0", 1.5, AND(ConProb[[#This Row],[Life Expect]]&lt;(LifeExpect[[#This Row],[NORMAL]]*(1/3)), ConProb[[#This Row],[Life Expect]]&gt;0), 0.75, ConProb[[#This Row],[Life Expect]]=(LifeExpect[[#This Row],[NORMAL]]*(1/3)), 0.75, ConProb[[#This Row],[Life Expect]]&gt;(LifeExpect[[#This Row],[NORMAL]]*(1/3)), 0)</f>
        <v>#VALUE!</v>
      </c>
      <c r="H398" s="89" cm="1">
        <f t="array" ref="H398">_xlfn.IFS(DataCollect[[#This Row],[Capacity]]="Above",1, DataCollect[[#This Row],[Capacity]]="At",0.25, DataCollect[[#This Row],[Capacity]]="Below",0, DataCollect[[#This Row],[Capacity]]="",0)</f>
        <v>0</v>
      </c>
      <c r="I398" s="89">
        <f>IF(DataCollect[[#This Row],[Poor Reliability]]="Yes",1.5,0)</f>
        <v>0</v>
      </c>
      <c r="J398" s="89" t="e">
        <f t="shared" si="13"/>
        <v>#VALUE!</v>
      </c>
    </row>
    <row r="399" spans="1:10" x14ac:dyDescent="0.25">
      <c r="A399" s="116" t="e">
        <f>IF(Results[[#This Row],[Life Expectancy]]=0,"0",Results[[#This Row],[Life Expectancy]])</f>
        <v>#VALUE!</v>
      </c>
      <c r="B399" s="89">
        <f>IF(DataCollect[[#This Row],[Back-Ups]]="No",1.5,0)</f>
        <v>0</v>
      </c>
      <c r="C399" s="89" cm="1">
        <f t="array" ref="C399">_xlfn.IFS(DataCollect[[#This Row],[Importance]]="0%-25%",0, DataCollect[[#This Row],[Importance]]="26%-50%",0.5, DataCollect[[#This Row],[Importance]]="51%-75%",0.75, DataCollect[[#This Row],[Importance]]="76%-100%",1, DataCollect[[#This Row],[Importance]]="",0)</f>
        <v>0</v>
      </c>
      <c r="D399" s="89">
        <f>IF(DataCollect[[#This Row],[Compliance]]="Yes",0.75,0)</f>
        <v>0</v>
      </c>
      <c r="E399" s="89">
        <f>IF(DataCollect[[#This Row],[Concerns]]="Yes",0.75,0)</f>
        <v>0</v>
      </c>
      <c r="F399" s="89">
        <f t="shared" si="12"/>
        <v>1</v>
      </c>
      <c r="G399" s="89" t="e" cm="1">
        <f t="array" ref="G399">_xlfn.IFS(ConProb[[#This Row],[Life Expect]]="0", 1.5, AND(ConProb[[#This Row],[Life Expect]]&lt;(LifeExpect[[#This Row],[NORMAL]]*(1/3)), ConProb[[#This Row],[Life Expect]]&gt;0), 0.75, ConProb[[#This Row],[Life Expect]]=(LifeExpect[[#This Row],[NORMAL]]*(1/3)), 0.75, ConProb[[#This Row],[Life Expect]]&gt;(LifeExpect[[#This Row],[NORMAL]]*(1/3)), 0)</f>
        <v>#VALUE!</v>
      </c>
      <c r="H399" s="89" cm="1">
        <f t="array" ref="H399">_xlfn.IFS(DataCollect[[#This Row],[Capacity]]="Above",1, DataCollect[[#This Row],[Capacity]]="At",0.25, DataCollect[[#This Row],[Capacity]]="Below",0, DataCollect[[#This Row],[Capacity]]="",0)</f>
        <v>0</v>
      </c>
      <c r="I399" s="89">
        <f>IF(DataCollect[[#This Row],[Poor Reliability]]="Yes",1.5,0)</f>
        <v>0</v>
      </c>
      <c r="J399" s="89" t="e">
        <f t="shared" si="13"/>
        <v>#VALUE!</v>
      </c>
    </row>
    <row r="400" spans="1:10" x14ac:dyDescent="0.25">
      <c r="A400" s="116" t="e">
        <f>IF(Results[[#This Row],[Life Expectancy]]=0,"0",Results[[#This Row],[Life Expectancy]])</f>
        <v>#VALUE!</v>
      </c>
      <c r="B400" s="89">
        <f>IF(DataCollect[[#This Row],[Back-Ups]]="No",1.5,0)</f>
        <v>0</v>
      </c>
      <c r="C400" s="89" cm="1">
        <f t="array" ref="C400">_xlfn.IFS(DataCollect[[#This Row],[Importance]]="0%-25%",0, DataCollect[[#This Row],[Importance]]="26%-50%",0.5, DataCollect[[#This Row],[Importance]]="51%-75%",0.75, DataCollect[[#This Row],[Importance]]="76%-100%",1, DataCollect[[#This Row],[Importance]]="",0)</f>
        <v>0</v>
      </c>
      <c r="D400" s="89">
        <f>IF(DataCollect[[#This Row],[Compliance]]="Yes",0.75,0)</f>
        <v>0</v>
      </c>
      <c r="E400" s="89">
        <f>IF(DataCollect[[#This Row],[Concerns]]="Yes",0.75,0)</f>
        <v>0</v>
      </c>
      <c r="F400" s="89">
        <f t="shared" si="12"/>
        <v>1</v>
      </c>
      <c r="G400" s="89" t="e" cm="1">
        <f t="array" ref="G400">_xlfn.IFS(ConProb[[#This Row],[Life Expect]]="0", 1.5, AND(ConProb[[#This Row],[Life Expect]]&lt;(LifeExpect[[#This Row],[NORMAL]]*(1/3)), ConProb[[#This Row],[Life Expect]]&gt;0), 0.75, ConProb[[#This Row],[Life Expect]]=(LifeExpect[[#This Row],[NORMAL]]*(1/3)), 0.75, ConProb[[#This Row],[Life Expect]]&gt;(LifeExpect[[#This Row],[NORMAL]]*(1/3)), 0)</f>
        <v>#VALUE!</v>
      </c>
      <c r="H400" s="89" cm="1">
        <f t="array" ref="H400">_xlfn.IFS(DataCollect[[#This Row],[Capacity]]="Above",1, DataCollect[[#This Row],[Capacity]]="At",0.25, DataCollect[[#This Row],[Capacity]]="Below",0, DataCollect[[#This Row],[Capacity]]="",0)</f>
        <v>0</v>
      </c>
      <c r="I400" s="89">
        <f>IF(DataCollect[[#This Row],[Poor Reliability]]="Yes",1.5,0)</f>
        <v>0</v>
      </c>
      <c r="J400" s="89" t="e">
        <f t="shared" si="13"/>
        <v>#VALUE!</v>
      </c>
    </row>
    <row r="401" spans="1:10" x14ac:dyDescent="0.25">
      <c r="A401" s="116" t="e">
        <f>IF(Results[[#This Row],[Life Expectancy]]=0,"0",Results[[#This Row],[Life Expectancy]])</f>
        <v>#VALUE!</v>
      </c>
      <c r="B401" s="89">
        <f>IF(DataCollect[[#This Row],[Back-Ups]]="No",1.5,0)</f>
        <v>0</v>
      </c>
      <c r="C401" s="89" cm="1">
        <f t="array" ref="C401">_xlfn.IFS(DataCollect[[#This Row],[Importance]]="0%-25%",0, DataCollect[[#This Row],[Importance]]="26%-50%",0.5, DataCollect[[#This Row],[Importance]]="51%-75%",0.75, DataCollect[[#This Row],[Importance]]="76%-100%",1, DataCollect[[#This Row],[Importance]]="",0)</f>
        <v>0</v>
      </c>
      <c r="D401" s="89">
        <f>IF(DataCollect[[#This Row],[Compliance]]="Yes",0.75,0)</f>
        <v>0</v>
      </c>
      <c r="E401" s="89">
        <f>IF(DataCollect[[#This Row],[Concerns]]="Yes",0.75,0)</f>
        <v>0</v>
      </c>
      <c r="F401" s="89">
        <f t="shared" si="12"/>
        <v>1</v>
      </c>
      <c r="G401" s="89" t="e" cm="1">
        <f t="array" ref="G401">_xlfn.IFS(ConProb[[#This Row],[Life Expect]]="0", 1.5, AND(ConProb[[#This Row],[Life Expect]]&lt;(LifeExpect[[#This Row],[NORMAL]]*(1/3)), ConProb[[#This Row],[Life Expect]]&gt;0), 0.75, ConProb[[#This Row],[Life Expect]]=(LifeExpect[[#This Row],[NORMAL]]*(1/3)), 0.75, ConProb[[#This Row],[Life Expect]]&gt;(LifeExpect[[#This Row],[NORMAL]]*(1/3)), 0)</f>
        <v>#VALUE!</v>
      </c>
      <c r="H401" s="89" cm="1">
        <f t="array" ref="H401">_xlfn.IFS(DataCollect[[#This Row],[Capacity]]="Above",1, DataCollect[[#This Row],[Capacity]]="At",0.25, DataCollect[[#This Row],[Capacity]]="Below",0, DataCollect[[#This Row],[Capacity]]="",0)</f>
        <v>0</v>
      </c>
      <c r="I401" s="89">
        <f>IF(DataCollect[[#This Row],[Poor Reliability]]="Yes",1.5,0)</f>
        <v>0</v>
      </c>
      <c r="J401" s="89" t="e">
        <f t="shared" si="13"/>
        <v>#VALUE!</v>
      </c>
    </row>
    <row r="402" spans="1:10" x14ac:dyDescent="0.25">
      <c r="A402" s="116" t="e">
        <f>IF(Results[[#This Row],[Life Expectancy]]=0,"0",Results[[#This Row],[Life Expectancy]])</f>
        <v>#VALUE!</v>
      </c>
      <c r="B402" s="89">
        <f>IF(DataCollect[[#This Row],[Back-Ups]]="No",1.5,0)</f>
        <v>0</v>
      </c>
      <c r="C402" s="89" cm="1">
        <f t="array" ref="C402">_xlfn.IFS(DataCollect[[#This Row],[Importance]]="0%-25%",0, DataCollect[[#This Row],[Importance]]="26%-50%",0.5, DataCollect[[#This Row],[Importance]]="51%-75%",0.75, DataCollect[[#This Row],[Importance]]="76%-100%",1, DataCollect[[#This Row],[Importance]]="",0)</f>
        <v>0</v>
      </c>
      <c r="D402" s="89">
        <f>IF(DataCollect[[#This Row],[Compliance]]="Yes",0.75,0)</f>
        <v>0</v>
      </c>
      <c r="E402" s="89">
        <f>IF(DataCollect[[#This Row],[Concerns]]="Yes",0.75,0)</f>
        <v>0</v>
      </c>
      <c r="F402" s="89">
        <f t="shared" si="12"/>
        <v>1</v>
      </c>
      <c r="G402" s="89" t="e" cm="1">
        <f t="array" ref="G402">_xlfn.IFS(ConProb[[#This Row],[Life Expect]]="0", 1.5, AND(ConProb[[#This Row],[Life Expect]]&lt;(LifeExpect[[#This Row],[NORMAL]]*(1/3)), ConProb[[#This Row],[Life Expect]]&gt;0), 0.75, ConProb[[#This Row],[Life Expect]]=(LifeExpect[[#This Row],[NORMAL]]*(1/3)), 0.75, ConProb[[#This Row],[Life Expect]]&gt;(LifeExpect[[#This Row],[NORMAL]]*(1/3)), 0)</f>
        <v>#VALUE!</v>
      </c>
      <c r="H402" s="89" cm="1">
        <f t="array" ref="H402">_xlfn.IFS(DataCollect[[#This Row],[Capacity]]="Above",1, DataCollect[[#This Row],[Capacity]]="At",0.25, DataCollect[[#This Row],[Capacity]]="Below",0, DataCollect[[#This Row],[Capacity]]="",0)</f>
        <v>0</v>
      </c>
      <c r="I402" s="89">
        <f>IF(DataCollect[[#This Row],[Poor Reliability]]="Yes",1.5,0)</f>
        <v>0</v>
      </c>
      <c r="J402" s="89" t="e">
        <f t="shared" si="13"/>
        <v>#VALUE!</v>
      </c>
    </row>
    <row r="403" spans="1:10" x14ac:dyDescent="0.25">
      <c r="A403" s="116" t="e">
        <f>IF(Results[[#This Row],[Life Expectancy]]=0,"0",Results[[#This Row],[Life Expectancy]])</f>
        <v>#VALUE!</v>
      </c>
      <c r="B403" s="89">
        <f>IF(DataCollect[[#This Row],[Back-Ups]]="No",1.5,0)</f>
        <v>0</v>
      </c>
      <c r="C403" s="89" cm="1">
        <f t="array" ref="C403">_xlfn.IFS(DataCollect[[#This Row],[Importance]]="0%-25%",0, DataCollect[[#This Row],[Importance]]="26%-50%",0.5, DataCollect[[#This Row],[Importance]]="51%-75%",0.75, DataCollect[[#This Row],[Importance]]="76%-100%",1, DataCollect[[#This Row],[Importance]]="",0)</f>
        <v>0</v>
      </c>
      <c r="D403" s="89">
        <f>IF(DataCollect[[#This Row],[Compliance]]="Yes",0.75,0)</f>
        <v>0</v>
      </c>
      <c r="E403" s="89">
        <f>IF(DataCollect[[#This Row],[Concerns]]="Yes",0.75,0)</f>
        <v>0</v>
      </c>
      <c r="F403" s="89">
        <f t="shared" si="12"/>
        <v>1</v>
      </c>
      <c r="G403" s="89" t="e" cm="1">
        <f t="array" ref="G403">_xlfn.IFS(ConProb[[#This Row],[Life Expect]]="0", 1.5, AND(ConProb[[#This Row],[Life Expect]]&lt;(LifeExpect[[#This Row],[NORMAL]]*(1/3)), ConProb[[#This Row],[Life Expect]]&gt;0), 0.75, ConProb[[#This Row],[Life Expect]]=(LifeExpect[[#This Row],[NORMAL]]*(1/3)), 0.75, ConProb[[#This Row],[Life Expect]]&gt;(LifeExpect[[#This Row],[NORMAL]]*(1/3)), 0)</f>
        <v>#VALUE!</v>
      </c>
      <c r="H403" s="89" cm="1">
        <f t="array" ref="H403">_xlfn.IFS(DataCollect[[#This Row],[Capacity]]="Above",1, DataCollect[[#This Row],[Capacity]]="At",0.25, DataCollect[[#This Row],[Capacity]]="Below",0, DataCollect[[#This Row],[Capacity]]="",0)</f>
        <v>0</v>
      </c>
      <c r="I403" s="89">
        <f>IF(DataCollect[[#This Row],[Poor Reliability]]="Yes",1.5,0)</f>
        <v>0</v>
      </c>
      <c r="J403" s="89" t="e">
        <f t="shared" si="13"/>
        <v>#VALUE!</v>
      </c>
    </row>
    <row r="404" spans="1:10" x14ac:dyDescent="0.25">
      <c r="A404" s="116" t="e">
        <f>IF(Results[[#This Row],[Life Expectancy]]=0,"0",Results[[#This Row],[Life Expectancy]])</f>
        <v>#VALUE!</v>
      </c>
      <c r="B404" s="89" t="e">
        <f>IF(DataCollect[[#This Row],[Back-Ups]]="No",1.5,0)</f>
        <v>#VALUE!</v>
      </c>
      <c r="C404" s="89" t="e" cm="1">
        <f t="array" ref="C404">_xlfn.IFS(DataCollect[[#This Row],[Importance]]="0%-25%",0, DataCollect[[#This Row],[Importance]]="26%-50%",0.5, DataCollect[[#This Row],[Importance]]="51%-75%",0.75, DataCollect[[#This Row],[Importance]]="76%-100%",1, DataCollect[[#This Row],[Importance]]="",0)</f>
        <v>#VALUE!</v>
      </c>
      <c r="D404" s="89" t="e">
        <f>IF(DataCollect[[#This Row],[Compliance]]="Yes",0.75,0)</f>
        <v>#VALUE!</v>
      </c>
      <c r="E404" s="89" t="e">
        <f>IF(DataCollect[[#This Row],[Concerns]]="Yes",0.75,0)</f>
        <v>#VALUE!</v>
      </c>
      <c r="F404" s="89" t="e">
        <f t="shared" si="12"/>
        <v>#VALUE!</v>
      </c>
      <c r="G404" s="89" t="e" cm="1">
        <f t="array" ref="G404">_xlfn.IFS(ConProb[[#This Row],[Life Expect]]="0", 1.5, AND(ConProb[[#This Row],[Life Expect]]&lt;(LifeExpect[[#This Row],[NORMAL]]*(1/3)), ConProb[[#This Row],[Life Expect]]&gt;0), 0.75, ConProb[[#This Row],[Life Expect]]=(LifeExpect[[#This Row],[NORMAL]]*(1/3)), 0.75, ConProb[[#This Row],[Life Expect]]&gt;(LifeExpect[[#This Row],[NORMAL]]*(1/3)), 0)</f>
        <v>#VALUE!</v>
      </c>
      <c r="H404" s="89" t="e" cm="1">
        <f t="array" ref="H404">_xlfn.IFS(DataCollect[[#This Row],[Capacity]]="Above",1, DataCollect[[#This Row],[Capacity]]="At",0.25, DataCollect[[#This Row],[Capacity]]="Below",0, DataCollect[[#This Row],[Capacity]]="",0)</f>
        <v>#VALUE!</v>
      </c>
      <c r="I404" s="89" t="e">
        <f>IF(DataCollect[[#This Row],[Poor Reliability]]="Yes",1.5,0)</f>
        <v>#VALUE!</v>
      </c>
      <c r="J404" s="89" t="e">
        <f t="shared" si="13"/>
        <v>#VALUE!</v>
      </c>
    </row>
    <row r="405" spans="1:10" x14ac:dyDescent="0.25">
      <c r="A405" s="116" t="e">
        <f>IF(Results[[#This Row],[Life Expectancy]]=0,"0",Results[[#This Row],[Life Expectancy]])</f>
        <v>#VALUE!</v>
      </c>
      <c r="B405" s="89" t="e">
        <f>IF(DataCollect[[#This Row],[Back-Ups]]="No",1.5,0)</f>
        <v>#VALUE!</v>
      </c>
      <c r="C405" s="89" t="e" cm="1">
        <f t="array" ref="C405">_xlfn.IFS(DataCollect[[#This Row],[Importance]]="0%-25%",0, DataCollect[[#This Row],[Importance]]="26%-50%",0.5, DataCollect[[#This Row],[Importance]]="51%-75%",0.75, DataCollect[[#This Row],[Importance]]="76%-100%",1, DataCollect[[#This Row],[Importance]]="",0)</f>
        <v>#VALUE!</v>
      </c>
      <c r="D405" s="89" t="e">
        <f>IF(DataCollect[[#This Row],[Compliance]]="Yes",0.75,0)</f>
        <v>#VALUE!</v>
      </c>
      <c r="E405" s="89" t="e">
        <f>IF(DataCollect[[#This Row],[Concerns]]="Yes",0.75,0)</f>
        <v>#VALUE!</v>
      </c>
      <c r="F405" s="89" t="e">
        <f t="shared" si="12"/>
        <v>#VALUE!</v>
      </c>
      <c r="G405" s="89" t="e" cm="1">
        <f t="array" ref="G405">_xlfn.IFS(ConProb[[#This Row],[Life Expect]]="0", 1.5, AND(ConProb[[#This Row],[Life Expect]]&lt;(LifeExpect[[#This Row],[NORMAL]]*(1/3)), ConProb[[#This Row],[Life Expect]]&gt;0), 0.75, ConProb[[#This Row],[Life Expect]]=(LifeExpect[[#This Row],[NORMAL]]*(1/3)), 0.75, ConProb[[#This Row],[Life Expect]]&gt;(LifeExpect[[#This Row],[NORMAL]]*(1/3)), 0)</f>
        <v>#VALUE!</v>
      </c>
      <c r="H405" s="89" t="e" cm="1">
        <f t="array" ref="H405">_xlfn.IFS(DataCollect[[#This Row],[Capacity]]="Above",1, DataCollect[[#This Row],[Capacity]]="At",0.25, DataCollect[[#This Row],[Capacity]]="Below",0, DataCollect[[#This Row],[Capacity]]="",0)</f>
        <v>#VALUE!</v>
      </c>
      <c r="I405" s="89" t="e">
        <f>IF(DataCollect[[#This Row],[Poor Reliability]]="Yes",1.5,0)</f>
        <v>#VALUE!</v>
      </c>
      <c r="J405" s="89" t="e">
        <f t="shared" si="13"/>
        <v>#VALUE!</v>
      </c>
    </row>
    <row r="406" spans="1:10" x14ac:dyDescent="0.25">
      <c r="A406" s="116" t="e">
        <f>IF(Results[[#This Row],[Life Expectancy]]=0,"0",Results[[#This Row],[Life Expectancy]])</f>
        <v>#VALUE!</v>
      </c>
      <c r="B406" s="89" t="e">
        <f>IF(DataCollect[[#This Row],[Back-Ups]]="No",1.5,0)</f>
        <v>#VALUE!</v>
      </c>
      <c r="C406" s="89" t="e" cm="1">
        <f t="array" ref="C406">_xlfn.IFS(DataCollect[[#This Row],[Importance]]="0%-25%",0, DataCollect[[#This Row],[Importance]]="26%-50%",0.5, DataCollect[[#This Row],[Importance]]="51%-75%",0.75, DataCollect[[#This Row],[Importance]]="76%-100%",1, DataCollect[[#This Row],[Importance]]="",0)</f>
        <v>#VALUE!</v>
      </c>
      <c r="D406" s="89" t="e">
        <f>IF(DataCollect[[#This Row],[Compliance]]="Yes",0.75,0)</f>
        <v>#VALUE!</v>
      </c>
      <c r="E406" s="89" t="e">
        <f>IF(DataCollect[[#This Row],[Concerns]]="Yes",0.75,0)</f>
        <v>#VALUE!</v>
      </c>
      <c r="F406" s="89" t="e">
        <f t="shared" si="12"/>
        <v>#VALUE!</v>
      </c>
      <c r="G406" s="89" t="e" cm="1">
        <f t="array" ref="G406">_xlfn.IFS(ConProb[[#This Row],[Life Expect]]="0", 1.5, AND(ConProb[[#This Row],[Life Expect]]&lt;(LifeExpect[[#This Row],[NORMAL]]*(1/3)), ConProb[[#This Row],[Life Expect]]&gt;0), 0.75, ConProb[[#This Row],[Life Expect]]=(LifeExpect[[#This Row],[NORMAL]]*(1/3)), 0.75, ConProb[[#This Row],[Life Expect]]&gt;(LifeExpect[[#This Row],[NORMAL]]*(1/3)), 0)</f>
        <v>#VALUE!</v>
      </c>
      <c r="H406" s="89" t="e" cm="1">
        <f t="array" ref="H406">_xlfn.IFS(DataCollect[[#This Row],[Capacity]]="Above",1, DataCollect[[#This Row],[Capacity]]="At",0.25, DataCollect[[#This Row],[Capacity]]="Below",0, DataCollect[[#This Row],[Capacity]]="",0)</f>
        <v>#VALUE!</v>
      </c>
      <c r="I406" s="89" t="e">
        <f>IF(DataCollect[[#This Row],[Poor Reliability]]="Yes",1.5,0)</f>
        <v>#VALUE!</v>
      </c>
      <c r="J406" s="89" t="e">
        <f t="shared" si="13"/>
        <v>#VALUE!</v>
      </c>
    </row>
    <row r="407" spans="1:10" x14ac:dyDescent="0.25">
      <c r="A407" s="116" t="e">
        <f>IF(Results[[#This Row],[Life Expectancy]]=0,"0",Results[[#This Row],[Life Expectancy]])</f>
        <v>#VALUE!</v>
      </c>
      <c r="B407" s="89" t="e">
        <f>IF(DataCollect[[#This Row],[Back-Ups]]="No",1.5,0)</f>
        <v>#VALUE!</v>
      </c>
      <c r="C407" s="89" t="e" cm="1">
        <f t="array" ref="C407">_xlfn.IFS(DataCollect[[#This Row],[Importance]]="0%-25%",0, DataCollect[[#This Row],[Importance]]="26%-50%",0.5, DataCollect[[#This Row],[Importance]]="51%-75%",0.75, DataCollect[[#This Row],[Importance]]="76%-100%",1, DataCollect[[#This Row],[Importance]]="",0)</f>
        <v>#VALUE!</v>
      </c>
      <c r="D407" s="89" t="e">
        <f>IF(DataCollect[[#This Row],[Compliance]]="Yes",0.75,0)</f>
        <v>#VALUE!</v>
      </c>
      <c r="E407" s="89" t="e">
        <f>IF(DataCollect[[#This Row],[Concerns]]="Yes",0.75,0)</f>
        <v>#VALUE!</v>
      </c>
      <c r="F407" s="89" t="e">
        <f t="shared" si="12"/>
        <v>#VALUE!</v>
      </c>
      <c r="G407" s="89" t="e" cm="1">
        <f t="array" ref="G407">_xlfn.IFS(ConProb[[#This Row],[Life Expect]]="0", 1.5, AND(ConProb[[#This Row],[Life Expect]]&lt;(LifeExpect[[#This Row],[NORMAL]]*(1/3)), ConProb[[#This Row],[Life Expect]]&gt;0), 0.75, ConProb[[#This Row],[Life Expect]]=(LifeExpect[[#This Row],[NORMAL]]*(1/3)), 0.75, ConProb[[#This Row],[Life Expect]]&gt;(LifeExpect[[#This Row],[NORMAL]]*(1/3)), 0)</f>
        <v>#VALUE!</v>
      </c>
      <c r="H407" s="89" t="e" cm="1">
        <f t="array" ref="H407">_xlfn.IFS(DataCollect[[#This Row],[Capacity]]="Above",1, DataCollect[[#This Row],[Capacity]]="At",0.25, DataCollect[[#This Row],[Capacity]]="Below",0, DataCollect[[#This Row],[Capacity]]="",0)</f>
        <v>#VALUE!</v>
      </c>
      <c r="I407" s="89" t="e">
        <f>IF(DataCollect[[#This Row],[Poor Reliability]]="Yes",1.5,0)</f>
        <v>#VALUE!</v>
      </c>
      <c r="J407" s="89" t="e">
        <f t="shared" si="13"/>
        <v>#VALUE!</v>
      </c>
    </row>
  </sheetData>
  <mergeCells count="1">
    <mergeCell ref="A2:J2"/>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EC657-E64B-48B7-9A78-B1F487C1BF17}">
  <sheetPr codeName="Sheet11"/>
  <dimension ref="A1:M1"/>
  <sheetViews>
    <sheetView workbookViewId="0"/>
  </sheetViews>
  <sheetFormatPr defaultRowHeight="15" x14ac:dyDescent="0.25"/>
  <sheetData>
    <row r="1" spans="1:13" x14ac:dyDescent="0.25">
      <c r="A1" t="str" cm="1">
        <f t="array" ref="A1:M1">_xlfn._xlws.SORT(_xlfn._xlws.FILTER(Results[#All],Results[[#All],[Criticality Score]]&lt;&gt;""),10,-1,FALSE)</f>
        <v xml:space="preserve">I.D. Number </v>
      </c>
      <c r="B1" t="str">
        <v>Category</v>
      </c>
      <c r="C1" t="str">
        <v>Type</v>
      </c>
      <c r="D1" t="str">
        <v>Description</v>
      </c>
      <c r="E1" t="str">
        <v>Estimated Year of Failure</v>
      </c>
      <c r="F1" t="str">
        <v>Year of Failure no estimate</v>
      </c>
      <c r="G1" t="str">
        <v>Life Expectancy</v>
      </c>
      <c r="H1" t="str">
        <v>CoF Score</v>
      </c>
      <c r="I1" t="str">
        <v>PoF Score</v>
      </c>
      <c r="J1" t="str">
        <v>Criticality Score</v>
      </c>
      <c r="K1" t="str">
        <v>Predicted Cost in Current Year</v>
      </c>
      <c r="L1" t="str">
        <v>Estimated Cost in Year of Failure</v>
      </c>
      <c r="M1" t="str">
        <v>Recommendations</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6acc9c50-3349-4c11-9050-a8e76c2814c7" xsi:nil="true"/>
  </documentManagement>
</p:properties>
</file>

<file path=customXml/item2.xml>��< ? x m l   v e r s i o n = " 1 . 0 "   e n c o d i n g = " u t f - 1 6 " ? > < D a t a M a s h u p   x m l n s = " h t t p : / / s c h e m a s . m i c r o s o f t . c o m / D a t a M a s h u p " > A A A A A B Q D A A B Q S w M E F A A C A A g A i 2 w q W D f 6 j Y 2 k A A A A 9 g A A A B I A H A B D b 2 5 m a W c v U G F j a 2 F n Z S 5 4 b W w g o h g A K K A U A A A A A A A A A A A A A A A A A A A A A A A A A A A A h Y + x D o I w G I R f h X S n L e B A y E 8 Z X C U x I R r X B i o 0 w o + h x f J u D j 6 S r y B G U T f H u / s u u b t f b 5 B N X e t d 1 G B 0 j y k J K C e e w r K v N N Y p G e 3 R j 0 k m Y C v L k 6 y V N 8 N o k s n o l D T W n h P G n H P U R b Q f a h Z y H r B D v i n K R n X S 1 2 i s x F K R T 6 v 6 3 y I C 9 q 8 x I q Q B X 9 E o n j c B W 0 z I N X 6 B c M 6 e 6 Y 8 J 6 7 G 1 4 6 C E Q n 9 X A F s k s P c H 8 Q B Q S w M E F A A C A A g A i 2 w q 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s K l g o i k e 4 D g A A A B E A A A A T A B w A R m 9 y b X V s Y X M v U 2 V j d G l v b j E u b S C i G A A o o B Q A A A A A A A A A A A A A A A A A A A A A A A A A A A A r T k 0 u y c z P U w i G 0 I b W A F B L A Q I t A B Q A A g A I A I t s K l g 3 + o 2 N p A A A A P Y A A A A S A A A A A A A A A A A A A A A A A A A A A A B D b 2 5 m a W c v U G F j a 2 F n Z S 5 4 b W x Q S w E C L Q A U A A I A C A C L b C p Y D 8 r p q 6 Q A A A D p A A A A E w A A A A A A A A A A A A A A A A D w A A A A W 0 N v b n R l b n R f V H l w Z X N d L n h t b F B L A Q I t A B Q A A g A I A I t s K l g 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l f J c 0 B H p V R p w N k 0 E T 4 Y Z Y A A A A A A I A A A A A A A N m A A D A A A A A E A A A A G 0 J 8 o P s O I s t 1 3 w T L U e M m x w A A A A A B I A A A K A A A A A Q A A A A l 2 l f G F 4 V g P s c H t L L s 5 W Y t V A A A A D v M t l k Z G s w 9 z M o o P L 9 0 r J P R + i T Y D B b W j 6 o g o s R 9 K e Z l 3 j p r I a K I s H 5 h X H n 1 w M C r X I E C T w x 8 u f j + L z 4 I N v T N e o o o M N L / A N T P w z m J b I b L V u T x x Q A A A A 6 U t a O T / J A 6 F P 2 u a z R x O 6 r g + V 0 C w = = < / D a t a M a s h u p > 
</file>

<file path=customXml/item3.xml><?xml version="1.0" encoding="utf-8"?>
<ct:contentTypeSchema xmlns:ct="http://schemas.microsoft.com/office/2006/metadata/contentType" xmlns:ma="http://schemas.microsoft.com/office/2006/metadata/properties/metaAttributes" ct:_="" ma:_="" ma:contentTypeName="Document" ma:contentTypeID="0x010100E643B29138908F4EB046B748F5E9C582" ma:contentTypeVersion="16" ma:contentTypeDescription="Create a new document." ma:contentTypeScope="" ma:versionID="4acb4463e3ef64eb384596298f548bd6">
  <xsd:schema xmlns:xsd="http://www.w3.org/2001/XMLSchema" xmlns:xs="http://www.w3.org/2001/XMLSchema" xmlns:p="http://schemas.microsoft.com/office/2006/metadata/properties" xmlns:ns1="http://schemas.microsoft.com/sharepoint/v3" xmlns:ns3="6acc9c50-3349-4c11-9050-a8e76c2814c7" xmlns:ns4="27e5c931-2b86-4059-ab4a-e9c5f75e04b1" targetNamespace="http://schemas.microsoft.com/office/2006/metadata/properties" ma:root="true" ma:fieldsID="4549cd63ae38806d34ff6aae69ba09aa" ns1:_="" ns3:_="" ns4:_="">
    <xsd:import namespace="http://schemas.microsoft.com/sharepoint/v3"/>
    <xsd:import namespace="6acc9c50-3349-4c11-9050-a8e76c2814c7"/>
    <xsd:import namespace="27e5c931-2b86-4059-ab4a-e9c5f75e04b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Location" minOccurs="0"/>
                <xsd:element ref="ns1:_ip_UnifiedCompliancePolicyProperties" minOccurs="0"/>
                <xsd:element ref="ns1:_ip_UnifiedCompliancePolicyUIAction" minOccurs="0"/>
                <xsd:element ref="ns4:SharedWithUsers" minOccurs="0"/>
                <xsd:element ref="ns4:SharedWithDetails" minOccurs="0"/>
                <xsd:element ref="ns4:SharingHintHash" minOccurs="0"/>
                <xsd:element ref="ns3:MediaServiceOCR" minOccurs="0"/>
                <xsd:element ref="ns3:MediaServiceGenerationTime" minOccurs="0"/>
                <xsd:element ref="ns3:MediaServiceEventHashCode" minOccurs="0"/>
                <xsd:element ref="ns3:MediaLengthInSeconds"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cc9c50-3349-4c11-9050-a8e76c2814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e5c931-2b86-4059-ab4a-e9c5f75e04b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D619E7-A973-456D-8F30-16B6BA6131EC}">
  <ds:schemaRefs>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schemas.microsoft.com/office/2006/metadata/properties"/>
    <ds:schemaRef ds:uri="http://schemas.microsoft.com/sharepoint/v3"/>
    <ds:schemaRef ds:uri="http://purl.org/dc/terms/"/>
    <ds:schemaRef ds:uri="27e5c931-2b86-4059-ab4a-e9c5f75e04b1"/>
    <ds:schemaRef ds:uri="6acc9c50-3349-4c11-9050-a8e76c2814c7"/>
    <ds:schemaRef ds:uri="http://www.w3.org/XML/1998/namespace"/>
    <ds:schemaRef ds:uri="http://purl.org/dc/dcmitype/"/>
  </ds:schemaRefs>
</ds:datastoreItem>
</file>

<file path=customXml/itemProps2.xml><?xml version="1.0" encoding="utf-8"?>
<ds:datastoreItem xmlns:ds="http://schemas.openxmlformats.org/officeDocument/2006/customXml" ds:itemID="{1186FD01-8DA3-4555-93B3-94BD553E2D8D}">
  <ds:schemaRefs>
    <ds:schemaRef ds:uri="http://schemas.microsoft.com/DataMashup"/>
  </ds:schemaRefs>
</ds:datastoreItem>
</file>

<file path=customXml/itemProps3.xml><?xml version="1.0" encoding="utf-8"?>
<ds:datastoreItem xmlns:ds="http://schemas.openxmlformats.org/officeDocument/2006/customXml" ds:itemID="{4DE545A4-C310-419E-BBE1-35E36A82B5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acc9c50-3349-4c11-9050-a8e76c2814c7"/>
    <ds:schemaRef ds:uri="27e5c931-2b86-4059-ab4a-e9c5f75e04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5C2D5D9-8572-49A9-90D1-4E485C7C85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27</vt:i4>
      </vt:variant>
    </vt:vector>
  </HeadingPairs>
  <TitlesOfParts>
    <vt:vector size="41" baseType="lpstr">
      <vt:lpstr>Instructions</vt:lpstr>
      <vt:lpstr>1. Basic Information</vt:lpstr>
      <vt:lpstr>Drop-down lists</vt:lpstr>
      <vt:lpstr>2. Data Collection Sheet</vt:lpstr>
      <vt:lpstr>ID#</vt:lpstr>
      <vt:lpstr>Life Expectancy</vt:lpstr>
      <vt:lpstr>3. Asset Results</vt:lpstr>
      <vt:lpstr>Criticality</vt:lpstr>
      <vt:lpstr>FilterMostCritical</vt:lpstr>
      <vt:lpstr>Inflation Data</vt:lpstr>
      <vt:lpstr>3. Most Critical</vt:lpstr>
      <vt:lpstr>3. Graph</vt:lpstr>
      <vt:lpstr>Definitions</vt:lpstr>
      <vt:lpstr>Calculations</vt:lpstr>
      <vt:lpstr>Aerator</vt:lpstr>
      <vt:lpstr>Analytical</vt:lpstr>
      <vt:lpstr>Backwash_Residuals_Treatment</vt:lpstr>
      <vt:lpstr>Building</vt:lpstr>
      <vt:lpstr>Chemical_Pump_Feeders</vt:lpstr>
      <vt:lpstr>Chemical_Storage</vt:lpstr>
      <vt:lpstr>Clarifier</vt:lpstr>
      <vt:lpstr>Control</vt:lpstr>
      <vt:lpstr>Disinfection</vt:lpstr>
      <vt:lpstr>Filtration</vt:lpstr>
      <vt:lpstr>Flocculation_Basin</vt:lpstr>
      <vt:lpstr>Generators</vt:lpstr>
      <vt:lpstr>Groundwater</vt:lpstr>
      <vt:lpstr>Hydrant</vt:lpstr>
      <vt:lpstr>Intake_Structure</vt:lpstr>
      <vt:lpstr>Meter</vt:lpstr>
      <vt:lpstr>Mixers</vt:lpstr>
      <vt:lpstr>Other</vt:lpstr>
      <vt:lpstr>Package_Plant</vt:lpstr>
      <vt:lpstr>Pipe</vt:lpstr>
      <vt:lpstr>Pump</vt:lpstr>
      <vt:lpstr>Safety</vt:lpstr>
      <vt:lpstr>Source</vt:lpstr>
      <vt:lpstr>Tank</vt:lpstr>
      <vt:lpstr>Treatment</vt:lpstr>
      <vt:lpstr>Valve</vt:lpstr>
      <vt:lpstr>Vehicle</vt:lpstr>
    </vt:vector>
  </TitlesOfParts>
  <Manager/>
  <Company>State of Oklahoma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OMES</dc:creator>
  <cp:keywords/>
  <dc:description/>
  <cp:lastModifiedBy>Cadence Belsky</cp:lastModifiedBy>
  <cp:revision/>
  <dcterms:created xsi:type="dcterms:W3CDTF">2020-01-09T14:57:04Z</dcterms:created>
  <dcterms:modified xsi:type="dcterms:W3CDTF">2026-06-25T19:45:50Z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0x010100E643B29138908F4EB046B748F5E9C582</vt:lpwstr>
  </property>
</Properties>
</file>